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7 წელი\დესკტოპი 23.01.2017\2017 წლის წლიური დეკლარაციები\ელექტრონული\"/>
    </mc:Choice>
  </mc:AlternateContent>
  <bookViews>
    <workbookView xWindow="0" yWindow="0" windowWidth="19440" windowHeight="1233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</sheets>
  <externalReferences>
    <externalReference r:id="rId28"/>
    <externalReference r:id="rId29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4.5'!$A$1:$M$49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5.5'!$A$1:$M$49</definedName>
    <definedName name="_xlnm.Print_Area" localSheetId="21">'ფორმა 9.1'!$A$1:$I$35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8.1'!$A$1:$G$134</definedName>
    <definedName name="_xlnm.Print_Area" localSheetId="24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6">'ფორმა N4.3'!$A$1:$I$271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C96" i="18" l="1"/>
  <c r="D96" i="18"/>
  <c r="G71" i="18"/>
  <c r="G72" i="18"/>
  <c r="G73" i="18"/>
  <c r="G74" i="18"/>
  <c r="G75" i="18"/>
  <c r="G76" i="18"/>
  <c r="G79" i="18"/>
  <c r="G80" i="18"/>
  <c r="G81" i="18"/>
  <c r="G83" i="18"/>
  <c r="G84" i="18"/>
  <c r="G85" i="18"/>
  <c r="G86" i="18"/>
  <c r="G87" i="18"/>
  <c r="G88" i="18"/>
  <c r="G89" i="18"/>
  <c r="G90" i="18"/>
  <c r="G67" i="18"/>
  <c r="G68" i="18"/>
  <c r="G69" i="18"/>
  <c r="G70" i="18"/>
  <c r="G65" i="18"/>
  <c r="G66" i="18"/>
  <c r="G64" i="18"/>
  <c r="G63" i="18"/>
  <c r="G59" i="18"/>
  <c r="G48" i="18"/>
  <c r="G46" i="18"/>
  <c r="G42" i="18"/>
  <c r="G40" i="18"/>
  <c r="G39" i="18"/>
  <c r="G38" i="18"/>
  <c r="G26" i="18"/>
  <c r="G27" i="18"/>
  <c r="G25" i="18"/>
  <c r="G22" i="18"/>
  <c r="G23" i="18"/>
  <c r="G24" i="18"/>
  <c r="G13" i="18"/>
  <c r="G14" i="18"/>
  <c r="G15" i="18"/>
  <c r="G16" i="18"/>
  <c r="G17" i="18"/>
  <c r="G20" i="18"/>
  <c r="G21" i="18"/>
  <c r="G12" i="18"/>
  <c r="G11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2" i="18"/>
  <c r="G44" i="18"/>
  <c r="G45" i="18"/>
  <c r="G47" i="18" s="1"/>
  <c r="G49" i="18"/>
  <c r="G51" i="18"/>
  <c r="G52" i="18"/>
  <c r="G55" i="18"/>
  <c r="G56" i="18" s="1"/>
  <c r="G57" i="18" s="1"/>
  <c r="G58" i="18"/>
  <c r="G62" i="18"/>
  <c r="I11" i="9"/>
  <c r="I12" i="9"/>
  <c r="I10" i="9"/>
  <c r="H243" i="30"/>
  <c r="I243" i="30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C19" i="3"/>
  <c r="D19" i="3"/>
  <c r="G60" i="18" l="1"/>
  <c r="G61" i="18" s="1"/>
  <c r="G41" i="18"/>
  <c r="C25" i="59" l="1"/>
  <c r="C23" i="59"/>
  <c r="C21" i="59"/>
  <c r="C19" i="59"/>
  <c r="C18" i="59"/>
  <c r="C12" i="59"/>
  <c r="I2" i="35" l="1"/>
  <c r="I2" i="39"/>
  <c r="K2" i="57"/>
  <c r="I2" i="56"/>
  <c r="I2" i="10"/>
  <c r="G2" i="18"/>
  <c r="I2" i="9"/>
  <c r="D2" i="12"/>
  <c r="C2" i="28"/>
  <c r="C2" i="5"/>
  <c r="L3" i="46"/>
  <c r="G2" i="45"/>
  <c r="G2" i="44"/>
  <c r="I2" i="43"/>
  <c r="C2" i="27"/>
  <c r="C2" i="47"/>
  <c r="L3" i="55"/>
  <c r="G2" i="34"/>
  <c r="G2" i="30"/>
  <c r="I2" i="29"/>
  <c r="C2" i="26"/>
  <c r="C2" i="40"/>
  <c r="C2" i="7"/>
  <c r="C2" i="3"/>
  <c r="C2" i="59"/>
  <c r="A5" i="57"/>
  <c r="A5" i="56"/>
  <c r="A6" i="59"/>
  <c r="D10" i="47" l="1"/>
  <c r="C10" i="47"/>
  <c r="D12" i="40"/>
  <c r="C13" i="59" s="1"/>
  <c r="C12" i="40"/>
  <c r="I38" i="35" l="1"/>
  <c r="A5" i="9"/>
  <c r="L35" i="55" l="1"/>
  <c r="A6" i="55"/>
  <c r="A5" i="35" l="1"/>
  <c r="A5" i="39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24" i="59" s="1"/>
  <c r="C10" i="7" l="1"/>
  <c r="C9" i="7" s="1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C14" i="47" l="1"/>
  <c r="C9" i="47" s="1"/>
  <c r="D14" i="47"/>
  <c r="D9" i="47" s="1"/>
  <c r="L35" i="46"/>
  <c r="H34" i="45"/>
  <c r="G34" i="45"/>
  <c r="I25" i="43"/>
  <c r="H25" i="43"/>
  <c r="G25" i="43"/>
  <c r="D27" i="3" l="1"/>
  <c r="C27" i="3"/>
  <c r="C22" i="59" s="1"/>
  <c r="C20" i="59" s="1"/>
  <c r="D17" i="28" l="1"/>
  <c r="C17" i="28"/>
  <c r="C12" i="3" l="1"/>
  <c r="I25" i="29" l="1"/>
  <c r="D76" i="40" l="1"/>
  <c r="D67" i="40"/>
  <c r="D61" i="40"/>
  <c r="C61" i="40"/>
  <c r="D56" i="40"/>
  <c r="C56" i="40"/>
  <c r="D50" i="40"/>
  <c r="C50" i="40"/>
  <c r="D39" i="40"/>
  <c r="C11" i="59" s="1"/>
  <c r="C39" i="40"/>
  <c r="D35" i="40"/>
  <c r="C35" i="40"/>
  <c r="D26" i="40"/>
  <c r="D20" i="40" s="1"/>
  <c r="C26" i="40"/>
  <c r="C20" i="40" s="1"/>
  <c r="D17" i="40"/>
  <c r="C17" i="40"/>
  <c r="A6" i="40"/>
  <c r="C16" i="40" l="1"/>
  <c r="C11" i="40" s="1"/>
  <c r="D16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0" l="1"/>
  <c r="H25" i="29"/>
  <c r="G25" i="29"/>
  <c r="A4" i="29"/>
  <c r="A5" i="28" l="1"/>
  <c r="D25" i="27"/>
  <c r="C25" i="27"/>
  <c r="A5" i="27"/>
  <c r="D24" i="26"/>
  <c r="C24" i="26"/>
  <c r="A5" i="26"/>
  <c r="G32" i="18" l="1"/>
  <c r="G33" i="18" s="1"/>
  <c r="G34" i="18" s="1"/>
  <c r="G35" i="18" s="1"/>
  <c r="G36" i="18" s="1"/>
  <c r="G37" i="18" s="1"/>
  <c r="G29" i="18"/>
  <c r="G10" i="18"/>
  <c r="A4" i="18"/>
  <c r="H10" i="10" l="1"/>
  <c r="H9" i="10" s="1"/>
  <c r="C64" i="12" l="1"/>
  <c r="D64" i="12"/>
  <c r="A4" i="10" l="1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4" i="59" s="1"/>
  <c r="C17" i="5"/>
  <c r="D14" i="5"/>
  <c r="C14" i="5"/>
  <c r="D11" i="5"/>
  <c r="C11" i="5"/>
  <c r="D16" i="3"/>
  <c r="C16" i="3"/>
  <c r="C10" i="3" s="1"/>
  <c r="D12" i="3"/>
  <c r="D10" i="5" l="1"/>
  <c r="C10" i="59" s="1"/>
  <c r="C10" i="5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  <c r="C17" i="59" s="1"/>
</calcChain>
</file>

<file path=xl/sharedStrings.xml><?xml version="1.0" encoding="utf-8"?>
<sst xmlns="http://schemas.openxmlformats.org/spreadsheetml/2006/main" count="2705" uniqueCount="824">
  <si>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</si>
  <si>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</si>
  <si>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</si>
  <si>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</si>
  <si>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</si>
  <si>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</si>
  <si>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</si>
  <si>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</si>
  <si>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</si>
  <si>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</si>
  <si>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</si>
  <si>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</si>
  <si>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</si>
  <si>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</si>
  <si>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</si>
  <si>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</si>
  <si>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</si>
  <si>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</si>
  <si>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</si>
  <si>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</si>
  <si>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</si>
  <si>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</si>
  <si>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</si>
  <si>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</si>
  <si>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</si>
  <si>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</si>
  <si>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</si>
  <si>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</si>
  <si>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</si>
  <si>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</si>
  <si>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</si>
  <si>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</si>
  <si>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</si>
  <si>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</si>
  <si>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</si>
  <si>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</si>
  <si>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</si>
  <si>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</si>
  <si>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</si>
  <si>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</si>
  <si>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</si>
  <si>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</si>
  <si>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</si>
  <si>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</si>
  <si>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</si>
  <si>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</si>
  <si>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</si>
  <si>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</si>
  <si>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</si>
  <si>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</si>
  <si>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</si>
  <si>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</si>
  <si>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</si>
  <si>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</si>
  <si>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</si>
  <si>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</si>
  <si>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</si>
  <si>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</si>
  <si>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</si>
  <si>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</si>
  <si>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</si>
  <si>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</si>
  <si>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</si>
  <si>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</si>
  <si>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</si>
  <si>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</si>
  <si>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</si>
  <si>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</si>
  <si>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</si>
  <si>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</si>
  <si>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</si>
  <si>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</si>
  <si>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</si>
  <si>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</si>
  <si>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</si>
  <si>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</si>
  <si>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</si>
  <si>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</si>
  <si>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</si>
  <si>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</si>
  <si>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</si>
  <si>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</si>
  <si>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</si>
  <si>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</si>
  <si>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</si>
  <si>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</si>
  <si>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</si>
  <si>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</si>
  <si>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</si>
  <si>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</si>
  <si>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</si>
  <si>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</si>
  <si>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</si>
  <si>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</si>
  <si>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</si>
  <si>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</si>
  <si>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</si>
  <si>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</si>
  <si>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</si>
  <si>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</si>
  <si>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</si>
  <si>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</si>
  <si>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</si>
  <si>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</si>
  <si>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</si>
  <si>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</si>
  <si>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</si>
  <si>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</si>
  <si>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</si>
  <si>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</si>
  <si>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</si>
  <si>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</si>
  <si>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</si>
  <si>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</si>
  <si>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</si>
  <si>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</si>
  <si>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</si>
  <si>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</si>
  <si>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</si>
  <si>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</si>
  <si>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</si>
  <si>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</si>
  <si>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</si>
  <si>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</si>
  <si>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</si>
  <si>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</si>
  <si>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</si>
  <si>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</si>
  <si>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</si>
  <si>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</si>
  <si>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</si>
  <si>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</si>
  <si>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</si>
  <si>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</si>
  <si>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</si>
  <si>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</si>
  <si>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</si>
  <si>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</si>
  <si>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</si>
  <si>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</si>
  <si>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</si>
  <si>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</si>
  <si>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</si>
  <si>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</si>
  <si>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</si>
  <si>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</si>
  <si>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</si>
  <si>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</si>
  <si>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</si>
  <si>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</si>
  <si>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</si>
  <si>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</si>
  <si>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</si>
  <si>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</si>
  <si>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</si>
  <si>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</si>
  <si>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</si>
  <si>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</si>
  <si>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</si>
  <si>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</si>
  <si>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</si>
  <si>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</si>
  <si>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</si>
  <si>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</si>
  <si>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</si>
  <si>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</si>
  <si>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</si>
  <si>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</si>
  <si>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</si>
  <si>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</si>
  <si>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</si>
  <si>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</si>
  <si>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</si>
  <si>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</si>
  <si>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</si>
  <si>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</si>
  <si>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</si>
  <si>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</si>
  <si>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</si>
  <si>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</si>
  <si>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</si>
  <si>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</si>
  <si>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</si>
  <si>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</si>
  <si>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</si>
  <si>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</si>
  <si>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</si>
  <si>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</si>
  <si>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</si>
  <si>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</si>
  <si>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</si>
  <si>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</si>
  <si>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</si>
  <si>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</si>
  <si>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</si>
  <si>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</si>
  <si>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</si>
  <si>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</si>
  <si>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</si>
  <si>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</si>
  <si>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</si>
  <si>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</si>
  <si>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</si>
  <si>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</si>
  <si>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</si>
  <si>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</si>
  <si>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</si>
  <si>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</si>
  <si>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</si>
  <si>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</si>
  <si>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</si>
  <si>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</si>
  <si>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</si>
  <si>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</si>
  <si>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</si>
  <si>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</si>
  <si>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</si>
  <si>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</si>
  <si>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</si>
  <si>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</si>
  <si>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</si>
  <si>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</si>
  <si>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</si>
  <si>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</si>
  <si>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</si>
  <si>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</si>
  <si>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</si>
  <si>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</si>
  <si>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</si>
  <si>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</si>
  <si>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</si>
  <si>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</si>
  <si>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</si>
  <si>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</si>
  <si>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</si>
  <si>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</si>
  <si>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</si>
  <si>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</si>
  <si>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</si>
  <si>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</si>
  <si>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</si>
  <si>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</si>
  <si>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</si>
  <si>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</si>
  <si>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</si>
  <si>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</si>
  <si>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</si>
  <si>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</si>
  <si>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</si>
  <si>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</si>
  <si>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</si>
  <si>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</si>
  <si>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</si>
  <si>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</si>
  <si>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</si>
  <si>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</si>
  <si>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</si>
  <si>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</si>
  <si>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</si>
  <si>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</si>
  <si>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</si>
  <si>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</si>
  <si>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</si>
  <si>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</si>
  <si>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</si>
  <si>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</si>
  <si>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</si>
  <si>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</si>
  <si>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</si>
  <si>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</si>
  <si>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</si>
  <si>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</si>
  <si>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</si>
  <si>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</si>
  <si>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</si>
  <si>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</si>
  <si>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</si>
  <si>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</si>
  <si>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</si>
  <si>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</si>
  <si>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</si>
  <si>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</si>
  <si>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</si>
  <si>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</si>
  <si>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</si>
  <si>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</si>
  <si>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</si>
  <si>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</si>
  <si>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</si>
  <si>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</si>
  <si>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</si>
  <si>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</si>
  <si>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</si>
  <si>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</si>
  <si>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</si>
  <si>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</si>
  <si>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</si>
  <si>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</si>
  <si>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</si>
  <si>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</si>
  <si>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</si>
  <si>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</si>
  <si>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</si>
  <si>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</si>
  <si>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</si>
  <si>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</si>
  <si>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</si>
  <si>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</si>
  <si>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</si>
  <si>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</si>
  <si>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</si>
  <si>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</si>
  <si>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</si>
  <si>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</si>
  <si>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</si>
  <si>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</si>
  <si>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</si>
  <si>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</si>
  <si>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</si>
  <si>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</si>
  <si>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</si>
  <si>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</si>
  <si>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</si>
  <si>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</si>
  <si>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</si>
  <si>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</si>
  <si>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</si>
  <si>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</si>
  <si>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</si>
  <si>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</si>
  <si>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</si>
  <si>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</si>
  <si>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</si>
  <si>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</si>
  <si>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</si>
  <si>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</si>
  <si>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</si>
  <si>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</si>
  <si>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</si>
  <si>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</si>
  <si>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</si>
  <si>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</si>
  <si>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</si>
  <si>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</si>
  <si>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</si>
  <si>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</si>
  <si>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</si>
  <si>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</si>
  <si>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</si>
  <si>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</si>
  <si>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</si>
  <si>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</si>
  <si>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</si>
  <si>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</si>
  <si>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</si>
  <si>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</si>
  <si>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</si>
  <si>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</si>
  <si>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</si>
  <si>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</si>
  <si>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</si>
  <si>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</si>
  <si>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</si>
  <si>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</si>
  <si>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</si>
  <si>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</si>
  <si>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</si>
  <si>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</si>
  <si>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</si>
  <si>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</si>
  <si>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</si>
  <si>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</si>
  <si>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</si>
  <si>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</si>
  <si>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</si>
  <si>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</si>
  <si>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</si>
  <si>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</si>
  <si>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</si>
  <si>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</si>
  <si>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</si>
  <si>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</si>
  <si>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</si>
  <si>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</si>
  <si>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</si>
  <si>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</si>
  <si>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</si>
  <si>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</si>
  <si>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</si>
  <si>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</si>
  <si>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</si>
  <si>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</si>
  <si>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</si>
  <si>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</si>
  <si>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</si>
  <si>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</si>
  <si>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</si>
  <si>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</si>
  <si>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</si>
  <si>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</si>
  <si>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</si>
  <si>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</si>
  <si>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</si>
  <si>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</si>
  <si>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</si>
  <si>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</si>
  <si>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</si>
  <si>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</si>
  <si>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</si>
  <si>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</si>
  <si>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</si>
  <si>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</si>
  <si>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</si>
  <si>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</si>
  <si>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</si>
  <si>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</si>
  <si>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</si>
  <si>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</si>
  <si>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</si>
  <si>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</si>
  <si>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</si>
  <si>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</si>
  <si>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</si>
  <si>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</si>
  <si>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</si>
  <si>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</si>
  <si>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</si>
  <si>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</si>
  <si>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</si>
  <si>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</si>
  <si>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</si>
  <si>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</si>
  <si>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</si>
  <si>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</si>
  <si>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</si>
  <si>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</si>
  <si>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</si>
  <si>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</si>
  <si>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</si>
  <si>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</si>
  <si>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</si>
  <si>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</si>
  <si>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</si>
  <si>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</si>
  <si>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</si>
  <si>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</si>
  <si>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</si>
  <si>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</si>
  <si>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</si>
  <si>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</si>
  <si>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</si>
  <si>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</si>
  <si>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</si>
  <si>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</si>
  <si>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</si>
  <si>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</si>
  <si>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</si>
  <si>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</si>
  <si>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</si>
  <si>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</si>
  <si>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</si>
  <si>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</si>
  <si>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</si>
  <si>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</si>
  <si>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</si>
  <si>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</si>
  <si>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</si>
  <si>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</si>
  <si>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</si>
  <si>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</si>
  <si>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</si>
  <si>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</si>
  <si>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</si>
  <si>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</si>
  <si>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</si>
  <si>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</si>
  <si>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</si>
  <si>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</si>
  <si>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</si>
  <si>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</si>
  <si>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</si>
  <si>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 xml:space="preserve">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</si>
  <si>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</si>
  <si>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</si>
  <si>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</si>
  <si>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</si>
  <si>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</si>
  <si>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</si>
  <si>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</si>
  <si>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</si>
  <si>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</si>
  <si>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</si>
  <si>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</si>
  <si>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</si>
  <si>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</si>
  <si>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</si>
  <si>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</si>
  <si>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</si>
  <si>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</si>
  <si>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</si>
  <si>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</si>
  <si>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</si>
  <si>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</si>
  <si>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</si>
  <si>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</si>
  <si>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</si>
  <si>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</si>
  <si>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</si>
  <si>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</si>
  <si>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01/01-31/12/2017</t>
  </si>
  <si>
    <t>მოქალაქეთა პოლიტიკური გაერთიანება-მოძრაობა „მრეწვწლობა გადააჩენს საქართველო“ს</t>
  </si>
  <si>
    <t>გადახდილი საშემოსავლო</t>
  </si>
  <si>
    <t>შპს კვირა + (ინფორმაციის შეგროვება)</t>
  </si>
  <si>
    <t>მანქანის ჯარიმა</t>
  </si>
  <si>
    <t xml:space="preserve">გიორგი </t>
  </si>
  <si>
    <t>თოფაძე</t>
  </si>
  <si>
    <t>0100800849</t>
  </si>
  <si>
    <t>პარტიის ლიდერი</t>
  </si>
  <si>
    <t>ზურაბ</t>
  </si>
  <si>
    <t>ტყემალაძე</t>
  </si>
  <si>
    <t>01018002651</t>
  </si>
  <si>
    <t>თაჯდომარე</t>
  </si>
  <si>
    <t xml:space="preserve">ელენე </t>
  </si>
  <si>
    <t>კორჩაგინა</t>
  </si>
  <si>
    <t>01017018271</t>
  </si>
  <si>
    <t>მთ.ბუღალტ.</t>
  </si>
  <si>
    <t>პრემიები</t>
  </si>
  <si>
    <t xml:space="preserve">თამარ </t>
  </si>
  <si>
    <t>თოლორაია</t>
  </si>
  <si>
    <t>01009014752</t>
  </si>
  <si>
    <t>სპეციალისტი</t>
  </si>
  <si>
    <t>როენა</t>
  </si>
  <si>
    <t>ჭელიშვილი</t>
  </si>
  <si>
    <t>01026013316</t>
  </si>
  <si>
    <t>ნანი</t>
  </si>
  <si>
    <t>კალანდაძე</t>
  </si>
  <si>
    <t>01002020128</t>
  </si>
  <si>
    <t>დამლაგებელი</t>
  </si>
  <si>
    <t>01002020129</t>
  </si>
  <si>
    <t>ირაკლი</t>
  </si>
  <si>
    <t>01018001197</t>
  </si>
  <si>
    <t xml:space="preserve">თახირ </t>
  </si>
  <si>
    <t>ასადოვი</t>
  </si>
  <si>
    <t>01024012539</t>
  </si>
  <si>
    <t>მძღოლი</t>
  </si>
  <si>
    <t xml:space="preserve">თამაზ </t>
  </si>
  <si>
    <t>ყაჭეიშვილი</t>
  </si>
  <si>
    <t>01008005619</t>
  </si>
  <si>
    <t xml:space="preserve">მარინა </t>
  </si>
  <si>
    <t>წულუკიძე</t>
  </si>
  <si>
    <t>01009007886</t>
  </si>
  <si>
    <t>01009007887</t>
  </si>
  <si>
    <t xml:space="preserve">ქეთევან </t>
  </si>
  <si>
    <t>სებესქვერაძე</t>
  </si>
  <si>
    <t>01017025489</t>
  </si>
  <si>
    <t>შეხვედრები</t>
  </si>
  <si>
    <t>ყაზბეგი,დუშეთი,თიანეთი</t>
  </si>
  <si>
    <t>01/11-12/2017</t>
  </si>
  <si>
    <t>ელენა</t>
  </si>
  <si>
    <t>01008001197</t>
  </si>
  <si>
    <t>პოლონეტი</t>
  </si>
  <si>
    <t>01/14-16/2017</t>
  </si>
  <si>
    <t>ახალკალაკი,ახალციხე,ადიგენი</t>
  </si>
  <si>
    <t>01/14,15,16-2017</t>
  </si>
  <si>
    <t>გორი,კასპი,ხაშური,ქარელი</t>
  </si>
  <si>
    <t>თამაზ</t>
  </si>
  <si>
    <t>01013005955</t>
  </si>
  <si>
    <t>01/23,24,25-2017</t>
  </si>
  <si>
    <t>01009014753</t>
  </si>
  <si>
    <t>რუსთავი,გარდაბანი,ბოლნისი,წალკა,დმანისი,მარნეული</t>
  </si>
  <si>
    <t>01/27,28,29-2017</t>
  </si>
  <si>
    <t>ბორჯომი</t>
  </si>
  <si>
    <t>01/30-31/2017</t>
  </si>
  <si>
    <t xml:space="preserve">გოგი </t>
  </si>
  <si>
    <t>01008000849</t>
  </si>
  <si>
    <t>საგარეჯო,სიღნაღი,გურჯაანი,,თელავი,ახმეტა</t>
  </si>
  <si>
    <t>02/5-6-7/2017</t>
  </si>
  <si>
    <t>ონი,ამბრიოლაური</t>
  </si>
  <si>
    <t>02/9-10/,2017</t>
  </si>
  <si>
    <t>ხარაგაული,ზესტაფონი,ბაღდადი,ქუთაისი,წყალტუბო,სამტრედია,ვანი</t>
  </si>
  <si>
    <t>02/15,16,17,18-2017</t>
  </si>
  <si>
    <t>ბათუმი,შუახევი,ქედა,კობულეთი,ხულო</t>
  </si>
  <si>
    <t>02/18,19,20-21-2016</t>
  </si>
  <si>
    <t xml:space="preserve">მარინე </t>
  </si>
  <si>
    <t>მოსკოვი</t>
  </si>
  <si>
    <t>02/20,21,22-23/2017</t>
  </si>
  <si>
    <t xml:space="preserve">როენა </t>
  </si>
  <si>
    <t>ჭიათურა,ხარაგაული,ხაშური</t>
  </si>
  <si>
    <t>02/23-24/2017</t>
  </si>
  <si>
    <t>მესტია ზუგდიდი</t>
  </si>
  <si>
    <t>02/27-28/2017</t>
  </si>
  <si>
    <t>ფოთი,აბაშა,სენაკი,მართვილი,წალენჯიხა,ხობი</t>
  </si>
  <si>
    <t>03/,4,5,6 7/2017</t>
  </si>
  <si>
    <t>01008002563</t>
  </si>
  <si>
    <t>იტალია</t>
  </si>
  <si>
    <t>03/,11,12,13/2017</t>
  </si>
  <si>
    <t>დედოფლის წყარო,კვარელი,ახმეტა,ლაგოდეხი</t>
  </si>
  <si>
    <t>03/,11,12,13/2018</t>
  </si>
  <si>
    <t>ბორჯომი,ახალციხე,ადიგენი,ასპინზა,ახალკალაკი,ნინოწმინდა</t>
  </si>
  <si>
    <t>03/19-20/2016</t>
  </si>
  <si>
    <t>03/19-20/2017</t>
  </si>
  <si>
    <t>01018002564</t>
  </si>
  <si>
    <t>საფრანგეტი</t>
  </si>
  <si>
    <t>03/25,26,27,28-29/2017</t>
  </si>
  <si>
    <t>03/25,26,27.28/2017</t>
  </si>
  <si>
    <t>03/26-27,28/2017</t>
  </si>
  <si>
    <t>03/28-29,30/2017</t>
  </si>
  <si>
    <t>01027018271</t>
  </si>
  <si>
    <t>04/2,3,4 /2017</t>
  </si>
  <si>
    <t>04/04,05-06-2017</t>
  </si>
  <si>
    <t>სიმონ</t>
  </si>
  <si>
    <t>ნოზაძე</t>
  </si>
  <si>
    <t>01025001132</t>
  </si>
  <si>
    <t>04/10.11,12-2017</t>
  </si>
  <si>
    <t>სომხეტი</t>
  </si>
  <si>
    <t>04/13,14-15/2017</t>
  </si>
  <si>
    <t>04/16,17,18/2017</t>
  </si>
  <si>
    <t>04/19-20/2017</t>
  </si>
  <si>
    <t>04/16-17/,2017</t>
  </si>
  <si>
    <t>04/18,19,20,21-2017</t>
  </si>
  <si>
    <t>04/23,24,25,26-27/2017</t>
  </si>
  <si>
    <t>ჭიათურა,ხარაგაული,ხაშური,საჩხერე</t>
  </si>
  <si>
    <t>05/3-4,5/2017</t>
  </si>
  <si>
    <t>ჭიათურა,ხარაგაული,ხაშურისაჩხერე</t>
  </si>
  <si>
    <t>ზესტაფონი,ქუთაისი ,ხონი,მართვილი</t>
  </si>
  <si>
    <t>05/7-8,9/2017</t>
  </si>
  <si>
    <t>ფოთი,აბაშა,სენაკი,წალენჯიხა,ხობი</t>
  </si>
  <si>
    <t>05/14,15,16-17/2017</t>
  </si>
  <si>
    <t>05/19-20-21/2017</t>
  </si>
  <si>
    <t>05/19-20-21/2018</t>
  </si>
  <si>
    <t>05/19-20-21/2019</t>
  </si>
  <si>
    <t>06/03-04,05/2017</t>
  </si>
  <si>
    <t xml:space="preserve">ვლადიმირ </t>
  </si>
  <si>
    <t>ძნელაძე</t>
  </si>
  <si>
    <t>01018001677</t>
  </si>
  <si>
    <t>06/9,10-11 2017</t>
  </si>
  <si>
    <t>ხაშური</t>
  </si>
  <si>
    <t>06/07-08/ 2017</t>
  </si>
  <si>
    <t xml:space="preserve">მამუკა </t>
  </si>
  <si>
    <t>კობერიძე</t>
  </si>
  <si>
    <t>01013005956</t>
  </si>
  <si>
    <t xml:space="preserve">ელენა </t>
  </si>
  <si>
    <t>გიორგი</t>
  </si>
  <si>
    <t>თოფაზე</t>
  </si>
  <si>
    <t>06/11,12,13,/2017</t>
  </si>
  <si>
    <t>თამაზი</t>
  </si>
  <si>
    <t>01008005618</t>
  </si>
  <si>
    <t>06/09-10/2017</t>
  </si>
  <si>
    <t>06/16,17,18-19-2017</t>
  </si>
  <si>
    <t>06/17,18,19/2017</t>
  </si>
  <si>
    <t>0125001132</t>
  </si>
  <si>
    <t>06/22,23,24,25/2017</t>
  </si>
  <si>
    <t>06/22,23,24,25/20178</t>
  </si>
  <si>
    <t>06/23-24, 25/2016</t>
  </si>
  <si>
    <t>06/27-28,29/2017</t>
  </si>
  <si>
    <t>06/29,30/2017</t>
  </si>
  <si>
    <t>06/01,2-3/2017</t>
  </si>
  <si>
    <t>ერევანი,სომხეთი</t>
  </si>
  <si>
    <t>07/07-11/2017</t>
  </si>
  <si>
    <t xml:space="preserve">ირაკლი </t>
  </si>
  <si>
    <t>07/05-06/2017</t>
  </si>
  <si>
    <t>07/9,10-11 2017</t>
  </si>
  <si>
    <t>07/11,12,13,/2017</t>
  </si>
  <si>
    <t>07/21-22-23/2017</t>
  </si>
  <si>
    <t>07/21-22-23/201</t>
  </si>
  <si>
    <t>07/21-22-23/202</t>
  </si>
  <si>
    <t>07/16,17,18-19-2017</t>
  </si>
  <si>
    <t>07/17,18,19/2017</t>
  </si>
  <si>
    <t>07/21,22,23/2017</t>
  </si>
  <si>
    <t>07/27-28,29/2017</t>
  </si>
  <si>
    <t>07/24-31/2017</t>
  </si>
  <si>
    <t>08/03,04,05-06/2017</t>
  </si>
  <si>
    <t>08/05-06/2017</t>
  </si>
  <si>
    <t>08/7,08,09 2017</t>
  </si>
  <si>
    <t>08/17-18/2017</t>
  </si>
  <si>
    <t>08/16,17,18-19-2017</t>
  </si>
  <si>
    <t>08/17,18,19/2017</t>
  </si>
  <si>
    <t>გორი,კასპი,ხაშური,ქარელი,ქუთაისი</t>
  </si>
  <si>
    <t>08/22,23,25-/2017</t>
  </si>
  <si>
    <t>08/26,27/ 2017</t>
  </si>
  <si>
    <t>08/26,27,/ 2017</t>
  </si>
  <si>
    <t>ახალციხე,ახალქალაკი,ადიგენი</t>
  </si>
  <si>
    <t>08/29,30,31/2017</t>
  </si>
  <si>
    <t>ზესტაფონი ,წყალთუბო,სამტრედია</t>
  </si>
  <si>
    <t>08/30-31/2017</t>
  </si>
  <si>
    <t>09/06,07,08/2017</t>
  </si>
  <si>
    <t>09/12,13,15-/2017</t>
  </si>
  <si>
    <t>09/21,22/ 2017</t>
  </si>
  <si>
    <t>09/23,24,25/ 2017</t>
  </si>
  <si>
    <t>09/26,27,28/2017</t>
  </si>
  <si>
    <t>ზესტაფონი ,წყალთუბო,სამტრედიაქუთაისი</t>
  </si>
  <si>
    <t>09/29-30/2017</t>
  </si>
  <si>
    <t>09/29-30 0,1-10/2017</t>
  </si>
  <si>
    <t>10/04,05/ 2017</t>
  </si>
  <si>
    <t>10/13,14,15/ 2017</t>
  </si>
  <si>
    <t>10/07,08,09/2017</t>
  </si>
  <si>
    <t>10/18-19/2017</t>
  </si>
  <si>
    <t>11/01-2/2017</t>
  </si>
  <si>
    <t>11/03-04,05/2017</t>
  </si>
  <si>
    <t>11/8,9,10- 2017</t>
  </si>
  <si>
    <t>11/8,9,10- 2018</t>
  </si>
  <si>
    <t>სამტრედია,ქუთაისი ,ზესტაფონი</t>
  </si>
  <si>
    <t>11/8,9,10- 2019</t>
  </si>
  <si>
    <t>11/07-08/ 2017</t>
  </si>
  <si>
    <t>11/13,14,15,/2017</t>
  </si>
  <si>
    <t>11/20,21,22/2017</t>
  </si>
  <si>
    <t>11/20,21,22/2018</t>
  </si>
  <si>
    <t>11/24,25,26-2017</t>
  </si>
  <si>
    <t>11/24,25,26-2018</t>
  </si>
  <si>
    <t>11/24,25,26-2019</t>
  </si>
  <si>
    <t>12/04,05,06/2017</t>
  </si>
  <si>
    <t>12/04,05,06/2018</t>
  </si>
  <si>
    <t>12/11,12,13,14-/2017</t>
  </si>
  <si>
    <t>12/11,12,13,14-/2018</t>
  </si>
  <si>
    <t>12/11,12,13,14-/2019</t>
  </si>
  <si>
    <t>12/11,12,13,14-/2020</t>
  </si>
  <si>
    <t>12/18,19,20/2017</t>
  </si>
  <si>
    <t>სხვა ფინანსური აქტივები (საწვავი)</t>
  </si>
  <si>
    <t>თიბისი</t>
  </si>
  <si>
    <t>GE70TB0600000360800013</t>
  </si>
  <si>
    <t>02,23,2006</t>
  </si>
  <si>
    <t>GE70TB064665062600014</t>
  </si>
  <si>
    <t>02,11,2008</t>
  </si>
  <si>
    <t>GE60TB075466645067800005</t>
  </si>
  <si>
    <t>01,13,2017</t>
  </si>
  <si>
    <t>01,06,2017</t>
  </si>
  <si>
    <t>სამეურნეო ხარჯები</t>
  </si>
  <si>
    <t>სამივლინებო ხარჯები</t>
  </si>
  <si>
    <t>01,11,2017</t>
  </si>
  <si>
    <t>01,16,2017</t>
  </si>
  <si>
    <t>01,18,2017</t>
  </si>
  <si>
    <t>02,17,2017</t>
  </si>
  <si>
    <t>02,24,2017</t>
  </si>
  <si>
    <t>03,07,2017</t>
  </si>
  <si>
    <t>03,15,2017</t>
  </si>
  <si>
    <t>03,24,2017</t>
  </si>
  <si>
    <t>04,04,2017</t>
  </si>
  <si>
    <t>04,10,2017</t>
  </si>
  <si>
    <t>04,12,2017</t>
  </si>
  <si>
    <t>თანხის შეტანა ანგ.</t>
  </si>
  <si>
    <t>04,14,2017</t>
  </si>
  <si>
    <t>04,20,2017</t>
  </si>
  <si>
    <t>04,25,2017</t>
  </si>
  <si>
    <t>05,15,2017</t>
  </si>
  <si>
    <t>05,25,2017</t>
  </si>
  <si>
    <t>06,02,2017</t>
  </si>
  <si>
    <t>06,15,2017</t>
  </si>
  <si>
    <t>06,21,2017</t>
  </si>
  <si>
    <t>07,04,2017</t>
  </si>
  <si>
    <t>07,14,2017</t>
  </si>
  <si>
    <t>07,21,2017</t>
  </si>
  <si>
    <t>08,01,2017</t>
  </si>
  <si>
    <t>მომსახურეობის საფასური</t>
  </si>
  <si>
    <t>08,07,2017</t>
  </si>
  <si>
    <t>08,15,2017</t>
  </si>
  <si>
    <t>08,23,2017</t>
  </si>
  <si>
    <t>08,25,2017</t>
  </si>
  <si>
    <t>09,15,2017</t>
  </si>
  <si>
    <t>09,18,2017</t>
  </si>
  <si>
    <t>09,25,2017</t>
  </si>
  <si>
    <t>09,27,2017</t>
  </si>
  <si>
    <t>10,02,2017</t>
  </si>
  <si>
    <t>10,04,2017</t>
  </si>
  <si>
    <t>10,10,2017</t>
  </si>
  <si>
    <t>10,16,2017</t>
  </si>
  <si>
    <t>10,24,2017</t>
  </si>
  <si>
    <t>10,27,2017</t>
  </si>
  <si>
    <t>11,03,2017</t>
  </si>
  <si>
    <t>11,07,2017</t>
  </si>
  <si>
    <t>11,14,2017</t>
  </si>
  <si>
    <t>11,17,2017</t>
  </si>
  <si>
    <t>11,21,2017</t>
  </si>
  <si>
    <t>11,25,2017</t>
  </si>
  <si>
    <t>11,29,2017</t>
  </si>
  <si>
    <t>12,04,2017</t>
  </si>
  <si>
    <t>12,29,2017</t>
  </si>
  <si>
    <t>hუნდაი</t>
  </si>
  <si>
    <t>გრაჰდეუ რ</t>
  </si>
  <si>
    <t>სედანი</t>
  </si>
  <si>
    <t>PM100JS</t>
  </si>
  <si>
    <t>09,29,2014</t>
  </si>
  <si>
    <t>ფერი შავი</t>
  </si>
  <si>
    <t>ავტომობილი</t>
  </si>
  <si>
    <t>30/06-10/07/2012</t>
  </si>
  <si>
    <t>შპს ელიტა ბურჯი</t>
  </si>
  <si>
    <t>მატერ.ფასეულობა</t>
  </si>
  <si>
    <t>30/06-31/07/2012</t>
  </si>
  <si>
    <t>შპს ბურჯი</t>
  </si>
  <si>
    <t>ტრანსპორტის მომ-ბა</t>
  </si>
  <si>
    <t>06/01/-10/31//2012</t>
  </si>
  <si>
    <t>შპს ახალი კაპიტალი</t>
  </si>
  <si>
    <t>იჯარა ,კომუნალ.გადას.</t>
  </si>
  <si>
    <t>06/01/-12/31//2012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</si>
  <si>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</si>
  <si>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</si>
  <si>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</si>
  <si>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</si>
  <si>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</si>
  <si>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08/13/2012</t>
  </si>
  <si>
    <t>ნიკოლოზ მესაბლიშვილი</t>
  </si>
  <si>
    <t>45001015655</t>
  </si>
  <si>
    <t xml:space="preserve">იჯარის ქირა </t>
  </si>
  <si>
    <t>გვრიტიაშვილი ელეონორა</t>
  </si>
  <si>
    <t>01008010173</t>
  </si>
  <si>
    <t>იჯარის ქირა</t>
  </si>
  <si>
    <t>ბელა ნაკუდაიძე</t>
  </si>
  <si>
    <t>31001014526</t>
  </si>
  <si>
    <t>კომუნალური გადასახადები რაიონების</t>
  </si>
  <si>
    <t>შპს ჯორჯიან უოთერ ენდ ფაუერი</t>
  </si>
  <si>
    <t>წყალი</t>
  </si>
  <si>
    <t>შპს  მაგთიკომი</t>
  </si>
  <si>
    <t>სატელეფ.მომსახ.</t>
  </si>
  <si>
    <t>სს სილქნეტი</t>
  </si>
  <si>
    <t>სს  გლობალ ერთი</t>
  </si>
  <si>
    <t>შპს ყაზბეგი 1881</t>
  </si>
  <si>
    <t>202191699</t>
  </si>
  <si>
    <t>საქონელი</t>
  </si>
  <si>
    <t>01,08,2017</t>
  </si>
  <si>
    <t>შპს აქტივების მართვისა</t>
  </si>
  <si>
    <t>და განვითარების კომპანია</t>
  </si>
  <si>
    <t>405007200</t>
  </si>
  <si>
    <t>შპს გლობალ სელ</t>
  </si>
  <si>
    <t>204567085</t>
  </si>
  <si>
    <t>შემაჯამებელი ფორმა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</si>
</sst>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&quot;Lari&quot;_-;\-* #,##0.00\ &quot;Lari&quot;_-;_-* &quot;-&quot;??\ &quot;Lari&quot;_-;_-@_-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</numFmts>
  <fonts count="5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b/>
      <sz val="14"/>
      <name val="Arial"/>
      <family val="2"/>
    </font>
    <font>
      <b/>
      <sz val="11"/>
      <name val="Sylfaen"/>
      <family val="1"/>
      <charset val="204"/>
    </font>
    <font>
      <b/>
      <sz val="10"/>
      <name val="Sylfaen"/>
      <family val="1"/>
      <charset val="204"/>
    </font>
    <font>
      <b/>
      <sz val="12"/>
      <name val="Sylfaen"/>
      <family val="1"/>
      <charset val="204"/>
    </font>
    <font>
      <b/>
      <sz val="9"/>
      <name val="Sylfaen"/>
      <family val="1"/>
    </font>
    <font>
      <b/>
      <sz val="9"/>
      <name val="Sylfaen"/>
      <family val="1"/>
      <charset val="204"/>
    </font>
    <font>
      <b/>
      <sz val="9"/>
      <name val="Arial"/>
      <family val="2"/>
      <charset val="204"/>
    </font>
    <font>
      <b/>
      <sz val="9"/>
      <name val="AcadNusx"/>
    </font>
    <font>
      <b/>
      <i/>
      <sz val="9"/>
      <name val="AcadNusx"/>
    </font>
    <font>
      <sz val="9"/>
      <name val="Arial"/>
      <family val="2"/>
      <charset val="204"/>
    </font>
    <font>
      <b/>
      <sz val="9"/>
      <color rgb="FF5F5F5F"/>
      <name val="AcadNusx"/>
    </font>
    <font>
      <b/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1"/>
      <color theme="1"/>
      <name val="Sylfaen"/>
      <family val="1"/>
      <charset val="204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Sylfaen"/>
      <family val="1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7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  <xf numFmtId="164" fontId="33" fillId="0" borderId="0" applyFont="0" applyFill="0" applyBorder="0" applyAlignment="0" applyProtection="0"/>
  </cellStyleXfs>
  <cellXfs count="600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167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8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14" fontId="19" fillId="0" borderId="41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9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0" xfId="9" applyFont="1" applyFill="1" applyAlignment="1" applyProtection="1">
      <alignment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31" fillId="5" borderId="0" xfId="0" applyFont="1" applyFill="1" applyProtection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49" fontId="19" fillId="0" borderId="0" xfId="9" applyNumberFormat="1" applyFont="1" applyFill="1" applyBorder="1" applyAlignment="1" applyProtection="1">
      <alignment vertical="center"/>
      <protection locked="0"/>
    </xf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1" fillId="0" borderId="0" xfId="3" applyFill="1"/>
    <xf numFmtId="0" fontId="16" fillId="0" borderId="0" xfId="3" applyFont="1"/>
    <xf numFmtId="0" fontId="17" fillId="0" borderId="0" xfId="3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0" fontId="19" fillId="0" borderId="0" xfId="3" applyFont="1" applyBorder="1"/>
    <xf numFmtId="0" fontId="19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7" fillId="2" borderId="0" xfId="0" applyFont="1" applyFill="1" applyBorder="1" applyAlignment="1" applyProtection="1">
      <alignment horizontal="left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31" fillId="2" borderId="0" xfId="0" applyFont="1" applyFill="1" applyBorder="1" applyProtection="1"/>
    <xf numFmtId="49" fontId="19" fillId="5" borderId="0" xfId="5" applyNumberFormat="1" applyFont="1" applyFill="1" applyProtection="1"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49" fontId="35" fillId="0" borderId="1" xfId="1" applyNumberFormat="1" applyFont="1" applyFill="1" applyBorder="1" applyAlignment="1" applyProtection="1">
      <alignment horizontal="left" vertical="center" wrapText="1" indent="1"/>
    </xf>
    <xf numFmtId="0" fontId="36" fillId="0" borderId="1" xfId="1" applyFont="1" applyFill="1" applyBorder="1" applyAlignment="1" applyProtection="1">
      <alignment horizontal="left" vertical="center" wrapText="1" indent="1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5" fillId="2" borderId="1" xfId="1" applyFont="1" applyFill="1" applyBorder="1" applyAlignment="1" applyProtection="1">
      <alignment horizontal="left" vertical="center" wrapText="1" indent="1"/>
    </xf>
    <xf numFmtId="49" fontId="35" fillId="2" borderId="1" xfId="1" applyNumberFormat="1" applyFont="1" applyFill="1" applyBorder="1" applyAlignment="1" applyProtection="1">
      <alignment horizontal="left" vertical="center" wrapText="1" indent="1"/>
    </xf>
    <xf numFmtId="3" fontId="22" fillId="5" borderId="1" xfId="0" applyNumberFormat="1" applyFont="1" applyFill="1" applyBorder="1" applyAlignment="1" applyProtection="1">
      <alignment horizontal="center" vertical="center"/>
    </xf>
    <xf numFmtId="0" fontId="38" fillId="0" borderId="1" xfId="1" applyFont="1" applyFill="1" applyBorder="1" applyAlignment="1" applyProtection="1">
      <alignment horizontal="left" vertical="center" wrapText="1" indent="1"/>
    </xf>
    <xf numFmtId="49" fontId="38" fillId="0" borderId="1" xfId="1" applyNumberFormat="1" applyFont="1" applyFill="1" applyBorder="1" applyAlignment="1" applyProtection="1">
      <alignment horizontal="left" vertical="center" wrapText="1" indent="1"/>
    </xf>
    <xf numFmtId="0" fontId="39" fillId="0" borderId="1" xfId="1" applyFont="1" applyFill="1" applyBorder="1" applyAlignment="1" applyProtection="1">
      <alignment horizontal="left" vertical="center" wrapText="1" indent="1"/>
    </xf>
    <xf numFmtId="14" fontId="39" fillId="0" borderId="1" xfId="1" applyNumberFormat="1" applyFont="1" applyFill="1" applyBorder="1" applyAlignment="1" applyProtection="1">
      <alignment horizontal="left" vertical="center" wrapText="1" indent="1"/>
    </xf>
    <xf numFmtId="3" fontId="39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39" fillId="0" borderId="1" xfId="1" applyNumberFormat="1" applyFont="1" applyFill="1" applyBorder="1" applyAlignment="1" applyProtection="1">
      <alignment horizontal="left" vertical="center" wrapText="1" indent="1"/>
    </xf>
    <xf numFmtId="3" fontId="3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0" fillId="0" borderId="1" xfId="0" applyFont="1" applyBorder="1"/>
    <xf numFmtId="0" fontId="38" fillId="0" borderId="2" xfId="0" applyFont="1" applyFill="1" applyBorder="1" applyProtection="1">
      <protection locked="0"/>
    </xf>
    <xf numFmtId="0" fontId="38" fillId="0" borderId="2" xfId="0" applyFont="1" applyFill="1" applyBorder="1" applyAlignment="1" applyProtection="1">
      <alignment vertical="center"/>
      <protection locked="0"/>
    </xf>
    <xf numFmtId="0" fontId="39" fillId="0" borderId="36" xfId="1" applyFont="1" applyFill="1" applyBorder="1" applyAlignment="1" applyProtection="1">
      <alignment horizontal="left" vertical="center" wrapText="1" indent="1"/>
    </xf>
    <xf numFmtId="0" fontId="38" fillId="0" borderId="4" xfId="1" applyFont="1" applyFill="1" applyBorder="1" applyAlignment="1" applyProtection="1">
      <alignment horizontal="left" vertical="center" wrapText="1" indent="1"/>
    </xf>
    <xf numFmtId="0" fontId="38" fillId="0" borderId="2" xfId="1" applyFont="1" applyFill="1" applyBorder="1" applyAlignment="1" applyProtection="1">
      <alignment horizontal="left" vertical="center" wrapText="1" indent="1"/>
    </xf>
    <xf numFmtId="4" fontId="4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2" fillId="0" borderId="1" xfId="0" applyFont="1" applyBorder="1"/>
    <xf numFmtId="3" fontId="41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39" fillId="0" borderId="2" xfId="1" applyNumberFormat="1" applyFont="1" applyFill="1" applyBorder="1" applyAlignment="1" applyProtection="1">
      <alignment horizontal="left" vertical="center" wrapText="1" indent="1"/>
    </xf>
    <xf numFmtId="3" fontId="38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1" applyFont="1" applyFill="1" applyBorder="1" applyAlignment="1" applyProtection="1">
      <alignment horizontal="left" vertical="center"/>
    </xf>
    <xf numFmtId="49" fontId="38" fillId="0" borderId="1" xfId="1" applyNumberFormat="1" applyFont="1" applyFill="1" applyBorder="1" applyAlignment="1" applyProtection="1">
      <alignment horizontal="left" vertical="center"/>
    </xf>
    <xf numFmtId="0" fontId="39" fillId="0" borderId="1" xfId="1" applyFont="1" applyFill="1" applyBorder="1" applyAlignment="1" applyProtection="1">
      <alignment horizontal="left" vertical="center"/>
    </xf>
    <xf numFmtId="14" fontId="39" fillId="0" borderId="1" xfId="1" applyNumberFormat="1" applyFont="1" applyFill="1" applyBorder="1" applyAlignment="1" applyProtection="1">
      <alignment horizontal="left" vertical="center"/>
    </xf>
    <xf numFmtId="3" fontId="39" fillId="2" borderId="1" xfId="1" applyNumberFormat="1" applyFont="1" applyFill="1" applyBorder="1" applyAlignment="1" applyProtection="1">
      <alignment horizontal="center" vertical="center"/>
      <protection locked="0"/>
    </xf>
    <xf numFmtId="49" fontId="39" fillId="0" borderId="1" xfId="1" applyNumberFormat="1" applyFont="1" applyFill="1" applyBorder="1" applyAlignment="1" applyProtection="1">
      <alignment horizontal="left" vertical="center"/>
    </xf>
    <xf numFmtId="3" fontId="38" fillId="2" borderId="1" xfId="1" applyNumberFormat="1" applyFont="1" applyFill="1" applyBorder="1" applyAlignment="1" applyProtection="1">
      <alignment horizontal="center" vertical="center"/>
      <protection locked="0"/>
    </xf>
    <xf numFmtId="0" fontId="38" fillId="0" borderId="1" xfId="1" applyFont="1" applyFill="1" applyBorder="1" applyAlignment="1" applyProtection="1">
      <alignment horizontal="center" vertical="center"/>
    </xf>
    <xf numFmtId="49" fontId="39" fillId="0" borderId="1" xfId="1" applyNumberFormat="1" applyFont="1" applyFill="1" applyBorder="1" applyAlignment="1" applyProtection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/>
    </xf>
    <xf numFmtId="0" fontId="38" fillId="0" borderId="1" xfId="1" applyFont="1" applyFill="1" applyBorder="1" applyAlignment="1" applyProtection="1">
      <alignment horizontal="center" vertical="center" wrapText="1"/>
    </xf>
    <xf numFmtId="49" fontId="39" fillId="0" borderId="1" xfId="1" applyNumberFormat="1" applyFont="1" applyFill="1" applyBorder="1" applyAlignment="1" applyProtection="1">
      <alignment vertical="center"/>
    </xf>
    <xf numFmtId="49" fontId="39" fillId="0" borderId="1" xfId="0" applyNumberFormat="1" applyFont="1" applyBorder="1" applyAlignment="1">
      <alignment horizontal="center"/>
    </xf>
    <xf numFmtId="0" fontId="38" fillId="0" borderId="36" xfId="1" applyFont="1" applyFill="1" applyBorder="1" applyAlignment="1" applyProtection="1">
      <alignment horizontal="left" vertical="center" wrapText="1" indent="1"/>
    </xf>
    <xf numFmtId="49" fontId="38" fillId="0" borderId="36" xfId="1" applyNumberFormat="1" applyFont="1" applyFill="1" applyBorder="1" applyAlignment="1" applyProtection="1">
      <alignment horizontal="left" vertical="center" wrapText="1" indent="1"/>
    </xf>
    <xf numFmtId="0" fontId="40" fillId="0" borderId="36" xfId="0" applyFont="1" applyBorder="1" applyAlignment="1">
      <alignment horizontal="center" vertical="center"/>
    </xf>
    <xf numFmtId="3" fontId="40" fillId="0" borderId="36" xfId="0" applyNumberFormat="1" applyFont="1" applyBorder="1" applyAlignment="1">
      <alignment horizontal="center" vertical="center"/>
    </xf>
    <xf numFmtId="3" fontId="40" fillId="0" borderId="0" xfId="0" applyNumberFormat="1" applyFont="1" applyAlignment="1">
      <alignment horizontal="center" vertical="center"/>
    </xf>
    <xf numFmtId="0" fontId="43" fillId="0" borderId="1" xfId="0" applyFont="1" applyBorder="1"/>
    <xf numFmtId="3" fontId="40" fillId="0" borderId="1" xfId="0" applyNumberFormat="1" applyFont="1" applyBorder="1" applyAlignment="1">
      <alignment horizontal="center" vertical="center"/>
    </xf>
    <xf numFmtId="49" fontId="44" fillId="2" borderId="1" xfId="0" applyNumberFormat="1" applyFont="1" applyFill="1" applyBorder="1" applyAlignment="1">
      <alignment horizontal="center" vertical="center"/>
    </xf>
    <xf numFmtId="3" fontId="39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38" fillId="0" borderId="2" xfId="0" applyFont="1" applyFill="1" applyBorder="1" applyAlignment="1" applyProtection="1">
      <alignment vertical="center" wrapText="1"/>
      <protection locked="0"/>
    </xf>
    <xf numFmtId="49" fontId="39" fillId="0" borderId="1" xfId="1" applyNumberFormat="1" applyFont="1" applyFill="1" applyBorder="1" applyAlignment="1" applyProtection="1">
      <alignment horizontal="center" vertical="center" wrapText="1"/>
    </xf>
    <xf numFmtId="0" fontId="43" fillId="0" borderId="0" xfId="0" applyFont="1"/>
    <xf numFmtId="3" fontId="40" fillId="0" borderId="0" xfId="0" applyNumberFormat="1" applyFont="1"/>
    <xf numFmtId="14" fontId="27" fillId="0" borderId="2" xfId="11" applyNumberFormat="1" applyFont="1" applyBorder="1" applyAlignment="1" applyProtection="1">
      <alignment wrapText="1"/>
      <protection locked="0"/>
    </xf>
    <xf numFmtId="1" fontId="24" fillId="0" borderId="6" xfId="2" applyNumberFormat="1" applyFont="1" applyFill="1" applyBorder="1" applyAlignment="1" applyProtection="1">
      <alignment horizontal="center" vertical="top" wrapText="1"/>
      <protection locked="0"/>
    </xf>
    <xf numFmtId="14" fontId="27" fillId="0" borderId="2" xfId="8" applyNumberFormat="1" applyFont="1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horizontal="center"/>
      <protection locked="0"/>
    </xf>
    <xf numFmtId="14" fontId="27" fillId="0" borderId="2" xfId="8" applyNumberFormat="1" applyFont="1" applyBorder="1" applyAlignment="1" applyProtection="1">
      <alignment horizontal="left" wrapText="1"/>
      <protection locked="0"/>
    </xf>
    <xf numFmtId="14" fontId="27" fillId="0" borderId="35" xfId="8" applyNumberFormat="1" applyFont="1" applyBorder="1" applyAlignment="1" applyProtection="1">
      <alignment wrapText="1"/>
      <protection locked="0"/>
    </xf>
    <xf numFmtId="0" fontId="24" fillId="0" borderId="9" xfId="2" applyFont="1" applyFill="1" applyBorder="1" applyAlignment="1" applyProtection="1">
      <alignment horizontal="center" vertical="top" wrapText="1"/>
      <protection locked="0"/>
    </xf>
    <xf numFmtId="1" fontId="24" fillId="0" borderId="9" xfId="2" applyNumberFormat="1" applyFont="1" applyFill="1" applyBorder="1" applyAlignment="1" applyProtection="1">
      <alignment horizontal="center" vertical="top" wrapText="1"/>
      <protection locked="0"/>
    </xf>
    <xf numFmtId="1" fontId="24" fillId="0" borderId="9" xfId="2" applyNumberFormat="1" applyFont="1" applyFill="1" applyBorder="1" applyAlignment="1" applyProtection="1">
      <alignment horizontal="left" vertical="top" wrapText="1"/>
      <protection locked="0"/>
    </xf>
    <xf numFmtId="0" fontId="17" fillId="2" borderId="1" xfId="0" applyFont="1" applyFill="1" applyBorder="1" applyProtection="1">
      <protection locked="0"/>
    </xf>
    <xf numFmtId="0" fontId="17" fillId="2" borderId="1" xfId="0" applyFont="1" applyFill="1" applyBorder="1" applyAlignment="1" applyProtection="1">
      <alignment horizontal="center"/>
      <protection locked="0"/>
    </xf>
    <xf numFmtId="0" fontId="24" fillId="0" borderId="8" xfId="2" applyFont="1" applyFill="1" applyBorder="1" applyAlignment="1" applyProtection="1">
      <alignment horizontal="center" vertical="top" wrapText="1"/>
      <protection locked="0"/>
    </xf>
    <xf numFmtId="1" fontId="24" fillId="0" borderId="8" xfId="2" applyNumberFormat="1" applyFont="1" applyFill="1" applyBorder="1" applyAlignment="1" applyProtection="1">
      <alignment horizontal="center" vertical="top" wrapText="1"/>
      <protection locked="0"/>
    </xf>
    <xf numFmtId="1" fontId="24" fillId="0" borderId="8" xfId="2" applyNumberFormat="1" applyFont="1" applyFill="1" applyBorder="1" applyAlignment="1" applyProtection="1">
      <alignment horizontal="left" vertical="top" wrapText="1"/>
      <protection locked="0"/>
    </xf>
    <xf numFmtId="0" fontId="17" fillId="2" borderId="7" xfId="0" applyFont="1" applyFill="1" applyBorder="1" applyAlignment="1" applyProtection="1">
      <alignment horizontal="center"/>
      <protection locked="0"/>
    </xf>
    <xf numFmtId="0" fontId="17" fillId="2" borderId="31" xfId="0" applyFont="1" applyFill="1" applyBorder="1" applyAlignment="1" applyProtection="1">
      <alignment horizontal="center"/>
      <protection locked="0"/>
    </xf>
    <xf numFmtId="14" fontId="27" fillId="0" borderId="35" xfId="11" applyNumberFormat="1" applyFont="1" applyBorder="1" applyAlignment="1" applyProtection="1">
      <alignment wrapText="1"/>
      <protection locked="0"/>
    </xf>
    <xf numFmtId="0" fontId="24" fillId="0" borderId="28" xfId="2" applyFont="1" applyFill="1" applyBorder="1" applyAlignment="1" applyProtection="1">
      <alignment horizontal="center" vertical="top" wrapText="1"/>
      <protection locked="0"/>
    </xf>
    <xf numFmtId="1" fontId="24" fillId="0" borderId="28" xfId="2" applyNumberFormat="1" applyFont="1" applyFill="1" applyBorder="1" applyAlignment="1" applyProtection="1">
      <alignment horizontal="center" vertical="top" wrapText="1"/>
      <protection locked="0"/>
    </xf>
    <xf numFmtId="1" fontId="24" fillId="0" borderId="28" xfId="2" applyNumberFormat="1" applyFont="1" applyFill="1" applyBorder="1" applyAlignment="1" applyProtection="1">
      <alignment horizontal="left" vertical="top" wrapText="1"/>
      <protection locked="0"/>
    </xf>
    <xf numFmtId="0" fontId="24" fillId="0" borderId="7" xfId="2" applyFont="1" applyFill="1" applyBorder="1" applyAlignment="1" applyProtection="1">
      <alignment horizontal="center" vertical="top" wrapText="1"/>
      <protection locked="0"/>
    </xf>
    <xf numFmtId="1" fontId="24" fillId="0" borderId="7" xfId="2" applyNumberFormat="1" applyFont="1" applyFill="1" applyBorder="1" applyAlignment="1" applyProtection="1">
      <alignment horizontal="center"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1" fontId="24" fillId="0" borderId="1" xfId="2" applyNumberFormat="1" applyFont="1" applyFill="1" applyBorder="1" applyAlignment="1" applyProtection="1">
      <alignment horizontal="center" vertical="top" wrapText="1"/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24" fillId="0" borderId="1" xfId="2" applyFont="1" applyFill="1" applyBorder="1" applyAlignment="1" applyProtection="1">
      <alignment horizontal="center" wrapText="1"/>
      <protection locked="0"/>
    </xf>
    <xf numFmtId="14" fontId="27" fillId="0" borderId="36" xfId="8" applyNumberFormat="1" applyFont="1" applyBorder="1" applyAlignment="1" applyProtection="1">
      <alignment horizontal="left" wrapText="1"/>
      <protection locked="0"/>
    </xf>
    <xf numFmtId="0" fontId="24" fillId="0" borderId="36" xfId="2" applyFont="1" applyFill="1" applyBorder="1" applyAlignment="1" applyProtection="1">
      <alignment horizontal="center" vertical="top" wrapText="1"/>
      <protection locked="0"/>
    </xf>
    <xf numFmtId="1" fontId="24" fillId="0" borderId="36" xfId="2" applyNumberFormat="1" applyFont="1" applyFill="1" applyBorder="1" applyAlignment="1" applyProtection="1">
      <alignment horizontal="center" vertical="top" wrapText="1"/>
      <protection locked="0"/>
    </xf>
    <xf numFmtId="1" fontId="24" fillId="0" borderId="36" xfId="2" applyNumberFormat="1" applyFont="1" applyFill="1" applyBorder="1" applyAlignment="1" applyProtection="1">
      <alignment horizontal="left" vertical="top" wrapText="1"/>
      <protection locked="0"/>
    </xf>
    <xf numFmtId="0" fontId="0" fillId="2" borderId="1" xfId="0" applyFill="1" applyBorder="1"/>
    <xf numFmtId="0" fontId="24" fillId="0" borderId="2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center" vertical="top" wrapText="1"/>
      <protection locked="0"/>
    </xf>
    <xf numFmtId="0" fontId="17" fillId="2" borderId="1" xfId="0" applyFont="1" applyFill="1" applyBorder="1" applyAlignment="1" applyProtection="1">
      <protection locked="0"/>
    </xf>
    <xf numFmtId="1" fontId="17" fillId="2" borderId="1" xfId="0" applyNumberFormat="1" applyFont="1" applyFill="1" applyBorder="1" applyAlignment="1" applyProtection="1">
      <alignment horizontal="center"/>
      <protection locked="0"/>
    </xf>
    <xf numFmtId="0" fontId="17" fillId="2" borderId="36" xfId="0" applyFont="1" applyFill="1" applyBorder="1" applyAlignment="1" applyProtection="1">
      <alignment horizontal="center"/>
      <protection locked="0"/>
    </xf>
    <xf numFmtId="1" fontId="25" fillId="5" borderId="6" xfId="2" applyNumberFormat="1" applyFont="1" applyFill="1" applyBorder="1" applyAlignment="1" applyProtection="1">
      <alignment horizontal="right" vertical="top" wrapText="1"/>
      <protection locked="0"/>
    </xf>
    <xf numFmtId="0" fontId="45" fillId="0" borderId="1" xfId="15" applyFont="1" applyFill="1" applyBorder="1" applyAlignment="1" applyProtection="1">
      <alignment vertical="center" wrapText="1"/>
      <protection locked="0"/>
    </xf>
    <xf numFmtId="0" fontId="46" fillId="0" borderId="1" xfId="15" applyFont="1" applyFill="1" applyBorder="1" applyAlignment="1" applyProtection="1">
      <alignment horizontal="center" vertical="center" wrapText="1"/>
      <protection locked="0"/>
    </xf>
    <xf numFmtId="14" fontId="46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45" fillId="0" borderId="1" xfId="15" applyFont="1" applyBorder="1" applyAlignment="1" applyProtection="1">
      <alignment vertical="center" wrapText="1"/>
      <protection locked="0"/>
    </xf>
    <xf numFmtId="0" fontId="45" fillId="0" borderId="1" xfId="15" applyFont="1" applyBorder="1" applyAlignment="1" applyProtection="1">
      <alignment horizontal="center" vertical="center" wrapText="1"/>
      <protection locked="0"/>
    </xf>
    <xf numFmtId="14" fontId="47" fillId="0" borderId="2" xfId="14" applyNumberFormat="1" applyFont="1" applyBorder="1" applyAlignment="1" applyProtection="1">
      <alignment wrapText="1"/>
      <protection locked="0"/>
    </xf>
    <xf numFmtId="0" fontId="48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49" fillId="2" borderId="1" xfId="0" applyFont="1" applyFill="1" applyBorder="1" applyAlignment="1">
      <alignment horizontal="center"/>
    </xf>
    <xf numFmtId="0" fontId="49" fillId="2" borderId="5" xfId="0" applyFont="1" applyFill="1" applyBorder="1" applyAlignment="1">
      <alignment horizontal="center"/>
    </xf>
    <xf numFmtId="0" fontId="50" fillId="2" borderId="1" xfId="0" applyFont="1" applyFill="1" applyBorder="1" applyProtection="1">
      <protection locked="0"/>
    </xf>
    <xf numFmtId="0" fontId="49" fillId="2" borderId="4" xfId="0" applyFont="1" applyFill="1" applyBorder="1" applyAlignment="1">
      <alignment horizontal="center"/>
    </xf>
    <xf numFmtId="17" fontId="50" fillId="2" borderId="1" xfId="0" applyNumberFormat="1" applyFont="1" applyFill="1" applyBorder="1" applyAlignment="1" applyProtection="1">
      <alignment horizontal="center"/>
      <protection locked="0"/>
    </xf>
    <xf numFmtId="0" fontId="17" fillId="2" borderId="1" xfId="0" applyFont="1" applyFill="1" applyBorder="1" applyAlignment="1" applyProtection="1">
      <alignment horizontal="left"/>
      <protection locked="0"/>
    </xf>
    <xf numFmtId="0" fontId="50" fillId="2" borderId="1" xfId="0" applyFont="1" applyFill="1" applyBorder="1" applyAlignment="1" applyProtection="1">
      <alignment horizontal="center"/>
      <protection locked="0"/>
    </xf>
    <xf numFmtId="0" fontId="50" fillId="2" borderId="5" xfId="0" applyFont="1" applyFill="1" applyBorder="1" applyAlignment="1" applyProtection="1">
      <alignment horizontal="center"/>
      <protection locked="0"/>
    </xf>
    <xf numFmtId="0" fontId="50" fillId="2" borderId="4" xfId="0" applyFont="1" applyFill="1" applyBorder="1" applyAlignment="1" applyProtection="1">
      <alignment horizontal="center"/>
      <protection locked="0"/>
    </xf>
    <xf numFmtId="14" fontId="50" fillId="2" borderId="1" xfId="0" applyNumberFormat="1" applyFont="1" applyFill="1" applyBorder="1" applyAlignment="1" applyProtection="1">
      <alignment horizontal="center"/>
      <protection locked="0"/>
    </xf>
    <xf numFmtId="49" fontId="20" fillId="0" borderId="1" xfId="0" applyNumberFormat="1" applyFont="1" applyBorder="1" applyAlignment="1">
      <alignment horizontal="center"/>
    </xf>
    <xf numFmtId="0" fontId="50" fillId="2" borderId="0" xfId="0" applyFont="1" applyFill="1" applyProtection="1">
      <protection locked="0"/>
    </xf>
    <xf numFmtId="0" fontId="20" fillId="0" borderId="1" xfId="0" applyFont="1" applyBorder="1" applyAlignment="1">
      <alignment horizontal="center"/>
    </xf>
    <xf numFmtId="0" fontId="51" fillId="0" borderId="1" xfId="2" applyFont="1" applyFill="1" applyBorder="1" applyAlignment="1" applyProtection="1">
      <alignment horizontal="center" vertical="top" wrapText="1"/>
      <protection locked="0"/>
    </xf>
    <xf numFmtId="164" fontId="20" fillId="0" borderId="1" xfId="16" applyFont="1" applyBorder="1" applyAlignment="1">
      <alignment horizontal="center" wrapText="1"/>
    </xf>
    <xf numFmtId="2" fontId="50" fillId="2" borderId="1" xfId="0" applyNumberFormat="1" applyFont="1" applyFill="1" applyBorder="1" applyAlignment="1" applyProtection="1">
      <alignment horizontal="center"/>
      <protection locked="0"/>
    </xf>
    <xf numFmtId="2" fontId="17" fillId="2" borderId="1" xfId="0" applyNumberFormat="1" applyFont="1" applyFill="1" applyBorder="1" applyAlignment="1" applyProtection="1">
      <alignment horizontal="center"/>
      <protection locked="0"/>
    </xf>
    <xf numFmtId="1" fontId="51" fillId="0" borderId="2" xfId="2" applyNumberFormat="1" applyFont="1" applyFill="1" applyBorder="1" applyAlignment="1" applyProtection="1">
      <alignment horizontal="center" vertical="top" wrapText="1"/>
      <protection locked="0"/>
    </xf>
    <xf numFmtId="49" fontId="13" fillId="0" borderId="1" xfId="0" applyNumberFormat="1" applyFont="1" applyBorder="1" applyAlignment="1">
      <alignment horizontal="center"/>
    </xf>
    <xf numFmtId="2" fontId="52" fillId="0" borderId="1" xfId="0" applyNumberFormat="1" applyFont="1" applyFill="1" applyBorder="1" applyAlignment="1">
      <alignment horizontal="center"/>
    </xf>
    <xf numFmtId="0" fontId="52" fillId="0" borderId="1" xfId="0" applyFont="1" applyFill="1" applyBorder="1" applyAlignment="1">
      <alignment horizontal="right"/>
    </xf>
    <xf numFmtId="49" fontId="52" fillId="0" borderId="1" xfId="0" applyNumberFormat="1" applyFont="1" applyFill="1" applyBorder="1" applyAlignment="1" applyProtection="1">
      <alignment horizontal="right" vertical="top"/>
      <protection locked="0"/>
    </xf>
    <xf numFmtId="164" fontId="49" fillId="0" borderId="36" xfId="16" applyFont="1" applyBorder="1" applyAlignment="1">
      <alignment horizontal="center"/>
    </xf>
    <xf numFmtId="164" fontId="49" fillId="0" borderId="4" xfId="16" applyFont="1" applyBorder="1" applyAlignment="1"/>
    <xf numFmtId="0" fontId="51" fillId="0" borderId="5" xfId="2" applyFont="1" applyFill="1" applyBorder="1" applyAlignment="1" applyProtection="1">
      <alignment horizontal="center" vertical="top" wrapText="1"/>
      <protection locked="0"/>
    </xf>
    <xf numFmtId="1" fontId="51" fillId="0" borderId="2" xfId="2" applyNumberFormat="1" applyFont="1" applyFill="1" applyBorder="1" applyAlignment="1" applyProtection="1">
      <alignment horizontal="left" vertical="top" wrapText="1"/>
      <protection locked="0"/>
    </xf>
    <xf numFmtId="49" fontId="51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51" fillId="0" borderId="2" xfId="2" applyNumberFormat="1" applyFont="1" applyFill="1" applyBorder="1" applyAlignment="1" applyProtection="1">
      <alignment horizontal="center" vertical="top"/>
      <protection locked="0"/>
    </xf>
    <xf numFmtId="168" fontId="53" fillId="0" borderId="1" xfId="14" applyNumberFormat="1" applyFont="1" applyFill="1" applyBorder="1" applyAlignment="1" applyProtection="1">
      <alignment horizontal="center" vertical="center"/>
      <protection locked="0"/>
    </xf>
    <xf numFmtId="1" fontId="51" fillId="0" borderId="1" xfId="2" applyNumberFormat="1" applyFont="1" applyFill="1" applyBorder="1" applyAlignment="1" applyProtection="1">
      <alignment horizontal="left" vertical="top" wrapText="1"/>
      <protection locked="0"/>
    </xf>
    <xf numFmtId="49" fontId="51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52" fillId="0" borderId="1" xfId="0" applyFont="1" applyFill="1" applyBorder="1" applyAlignment="1">
      <alignment horizontal="center"/>
    </xf>
    <xf numFmtId="0" fontId="52" fillId="0" borderId="1" xfId="0" applyNumberFormat="1" applyFont="1" applyFill="1" applyBorder="1" applyAlignment="1" applyProtection="1">
      <alignment horizontal="right" vertical="top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32" xfId="3" applyFont="1" applyBorder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Font="1" applyBorder="1" applyAlignment="1" applyProtection="1">
      <alignment horizontal="left" vertical="center"/>
    </xf>
  </cellXfs>
  <cellStyles count="17">
    <cellStyle name="Currency" xfId="16" builtinId="4"/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1069522</xdr:colOff>
      <xdr:row>245</xdr:row>
      <xdr:rowOff>4082</xdr:rowOff>
    </xdr:from>
    <xdr:to>
      <xdr:col>5</xdr:col>
      <xdr:colOff>110219</xdr:colOff>
      <xdr:row>245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1230508</xdr:colOff>
      <xdr:row>38</xdr:row>
      <xdr:rowOff>4082</xdr:rowOff>
    </xdr:from>
    <xdr:to>
      <xdr:col>5</xdr:col>
      <xdr:colOff>271205</xdr:colOff>
      <xdr:row>38</xdr:row>
      <xdr:rowOff>4082</xdr:rowOff>
    </xdr:to>
    <xdr:cxnSp macro="">
      <xdr:nvCxnSpPr>
        <xdr:cNvPr id="5" name="Straight Connector 4"/>
        <xdr:cNvCxnSpPr/>
      </xdr:nvCxnSpPr>
      <xdr:spPr>
        <a:xfrm>
          <a:off x="2392558" y="14491607"/>
          <a:ext cx="35936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1069522</xdr:colOff>
      <xdr:row>126</xdr:row>
      <xdr:rowOff>4082</xdr:rowOff>
    </xdr:from>
    <xdr:to>
      <xdr:col>6</xdr:col>
      <xdr:colOff>110219</xdr:colOff>
      <xdr:row>126</xdr:row>
      <xdr:rowOff>4082</xdr:rowOff>
    </xdr:to>
    <xdr:cxnSp macro="">
      <xdr:nvCxnSpPr>
        <xdr:cNvPr id="10" name="Straight Connector 9"/>
        <xdr:cNvCxnSpPr/>
      </xdr:nvCxnSpPr>
      <xdr:spPr>
        <a:xfrm>
          <a:off x="3517447" y="49734107"/>
          <a:ext cx="47461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124</xdr:row>
      <xdr:rowOff>171450</xdr:rowOff>
    </xdr:from>
    <xdr:to>
      <xdr:col>1</xdr:col>
      <xdr:colOff>1495425</xdr:colOff>
      <xdr:row>124</xdr:row>
      <xdr:rowOff>171450</xdr:rowOff>
    </xdr:to>
    <xdr:cxnSp macro="">
      <xdr:nvCxnSpPr>
        <xdr:cNvPr id="11" name="Straight Connector 10"/>
        <xdr:cNvCxnSpPr/>
      </xdr:nvCxnSpPr>
      <xdr:spPr>
        <a:xfrm>
          <a:off x="0" y="49329975"/>
          <a:ext cx="1162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150</xdr:row>
      <xdr:rowOff>171450</xdr:rowOff>
    </xdr:from>
    <xdr:to>
      <xdr:col>1</xdr:col>
      <xdr:colOff>1495425</xdr:colOff>
      <xdr:row>150</xdr:row>
      <xdr:rowOff>171450</xdr:rowOff>
    </xdr:to>
    <xdr:cxnSp macro="">
      <xdr:nvCxnSpPr>
        <xdr:cNvPr id="12" name="Straight Connector 11"/>
        <xdr:cNvCxnSpPr/>
      </xdr:nvCxnSpPr>
      <xdr:spPr>
        <a:xfrm>
          <a:off x="0" y="59616975"/>
          <a:ext cx="1162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1129393</xdr:colOff>
      <xdr:row>235</xdr:row>
      <xdr:rowOff>35379</xdr:rowOff>
    </xdr:from>
    <xdr:to>
      <xdr:col>3</xdr:col>
      <xdr:colOff>1012372</xdr:colOff>
      <xdr:row>235</xdr:row>
      <xdr:rowOff>35379</xdr:rowOff>
    </xdr:to>
    <xdr:cxnSp macro="">
      <xdr:nvCxnSpPr>
        <xdr:cNvPr id="14" name="Straight Connector 13"/>
        <xdr:cNvCxnSpPr/>
      </xdr:nvCxnSpPr>
      <xdr:spPr>
        <a:xfrm>
          <a:off x="2291443" y="100324104"/>
          <a:ext cx="11688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1129393</xdr:colOff>
      <xdr:row>235</xdr:row>
      <xdr:rowOff>35379</xdr:rowOff>
    </xdr:from>
    <xdr:to>
      <xdr:col>3</xdr:col>
      <xdr:colOff>1012372</xdr:colOff>
      <xdr:row>235</xdr:row>
      <xdr:rowOff>35379</xdr:rowOff>
    </xdr:to>
    <xdr:cxnSp macro="">
      <xdr:nvCxnSpPr>
        <xdr:cNvPr id="15" name="Straight Connector 14"/>
        <xdr:cNvCxnSpPr/>
      </xdr:nvCxnSpPr>
      <xdr:spPr>
        <a:xfrm>
          <a:off x="2291443" y="100324104"/>
          <a:ext cx="11688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60" workbookViewId="0">
      <selection activeCell="A5" sqref="A5:G5"/>
    </sheetView>
  </sheetViews>
  <sheetFormatPr defaultRowHeight="15" x14ac:dyDescent="0.2"/>
  <cols>
    <col min="1" max="1" width="6.28515625" style="267" bestFit="1" customWidth="1"/>
    <col min="2" max="2" width="13.140625" style="267" customWidth="1"/>
    <col min="3" max="3" width="17.85546875" style="267" customWidth="1"/>
    <col min="4" max="4" width="15.140625" style="267" customWidth="1"/>
    <col min="5" max="5" width="24.5703125" style="267" customWidth="1"/>
    <col min="6" max="8" width="19.140625" style="268" customWidth="1"/>
    <col min="9" max="9" width="16.42578125" style="267" bestFit="1" customWidth="1"/>
    <col min="10" max="10" width="17.42578125" style="267" customWidth="1"/>
    <col min="11" max="11" width="13.140625" style="267" bestFit="1" customWidth="1"/>
    <col min="12" max="12" width="15.28515625" style="267" customWidth="1"/>
    <col min="13" max="16384" width="9.140625" style="267"/>
  </cols>
  <sheetData>
    <row r="1" spans="1:12" s="278" customFormat="1" x14ac:dyDescent="0.2">
      <c r="A1" s="344" t="s">
        <v>300</v>
      </c>
      <c r="B1" s="332"/>
      <c r="C1" s="332"/>
      <c r="D1" s="332"/>
      <c r="E1" s="333"/>
      <c r="F1" s="327"/>
      <c r="G1" s="333"/>
      <c r="H1" s="343"/>
      <c r="I1" s="332"/>
      <c r="J1" s="333"/>
      <c r="K1" s="333"/>
      <c r="L1" s="342" t="s">
        <v>109</v>
      </c>
    </row>
    <row r="2" spans="1:12" s="278" customFormat="1" x14ac:dyDescent="0.2">
      <c r="A2" s="341" t="s">
        <v>140</v>
      </c>
      <c r="B2" s="332"/>
      <c r="C2" s="332"/>
      <c r="D2" s="332"/>
      <c r="E2" s="333"/>
      <c r="F2" s="327"/>
      <c r="G2" s="333"/>
      <c r="H2" s="340"/>
      <c r="I2" s="332"/>
      <c r="J2" s="333"/>
      <c r="K2" s="333"/>
      <c r="L2" s="339" t="s">
        <v>509</v>
      </c>
    </row>
    <row r="3" spans="1:12" s="278" customFormat="1" x14ac:dyDescent="0.2">
      <c r="A3" s="338"/>
      <c r="B3" s="332"/>
      <c r="C3" s="337"/>
      <c r="D3" s="336"/>
      <c r="E3" s="333"/>
      <c r="F3" s="335"/>
      <c r="G3" s="333"/>
      <c r="H3" s="333"/>
      <c r="I3" s="327"/>
      <c r="J3" s="332"/>
      <c r="K3" s="332"/>
      <c r="L3" s="331"/>
    </row>
    <row r="4" spans="1:12" s="278" customFormat="1" x14ac:dyDescent="0.2">
      <c r="A4" s="370" t="s">
        <v>268</v>
      </c>
      <c r="B4" s="327"/>
      <c r="C4" s="327"/>
      <c r="D4" s="377"/>
      <c r="E4" s="378"/>
      <c r="F4" s="334"/>
      <c r="G4" s="333"/>
      <c r="H4" s="379"/>
      <c r="I4" s="378"/>
      <c r="J4" s="332"/>
      <c r="K4" s="333"/>
      <c r="L4" s="331"/>
    </row>
    <row r="5" spans="1:12" s="278" customFormat="1" ht="15.75" thickBot="1" x14ac:dyDescent="0.35">
      <c r="A5" s="209" t="s">
        <v>510</v>
      </c>
      <c r="B5" s="80"/>
      <c r="C5" s="80"/>
      <c r="D5" s="432"/>
      <c r="E5" s="432"/>
      <c r="F5" s="433"/>
      <c r="G5" s="334"/>
      <c r="H5" s="334"/>
      <c r="I5" s="333"/>
      <c r="J5" s="332"/>
      <c r="K5" s="332"/>
      <c r="L5" s="331"/>
    </row>
    <row r="6" spans="1:12" ht="15.75" thickBot="1" x14ac:dyDescent="0.25">
      <c r="A6" s="330"/>
      <c r="B6" s="329"/>
      <c r="C6" s="328"/>
      <c r="D6" s="328"/>
      <c r="E6" s="328"/>
      <c r="F6" s="327"/>
      <c r="G6" s="327"/>
      <c r="H6" s="327"/>
      <c r="I6" s="568" t="s">
        <v>435</v>
      </c>
      <c r="J6" s="569"/>
      <c r="K6" s="570"/>
      <c r="L6" s="326"/>
    </row>
    <row r="7" spans="1:12" s="314" customFormat="1" ht="51.75" thickBot="1" x14ac:dyDescent="0.25">
      <c r="A7" s="325" t="s">
        <v>64</v>
      </c>
      <c r="B7" s="324" t="s">
        <v>141</v>
      </c>
      <c r="C7" s="324" t="s">
        <v>434</v>
      </c>
      <c r="D7" s="323" t="s">
        <v>274</v>
      </c>
      <c r="E7" s="322" t="s">
        <v>433</v>
      </c>
      <c r="F7" s="321" t="s">
        <v>432</v>
      </c>
      <c r="G7" s="320" t="s">
        <v>227</v>
      </c>
      <c r="H7" s="319" t="s">
        <v>224</v>
      </c>
      <c r="I7" s="318" t="s">
        <v>431</v>
      </c>
      <c r="J7" s="317" t="s">
        <v>271</v>
      </c>
      <c r="K7" s="316" t="s">
        <v>228</v>
      </c>
      <c r="L7" s="315" t="s">
        <v>229</v>
      </c>
    </row>
    <row r="8" spans="1:12" s="308" customFormat="1" ht="15.75" thickBot="1" x14ac:dyDescent="0.25">
      <c r="A8" s="312">
        <v>1</v>
      </c>
      <c r="B8" s="311">
        <v>2</v>
      </c>
      <c r="C8" s="313">
        <v>3</v>
      </c>
      <c r="D8" s="313">
        <v>4</v>
      </c>
      <c r="E8" s="312">
        <v>5</v>
      </c>
      <c r="F8" s="311">
        <v>6</v>
      </c>
      <c r="G8" s="313">
        <v>7</v>
      </c>
      <c r="H8" s="311">
        <v>8</v>
      </c>
      <c r="I8" s="312">
        <v>9</v>
      </c>
      <c r="J8" s="311">
        <v>10</v>
      </c>
      <c r="K8" s="310">
        <v>11</v>
      </c>
      <c r="L8" s="309">
        <v>12</v>
      </c>
    </row>
    <row r="9" spans="1:12" x14ac:dyDescent="0.2">
      <c r="A9" s="307">
        <v>1</v>
      </c>
      <c r="B9" s="298"/>
      <c r="C9" s="297"/>
      <c r="D9" s="306"/>
      <c r="E9" s="305"/>
      <c r="F9" s="294"/>
      <c r="G9" s="304"/>
      <c r="H9" s="304"/>
      <c r="I9" s="303"/>
      <c r="J9" s="302"/>
      <c r="K9" s="301"/>
      <c r="L9" s="300"/>
    </row>
    <row r="10" spans="1:12" x14ac:dyDescent="0.2">
      <c r="A10" s="299">
        <v>2</v>
      </c>
      <c r="B10" s="298"/>
      <c r="C10" s="297"/>
      <c r="D10" s="296"/>
      <c r="E10" s="295"/>
      <c r="F10" s="294"/>
      <c r="G10" s="294"/>
      <c r="H10" s="294"/>
      <c r="I10" s="293"/>
      <c r="J10" s="292"/>
      <c r="K10" s="291"/>
      <c r="L10" s="290"/>
    </row>
    <row r="11" spans="1:12" x14ac:dyDescent="0.2">
      <c r="A11" s="299">
        <v>3</v>
      </c>
      <c r="B11" s="298"/>
      <c r="C11" s="297"/>
      <c r="D11" s="296"/>
      <c r="E11" s="295"/>
      <c r="F11" s="383"/>
      <c r="G11" s="294"/>
      <c r="H11" s="294"/>
      <c r="I11" s="293"/>
      <c r="J11" s="292"/>
      <c r="K11" s="291"/>
      <c r="L11" s="290"/>
    </row>
    <row r="12" spans="1:12" x14ac:dyDescent="0.2">
      <c r="A12" s="299">
        <v>4</v>
      </c>
      <c r="B12" s="298"/>
      <c r="C12" s="297"/>
      <c r="D12" s="296"/>
      <c r="E12" s="295"/>
      <c r="F12" s="294"/>
      <c r="G12" s="294"/>
      <c r="H12" s="294"/>
      <c r="I12" s="293"/>
      <c r="J12" s="292"/>
      <c r="K12" s="291"/>
      <c r="L12" s="290"/>
    </row>
    <row r="13" spans="1:12" x14ac:dyDescent="0.2">
      <c r="A13" s="299">
        <v>5</v>
      </c>
      <c r="B13" s="298"/>
      <c r="C13" s="297"/>
      <c r="D13" s="296"/>
      <c r="E13" s="295"/>
      <c r="F13" s="294"/>
      <c r="G13" s="294"/>
      <c r="H13" s="294"/>
      <c r="I13" s="293"/>
      <c r="J13" s="292"/>
      <c r="K13" s="291"/>
      <c r="L13" s="290"/>
    </row>
    <row r="14" spans="1:12" x14ac:dyDescent="0.2">
      <c r="A14" s="299">
        <v>6</v>
      </c>
      <c r="B14" s="298"/>
      <c r="C14" s="297"/>
      <c r="D14" s="296"/>
      <c r="E14" s="295"/>
      <c r="F14" s="294"/>
      <c r="G14" s="294"/>
      <c r="H14" s="294"/>
      <c r="I14" s="293"/>
      <c r="J14" s="292"/>
      <c r="K14" s="291"/>
      <c r="L14" s="290"/>
    </row>
    <row r="15" spans="1:12" x14ac:dyDescent="0.2">
      <c r="A15" s="299">
        <v>7</v>
      </c>
      <c r="B15" s="298"/>
      <c r="C15" s="297"/>
      <c r="D15" s="296"/>
      <c r="E15" s="295"/>
      <c r="F15" s="294"/>
      <c r="G15" s="294"/>
      <c r="H15" s="294"/>
      <c r="I15" s="293"/>
      <c r="J15" s="292"/>
      <c r="K15" s="291"/>
      <c r="L15" s="290"/>
    </row>
    <row r="16" spans="1:12" x14ac:dyDescent="0.2">
      <c r="A16" s="299">
        <v>8</v>
      </c>
      <c r="B16" s="298"/>
      <c r="C16" s="297"/>
      <c r="D16" s="296"/>
      <c r="E16" s="295"/>
      <c r="F16" s="294"/>
      <c r="G16" s="294"/>
      <c r="H16" s="294"/>
      <c r="I16" s="293"/>
      <c r="J16" s="292"/>
      <c r="K16" s="291"/>
      <c r="L16" s="290"/>
    </row>
    <row r="17" spans="1:12" x14ac:dyDescent="0.2">
      <c r="A17" s="299">
        <v>9</v>
      </c>
      <c r="B17" s="298"/>
      <c r="C17" s="297"/>
      <c r="D17" s="296"/>
      <c r="E17" s="295"/>
      <c r="F17" s="294"/>
      <c r="G17" s="294"/>
      <c r="H17" s="294"/>
      <c r="I17" s="293"/>
      <c r="J17" s="292"/>
      <c r="K17" s="291"/>
      <c r="L17" s="290"/>
    </row>
    <row r="18" spans="1:12" x14ac:dyDescent="0.2">
      <c r="A18" s="299">
        <v>10</v>
      </c>
      <c r="B18" s="298"/>
      <c r="C18" s="297"/>
      <c r="D18" s="296"/>
      <c r="E18" s="295"/>
      <c r="F18" s="294"/>
      <c r="G18" s="294"/>
      <c r="H18" s="294"/>
      <c r="I18" s="293"/>
      <c r="J18" s="292"/>
      <c r="K18" s="291"/>
      <c r="L18" s="290"/>
    </row>
    <row r="19" spans="1:12" x14ac:dyDescent="0.2">
      <c r="A19" s="299">
        <v>11</v>
      </c>
      <c r="B19" s="298"/>
      <c r="C19" s="297"/>
      <c r="D19" s="296"/>
      <c r="E19" s="295"/>
      <c r="F19" s="294"/>
      <c r="G19" s="294"/>
      <c r="H19" s="294"/>
      <c r="I19" s="293"/>
      <c r="J19" s="292"/>
      <c r="K19" s="291"/>
      <c r="L19" s="290"/>
    </row>
    <row r="20" spans="1:12" x14ac:dyDescent="0.2">
      <c r="A20" s="299">
        <v>12</v>
      </c>
      <c r="B20" s="298"/>
      <c r="C20" s="297"/>
      <c r="D20" s="296"/>
      <c r="E20" s="295"/>
      <c r="F20" s="294"/>
      <c r="G20" s="294"/>
      <c r="H20" s="294"/>
      <c r="I20" s="293"/>
      <c r="J20" s="292"/>
      <c r="K20" s="291"/>
      <c r="L20" s="290"/>
    </row>
    <row r="21" spans="1:12" x14ac:dyDescent="0.2">
      <c r="A21" s="299">
        <v>13</v>
      </c>
      <c r="B21" s="298"/>
      <c r="C21" s="297"/>
      <c r="D21" s="296"/>
      <c r="E21" s="295"/>
      <c r="F21" s="294"/>
      <c r="G21" s="294"/>
      <c r="H21" s="294"/>
      <c r="I21" s="293"/>
      <c r="J21" s="292"/>
      <c r="K21" s="291"/>
      <c r="L21" s="290"/>
    </row>
    <row r="22" spans="1:12" x14ac:dyDescent="0.2">
      <c r="A22" s="299">
        <v>14</v>
      </c>
      <c r="B22" s="298"/>
      <c r="C22" s="297"/>
      <c r="D22" s="296"/>
      <c r="E22" s="295"/>
      <c r="F22" s="294"/>
      <c r="G22" s="294"/>
      <c r="H22" s="294"/>
      <c r="I22" s="293"/>
      <c r="J22" s="292"/>
      <c r="K22" s="291"/>
      <c r="L22" s="290"/>
    </row>
    <row r="23" spans="1:12" x14ac:dyDescent="0.2">
      <c r="A23" s="299">
        <v>15</v>
      </c>
      <c r="B23" s="298"/>
      <c r="C23" s="297"/>
      <c r="D23" s="296"/>
      <c r="E23" s="295"/>
      <c r="F23" s="294"/>
      <c r="G23" s="294"/>
      <c r="H23" s="294"/>
      <c r="I23" s="293"/>
      <c r="J23" s="292"/>
      <c r="K23" s="291"/>
      <c r="L23" s="290"/>
    </row>
    <row r="24" spans="1:12" x14ac:dyDescent="0.2">
      <c r="A24" s="299">
        <v>16</v>
      </c>
      <c r="B24" s="298"/>
      <c r="C24" s="297"/>
      <c r="D24" s="296"/>
      <c r="E24" s="295"/>
      <c r="F24" s="294"/>
      <c r="G24" s="294"/>
      <c r="H24" s="294"/>
      <c r="I24" s="293"/>
      <c r="J24" s="292"/>
      <c r="K24" s="291"/>
      <c r="L24" s="290"/>
    </row>
    <row r="25" spans="1:12" x14ac:dyDescent="0.2">
      <c r="A25" s="299">
        <v>17</v>
      </c>
      <c r="B25" s="298"/>
      <c r="C25" s="297"/>
      <c r="D25" s="296"/>
      <c r="E25" s="295"/>
      <c r="F25" s="294"/>
      <c r="G25" s="294"/>
      <c r="H25" s="294"/>
      <c r="I25" s="293"/>
      <c r="J25" s="292"/>
      <c r="K25" s="291"/>
      <c r="L25" s="290"/>
    </row>
    <row r="26" spans="1:12" x14ac:dyDescent="0.2">
      <c r="A26" s="299">
        <v>18</v>
      </c>
      <c r="B26" s="298"/>
      <c r="C26" s="297"/>
      <c r="D26" s="296"/>
      <c r="E26" s="295"/>
      <c r="F26" s="294"/>
      <c r="G26" s="294"/>
      <c r="H26" s="294"/>
      <c r="I26" s="293"/>
      <c r="J26" s="292"/>
      <c r="K26" s="291"/>
      <c r="L26" s="290"/>
    </row>
    <row r="27" spans="1:12" x14ac:dyDescent="0.2">
      <c r="A27" s="299">
        <v>19</v>
      </c>
      <c r="B27" s="298"/>
      <c r="C27" s="297"/>
      <c r="D27" s="296"/>
      <c r="E27" s="295"/>
      <c r="F27" s="294"/>
      <c r="G27" s="294"/>
      <c r="H27" s="294"/>
      <c r="I27" s="293"/>
      <c r="J27" s="292"/>
      <c r="K27" s="291"/>
      <c r="L27" s="290"/>
    </row>
    <row r="28" spans="1:12" ht="15.75" thickBot="1" x14ac:dyDescent="0.25">
      <c r="A28" s="289" t="s">
        <v>270</v>
      </c>
      <c r="B28" s="288"/>
      <c r="C28" s="287"/>
      <c r="D28" s="286"/>
      <c r="E28" s="285"/>
      <c r="F28" s="284"/>
      <c r="G28" s="284"/>
      <c r="H28" s="284"/>
      <c r="I28" s="283"/>
      <c r="J28" s="282"/>
      <c r="K28" s="281"/>
      <c r="L28" s="280"/>
    </row>
    <row r="29" spans="1:12" x14ac:dyDescent="0.2">
      <c r="A29" s="270"/>
      <c r="B29" s="271"/>
      <c r="C29" s="270"/>
      <c r="D29" s="271"/>
      <c r="E29" s="270"/>
      <c r="F29" s="271"/>
      <c r="G29" s="270"/>
      <c r="H29" s="271"/>
      <c r="I29" s="270"/>
      <c r="J29" s="271"/>
      <c r="K29" s="270"/>
      <c r="L29" s="271"/>
    </row>
    <row r="30" spans="1:12" x14ac:dyDescent="0.2">
      <c r="A30" s="270"/>
      <c r="B30" s="277"/>
      <c r="C30" s="270"/>
      <c r="D30" s="277"/>
      <c r="E30" s="270"/>
      <c r="F30" s="277"/>
      <c r="G30" s="270"/>
      <c r="H30" s="277"/>
      <c r="I30" s="270"/>
      <c r="J30" s="277"/>
      <c r="K30" s="270"/>
      <c r="L30" s="277"/>
    </row>
    <row r="31" spans="1:12" s="278" customFormat="1" x14ac:dyDescent="0.2">
      <c r="A31" s="567" t="s">
        <v>396</v>
      </c>
      <c r="B31" s="567"/>
      <c r="C31" s="567"/>
      <c r="D31" s="567"/>
      <c r="E31" s="567"/>
      <c r="F31" s="567"/>
      <c r="G31" s="567"/>
      <c r="H31" s="567"/>
      <c r="I31" s="567"/>
      <c r="J31" s="567"/>
      <c r="K31" s="567"/>
      <c r="L31" s="567"/>
    </row>
    <row r="32" spans="1:12" s="279" customFormat="1" ht="12.75" x14ac:dyDescent="0.2">
      <c r="A32" s="567" t="s">
        <v>430</v>
      </c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</row>
    <row r="33" spans="1:12" s="279" customFormat="1" ht="12.75" x14ac:dyDescent="0.2">
      <c r="A33" s="567"/>
      <c r="B33" s="567"/>
      <c r="C33" s="567"/>
      <c r="D33" s="567"/>
      <c r="E33" s="567"/>
      <c r="F33" s="567"/>
      <c r="G33" s="567"/>
      <c r="H33" s="567"/>
      <c r="I33" s="567"/>
      <c r="J33" s="567"/>
      <c r="K33" s="567"/>
      <c r="L33" s="567"/>
    </row>
    <row r="34" spans="1:12" s="278" customFormat="1" x14ac:dyDescent="0.2">
      <c r="A34" s="567" t="s">
        <v>429</v>
      </c>
      <c r="B34" s="567"/>
      <c r="C34" s="567"/>
      <c r="D34" s="567"/>
      <c r="E34" s="567"/>
      <c r="F34" s="567"/>
      <c r="G34" s="567"/>
      <c r="H34" s="567"/>
      <c r="I34" s="567"/>
      <c r="J34" s="567"/>
      <c r="K34" s="567"/>
      <c r="L34" s="567"/>
    </row>
    <row r="35" spans="1:12" s="278" customFormat="1" x14ac:dyDescent="0.2">
      <c r="A35" s="567"/>
      <c r="B35" s="567"/>
      <c r="C35" s="567"/>
      <c r="D35" s="567"/>
      <c r="E35" s="567"/>
      <c r="F35" s="567"/>
      <c r="G35" s="567"/>
      <c r="H35" s="567"/>
      <c r="I35" s="567"/>
      <c r="J35" s="567"/>
      <c r="K35" s="567"/>
      <c r="L35" s="567"/>
    </row>
    <row r="36" spans="1:12" s="278" customFormat="1" x14ac:dyDescent="0.2">
      <c r="A36" s="567" t="s">
        <v>428</v>
      </c>
      <c r="B36" s="567"/>
      <c r="C36" s="567"/>
      <c r="D36" s="567"/>
      <c r="E36" s="567"/>
      <c r="F36" s="567"/>
      <c r="G36" s="567"/>
      <c r="H36" s="567"/>
      <c r="I36" s="567"/>
      <c r="J36" s="567"/>
      <c r="K36" s="567"/>
      <c r="L36" s="567"/>
    </row>
    <row r="37" spans="1:12" s="278" customFormat="1" x14ac:dyDescent="0.2">
      <c r="A37" s="270"/>
      <c r="B37" s="271"/>
      <c r="C37" s="270"/>
      <c r="D37" s="271"/>
      <c r="E37" s="270"/>
      <c r="F37" s="271"/>
      <c r="G37" s="270"/>
      <c r="H37" s="271"/>
      <c r="I37" s="270"/>
      <c r="J37" s="271"/>
      <c r="K37" s="270"/>
      <c r="L37" s="271"/>
    </row>
    <row r="38" spans="1:12" s="278" customFormat="1" x14ac:dyDescent="0.2">
      <c r="A38" s="270"/>
      <c r="B38" s="277"/>
      <c r="C38" s="270"/>
      <c r="D38" s="277"/>
      <c r="E38" s="270"/>
      <c r="F38" s="277"/>
      <c r="G38" s="270"/>
      <c r="H38" s="277"/>
      <c r="I38" s="270"/>
      <c r="J38" s="277"/>
      <c r="K38" s="270"/>
      <c r="L38" s="277"/>
    </row>
    <row r="39" spans="1:12" s="278" customFormat="1" x14ac:dyDescent="0.2">
      <c r="A39" s="270"/>
      <c r="B39" s="271"/>
      <c r="C39" s="270"/>
      <c r="D39" s="271"/>
      <c r="E39" s="270"/>
      <c r="F39" s="271"/>
      <c r="G39" s="270"/>
      <c r="H39" s="271"/>
      <c r="I39" s="270"/>
      <c r="J39" s="271"/>
      <c r="K39" s="270"/>
      <c r="L39" s="271"/>
    </row>
    <row r="40" spans="1:12" x14ac:dyDescent="0.2">
      <c r="A40" s="270"/>
      <c r="B40" s="277"/>
      <c r="C40" s="270"/>
      <c r="D40" s="277"/>
      <c r="E40" s="270"/>
      <c r="F40" s="277"/>
      <c r="G40" s="270"/>
      <c r="H40" s="277"/>
      <c r="I40" s="270"/>
      <c r="J40" s="277"/>
      <c r="K40" s="270"/>
      <c r="L40" s="277"/>
    </row>
    <row r="41" spans="1:12" s="272" customFormat="1" x14ac:dyDescent="0.2">
      <c r="A41" s="573" t="s">
        <v>107</v>
      </c>
      <c r="B41" s="573"/>
      <c r="C41" s="271"/>
      <c r="D41" s="270"/>
      <c r="E41" s="271"/>
      <c r="F41" s="271"/>
      <c r="G41" s="270"/>
      <c r="H41" s="271"/>
      <c r="I41" s="271"/>
      <c r="J41" s="270"/>
      <c r="K41" s="271"/>
      <c r="L41" s="270"/>
    </row>
    <row r="42" spans="1:12" s="272" customFormat="1" x14ac:dyDescent="0.2">
      <c r="A42" s="271"/>
      <c r="B42" s="270"/>
      <c r="C42" s="275"/>
      <c r="D42" s="276"/>
      <c r="E42" s="275"/>
      <c r="F42" s="271"/>
      <c r="G42" s="270"/>
      <c r="H42" s="274"/>
      <c r="I42" s="271"/>
      <c r="J42" s="270"/>
      <c r="K42" s="271"/>
      <c r="L42" s="270"/>
    </row>
    <row r="43" spans="1:12" s="272" customFormat="1" ht="15" customHeight="1" x14ac:dyDescent="0.2">
      <c r="A43" s="271"/>
      <c r="B43" s="270"/>
      <c r="C43" s="566" t="s">
        <v>262</v>
      </c>
      <c r="D43" s="566"/>
      <c r="E43" s="566"/>
      <c r="F43" s="271"/>
      <c r="G43" s="270"/>
      <c r="H43" s="571" t="s">
        <v>427</v>
      </c>
      <c r="I43" s="273"/>
      <c r="J43" s="270"/>
      <c r="K43" s="271"/>
      <c r="L43" s="270"/>
    </row>
    <row r="44" spans="1:12" s="272" customFormat="1" x14ac:dyDescent="0.2">
      <c r="A44" s="271"/>
      <c r="B44" s="270"/>
      <c r="C44" s="271"/>
      <c r="D44" s="270"/>
      <c r="E44" s="271"/>
      <c r="F44" s="271"/>
      <c r="G44" s="270"/>
      <c r="H44" s="572"/>
      <c r="I44" s="273"/>
      <c r="J44" s="270"/>
      <c r="K44" s="271"/>
      <c r="L44" s="270"/>
    </row>
    <row r="45" spans="1:12" s="269" customFormat="1" x14ac:dyDescent="0.2">
      <c r="A45" s="271"/>
      <c r="B45" s="270"/>
      <c r="C45" s="566" t="s">
        <v>139</v>
      </c>
      <c r="D45" s="566"/>
      <c r="E45" s="566"/>
      <c r="F45" s="271"/>
      <c r="G45" s="270"/>
      <c r="H45" s="271"/>
      <c r="I45" s="271"/>
      <c r="J45" s="270"/>
      <c r="K45" s="271"/>
      <c r="L45" s="270"/>
    </row>
    <row r="46" spans="1:12" s="269" customFormat="1" x14ac:dyDescent="0.2">
      <c r="E46" s="267"/>
    </row>
    <row r="47" spans="1:12" s="269" customFormat="1" x14ac:dyDescent="0.2">
      <c r="E47" s="267"/>
    </row>
    <row r="48" spans="1:12" s="269" customFormat="1" x14ac:dyDescent="0.2">
      <c r="E48" s="267"/>
    </row>
    <row r="49" spans="5:5" s="269" customFormat="1" x14ac:dyDescent="0.2">
      <c r="E49" s="267"/>
    </row>
    <row r="50" spans="5:5" s="269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4" t="s">
        <v>296</v>
      </c>
      <c r="B1" s="114"/>
      <c r="C1" s="576" t="s">
        <v>109</v>
      </c>
      <c r="D1" s="576"/>
      <c r="E1" s="148"/>
    </row>
    <row r="2" spans="1:12" x14ac:dyDescent="0.3">
      <c r="A2" s="76" t="s">
        <v>140</v>
      </c>
      <c r="B2" s="114"/>
      <c r="C2" s="574" t="str">
        <f>'ფორმა N1'!L2</f>
        <v>01/01-31/12/2017</v>
      </c>
      <c r="D2" s="575"/>
      <c r="E2" s="148"/>
    </row>
    <row r="3" spans="1:12" x14ac:dyDescent="0.3">
      <c r="A3" s="76"/>
      <c r="B3" s="114"/>
      <c r="C3" s="346"/>
      <c r="D3" s="346"/>
      <c r="E3" s="148"/>
    </row>
    <row r="4" spans="1:12" s="2" customFormat="1" x14ac:dyDescent="0.3">
      <c r="A4" s="77" t="s">
        <v>268</v>
      </c>
      <c r="B4" s="77"/>
      <c r="C4" s="76"/>
      <c r="D4" s="76"/>
      <c r="E4" s="108"/>
      <c r="L4" s="21"/>
    </row>
    <row r="5" spans="1:12" s="2" customFormat="1" x14ac:dyDescent="0.3">
      <c r="A5" s="11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111"/>
      <c r="C5" s="60"/>
      <c r="D5" s="60"/>
      <c r="E5" s="108"/>
    </row>
    <row r="6" spans="1:12" s="2" customFormat="1" x14ac:dyDescent="0.3">
      <c r="A6" s="77"/>
      <c r="B6" s="77"/>
      <c r="C6" s="76"/>
      <c r="D6" s="76"/>
      <c r="E6" s="108"/>
    </row>
    <row r="7" spans="1:12" s="6" customFormat="1" x14ac:dyDescent="0.3">
      <c r="A7" s="345"/>
      <c r="B7" s="345"/>
      <c r="C7" s="78"/>
      <c r="D7" s="78"/>
      <c r="E7" s="149"/>
    </row>
    <row r="8" spans="1:12" s="6" customFormat="1" ht="30" x14ac:dyDescent="0.3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 x14ac:dyDescent="0.2">
      <c r="A9" s="13">
        <v>1</v>
      </c>
      <c r="B9" s="13" t="s">
        <v>57</v>
      </c>
      <c r="C9" s="82">
        <f>SUM(C10,C14,C54,C57,C58,C59,C76)</f>
        <v>0</v>
      </c>
      <c r="D9" s="82">
        <f>SUM(D10,D14,D54,D57,D58,D59,D65,D72,D73)</f>
        <v>0</v>
      </c>
      <c r="E9" s="150"/>
    </row>
    <row r="10" spans="1:12" s="9" customFormat="1" ht="18" x14ac:dyDescent="0.2">
      <c r="A10" s="14">
        <v>1.1000000000000001</v>
      </c>
      <c r="B10" s="14" t="s">
        <v>58</v>
      </c>
      <c r="C10" s="84">
        <f>SUM(C11:C13)</f>
        <v>0</v>
      </c>
      <c r="D10" s="84">
        <f>SUM(D11:D13)</f>
        <v>0</v>
      </c>
      <c r="E10" s="150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0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48"/>
    </row>
    <row r="13" spans="1:12" ht="16.5" customHeight="1" x14ac:dyDescent="0.3">
      <c r="A13" s="384" t="s">
        <v>479</v>
      </c>
      <c r="B13" s="385" t="s">
        <v>481</v>
      </c>
      <c r="C13" s="385"/>
      <c r="D13" s="385"/>
      <c r="E13" s="148"/>
    </row>
    <row r="14" spans="1:12" x14ac:dyDescent="0.3">
      <c r="A14" s="14">
        <v>1.2</v>
      </c>
      <c r="B14" s="14" t="s">
        <v>60</v>
      </c>
      <c r="C14" s="84">
        <f>SUM(C15,C18,C30:C33,C36,C37,C44,C45,C46,C47,C48,C52,C53)</f>
        <v>0</v>
      </c>
      <c r="D14" s="84">
        <f>SUM(D15,D18,D30:D33,D36,D37,D44,D45,D46,D47,D48,D52,D53)</f>
        <v>0</v>
      </c>
      <c r="E14" s="148"/>
    </row>
    <row r="15" spans="1:12" x14ac:dyDescent="0.3">
      <c r="A15" s="16" t="s">
        <v>32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 x14ac:dyDescent="0.3">
      <c r="A16" s="17" t="s">
        <v>98</v>
      </c>
      <c r="B16" s="17" t="s">
        <v>61</v>
      </c>
      <c r="C16" s="36"/>
      <c r="D16" s="37"/>
      <c r="E16" s="148"/>
    </row>
    <row r="17" spans="1:5" ht="17.25" customHeight="1" x14ac:dyDescent="0.3">
      <c r="A17" s="17" t="s">
        <v>99</v>
      </c>
      <c r="B17" s="17" t="s">
        <v>62</v>
      </c>
      <c r="C17" s="36"/>
      <c r="D17" s="37"/>
      <c r="E17" s="148"/>
    </row>
    <row r="18" spans="1:5" x14ac:dyDescent="0.3">
      <c r="A18" s="16" t="s">
        <v>33</v>
      </c>
      <c r="B18" s="16" t="s">
        <v>2</v>
      </c>
      <c r="C18" s="83">
        <f>SUM(C19:C24,C29)</f>
        <v>0</v>
      </c>
      <c r="D18" s="83">
        <f>SUM(D19:D24,D29)</f>
        <v>0</v>
      </c>
      <c r="E18" s="148"/>
    </row>
    <row r="19" spans="1:5" ht="30" x14ac:dyDescent="0.3">
      <c r="A19" s="17" t="s">
        <v>12</v>
      </c>
      <c r="B19" s="17" t="s">
        <v>244</v>
      </c>
      <c r="C19" s="38"/>
      <c r="D19" s="39"/>
      <c r="E19" s="148"/>
    </row>
    <row r="20" spans="1:5" x14ac:dyDescent="0.3">
      <c r="A20" s="17" t="s">
        <v>13</v>
      </c>
      <c r="B20" s="17" t="s">
        <v>14</v>
      </c>
      <c r="C20" s="38"/>
      <c r="D20" s="40"/>
      <c r="E20" s="148"/>
    </row>
    <row r="21" spans="1:5" ht="30" x14ac:dyDescent="0.3">
      <c r="A21" s="17" t="s">
        <v>275</v>
      </c>
      <c r="B21" s="17" t="s">
        <v>22</v>
      </c>
      <c r="C21" s="38"/>
      <c r="D21" s="41"/>
      <c r="E21" s="148"/>
    </row>
    <row r="22" spans="1:5" x14ac:dyDescent="0.3">
      <c r="A22" s="17" t="s">
        <v>276</v>
      </c>
      <c r="B22" s="17" t="s">
        <v>15</v>
      </c>
      <c r="C22" s="38"/>
      <c r="D22" s="41"/>
      <c r="E22" s="148"/>
    </row>
    <row r="23" spans="1:5" x14ac:dyDescent="0.3">
      <c r="A23" s="17" t="s">
        <v>277</v>
      </c>
      <c r="B23" s="17" t="s">
        <v>16</v>
      </c>
      <c r="C23" s="38"/>
      <c r="D23" s="41"/>
      <c r="E23" s="148"/>
    </row>
    <row r="24" spans="1:5" x14ac:dyDescent="0.3">
      <c r="A24" s="17" t="s">
        <v>278</v>
      </c>
      <c r="B24" s="17" t="s">
        <v>17</v>
      </c>
      <c r="C24" s="117">
        <f>SUM(C25:C28)</f>
        <v>0</v>
      </c>
      <c r="D24" s="117">
        <f>SUM(D25:D28)</f>
        <v>0</v>
      </c>
      <c r="E24" s="148"/>
    </row>
    <row r="25" spans="1:5" ht="16.5" customHeight="1" x14ac:dyDescent="0.3">
      <c r="A25" s="18" t="s">
        <v>279</v>
      </c>
      <c r="B25" s="18" t="s">
        <v>18</v>
      </c>
      <c r="C25" s="38"/>
      <c r="D25" s="41"/>
      <c r="E25" s="148"/>
    </row>
    <row r="26" spans="1:5" ht="16.5" customHeight="1" x14ac:dyDescent="0.3">
      <c r="A26" s="18" t="s">
        <v>280</v>
      </c>
      <c r="B26" s="18" t="s">
        <v>19</v>
      </c>
      <c r="C26" s="38"/>
      <c r="D26" s="41"/>
      <c r="E26" s="148"/>
    </row>
    <row r="27" spans="1:5" ht="16.5" customHeight="1" x14ac:dyDescent="0.3">
      <c r="A27" s="18" t="s">
        <v>281</v>
      </c>
      <c r="B27" s="18" t="s">
        <v>20</v>
      </c>
      <c r="C27" s="38"/>
      <c r="D27" s="41"/>
      <c r="E27" s="148"/>
    </row>
    <row r="28" spans="1:5" ht="16.5" customHeight="1" x14ac:dyDescent="0.3">
      <c r="A28" s="18" t="s">
        <v>282</v>
      </c>
      <c r="B28" s="18" t="s">
        <v>23</v>
      </c>
      <c r="C28" s="38"/>
      <c r="D28" s="42"/>
      <c r="E28" s="148"/>
    </row>
    <row r="29" spans="1:5" x14ac:dyDescent="0.3">
      <c r="A29" s="17" t="s">
        <v>283</v>
      </c>
      <c r="B29" s="17" t="s">
        <v>21</v>
      </c>
      <c r="C29" s="38"/>
      <c r="D29" s="42"/>
      <c r="E29" s="148"/>
    </row>
    <row r="30" spans="1:5" x14ac:dyDescent="0.3">
      <c r="A30" s="16" t="s">
        <v>34</v>
      </c>
      <c r="B30" s="16" t="s">
        <v>3</v>
      </c>
      <c r="C30" s="34"/>
      <c r="D30" s="35"/>
      <c r="E30" s="148"/>
    </row>
    <row r="31" spans="1:5" x14ac:dyDescent="0.3">
      <c r="A31" s="16" t="s">
        <v>35</v>
      </c>
      <c r="B31" s="16" t="s">
        <v>4</v>
      </c>
      <c r="C31" s="34"/>
      <c r="D31" s="35"/>
      <c r="E31" s="148"/>
    </row>
    <row r="32" spans="1:5" x14ac:dyDescent="0.3">
      <c r="A32" s="16" t="s">
        <v>36</v>
      </c>
      <c r="B32" s="16" t="s">
        <v>5</v>
      </c>
      <c r="C32" s="34"/>
      <c r="D32" s="35"/>
      <c r="E32" s="148"/>
    </row>
    <row r="33" spans="1:5" x14ac:dyDescent="0.3">
      <c r="A33" s="16" t="s">
        <v>37</v>
      </c>
      <c r="B33" s="16" t="s">
        <v>63</v>
      </c>
      <c r="C33" s="83">
        <f>SUM(C34:C35)</f>
        <v>0</v>
      </c>
      <c r="D33" s="83">
        <f>SUM(D34:D35)</f>
        <v>0</v>
      </c>
      <c r="E33" s="148"/>
    </row>
    <row r="34" spans="1:5" x14ac:dyDescent="0.3">
      <c r="A34" s="17" t="s">
        <v>284</v>
      </c>
      <c r="B34" s="17" t="s">
        <v>56</v>
      </c>
      <c r="C34" s="34"/>
      <c r="D34" s="35"/>
      <c r="E34" s="148"/>
    </row>
    <row r="35" spans="1:5" x14ac:dyDescent="0.3">
      <c r="A35" s="17" t="s">
        <v>285</v>
      </c>
      <c r="B35" s="17" t="s">
        <v>55</v>
      </c>
      <c r="C35" s="34"/>
      <c r="D35" s="35"/>
      <c r="E35" s="148"/>
    </row>
    <row r="36" spans="1:5" x14ac:dyDescent="0.3">
      <c r="A36" s="16" t="s">
        <v>38</v>
      </c>
      <c r="B36" s="16" t="s">
        <v>49</v>
      </c>
      <c r="C36" s="34"/>
      <c r="D36" s="35"/>
      <c r="E36" s="148"/>
    </row>
    <row r="37" spans="1:5" x14ac:dyDescent="0.3">
      <c r="A37" s="16" t="s">
        <v>39</v>
      </c>
      <c r="B37" s="16" t="s">
        <v>341</v>
      </c>
      <c r="C37" s="83">
        <f>SUM(C38:C43)</f>
        <v>0</v>
      </c>
      <c r="D37" s="83">
        <f>SUM(D38:D43)</f>
        <v>0</v>
      </c>
      <c r="E37" s="148"/>
    </row>
    <row r="38" spans="1:5" x14ac:dyDescent="0.3">
      <c r="A38" s="17" t="s">
        <v>338</v>
      </c>
      <c r="B38" s="17" t="s">
        <v>342</v>
      </c>
      <c r="C38" s="34"/>
      <c r="D38" s="34"/>
      <c r="E38" s="148"/>
    </row>
    <row r="39" spans="1:5" x14ac:dyDescent="0.3">
      <c r="A39" s="17" t="s">
        <v>339</v>
      </c>
      <c r="B39" s="17" t="s">
        <v>343</v>
      </c>
      <c r="C39" s="34"/>
      <c r="D39" s="34"/>
      <c r="E39" s="148"/>
    </row>
    <row r="40" spans="1:5" x14ac:dyDescent="0.3">
      <c r="A40" s="17" t="s">
        <v>340</v>
      </c>
      <c r="B40" s="17" t="s">
        <v>346</v>
      </c>
      <c r="C40" s="34"/>
      <c r="D40" s="35"/>
      <c r="E40" s="148"/>
    </row>
    <row r="41" spans="1:5" x14ac:dyDescent="0.3">
      <c r="A41" s="17" t="s">
        <v>345</v>
      </c>
      <c r="B41" s="17" t="s">
        <v>347</v>
      </c>
      <c r="C41" s="34"/>
      <c r="D41" s="35"/>
      <c r="E41" s="148"/>
    </row>
    <row r="42" spans="1:5" x14ac:dyDescent="0.3">
      <c r="A42" s="17" t="s">
        <v>348</v>
      </c>
      <c r="B42" s="17" t="s">
        <v>459</v>
      </c>
      <c r="C42" s="34"/>
      <c r="D42" s="35"/>
      <c r="E42" s="148"/>
    </row>
    <row r="43" spans="1:5" x14ac:dyDescent="0.3">
      <c r="A43" s="17" t="s">
        <v>460</v>
      </c>
      <c r="B43" s="17" t="s">
        <v>344</v>
      </c>
      <c r="C43" s="34"/>
      <c r="D43" s="35"/>
      <c r="E43" s="148"/>
    </row>
    <row r="44" spans="1:5" ht="30" x14ac:dyDescent="0.3">
      <c r="A44" s="16" t="s">
        <v>40</v>
      </c>
      <c r="B44" s="16" t="s">
        <v>28</v>
      </c>
      <c r="C44" s="34"/>
      <c r="D44" s="35"/>
      <c r="E44" s="148"/>
    </row>
    <row r="45" spans="1:5" x14ac:dyDescent="0.3">
      <c r="A45" s="16" t="s">
        <v>41</v>
      </c>
      <c r="B45" s="16" t="s">
        <v>24</v>
      </c>
      <c r="C45" s="34"/>
      <c r="D45" s="35"/>
      <c r="E45" s="148"/>
    </row>
    <row r="46" spans="1:5" x14ac:dyDescent="0.3">
      <c r="A46" s="16" t="s">
        <v>42</v>
      </c>
      <c r="B46" s="16" t="s">
        <v>25</v>
      </c>
      <c r="C46" s="34"/>
      <c r="D46" s="35"/>
      <c r="E46" s="148"/>
    </row>
    <row r="47" spans="1:5" x14ac:dyDescent="0.3">
      <c r="A47" s="16" t="s">
        <v>43</v>
      </c>
      <c r="B47" s="16" t="s">
        <v>26</v>
      </c>
      <c r="C47" s="34"/>
      <c r="D47" s="35"/>
      <c r="E47" s="148"/>
    </row>
    <row r="48" spans="1:5" x14ac:dyDescent="0.3">
      <c r="A48" s="16" t="s">
        <v>44</v>
      </c>
      <c r="B48" s="16" t="s">
        <v>290</v>
      </c>
      <c r="C48" s="83">
        <f>SUM(C49:C51)</f>
        <v>0</v>
      </c>
      <c r="D48" s="83">
        <f>SUM(D49:D51)</f>
        <v>0</v>
      </c>
      <c r="E48" s="148"/>
    </row>
    <row r="49" spans="1:5" x14ac:dyDescent="0.3">
      <c r="A49" s="97" t="s">
        <v>354</v>
      </c>
      <c r="B49" s="97" t="s">
        <v>357</v>
      </c>
      <c r="C49" s="34"/>
      <c r="D49" s="35"/>
      <c r="E49" s="148"/>
    </row>
    <row r="50" spans="1:5" x14ac:dyDescent="0.3">
      <c r="A50" s="97" t="s">
        <v>355</v>
      </c>
      <c r="B50" s="97" t="s">
        <v>356</v>
      </c>
      <c r="C50" s="34"/>
      <c r="D50" s="35"/>
      <c r="E50" s="148"/>
    </row>
    <row r="51" spans="1:5" x14ac:dyDescent="0.3">
      <c r="A51" s="97" t="s">
        <v>358</v>
      </c>
      <c r="B51" s="97" t="s">
        <v>359</v>
      </c>
      <c r="C51" s="34"/>
      <c r="D51" s="35"/>
      <c r="E51" s="148"/>
    </row>
    <row r="52" spans="1:5" ht="26.25" customHeight="1" x14ac:dyDescent="0.3">
      <c r="A52" s="16" t="s">
        <v>45</v>
      </c>
      <c r="B52" s="16" t="s">
        <v>29</v>
      </c>
      <c r="C52" s="34"/>
      <c r="D52" s="35"/>
      <c r="E52" s="148"/>
    </row>
    <row r="53" spans="1:5" x14ac:dyDescent="0.3">
      <c r="A53" s="16" t="s">
        <v>46</v>
      </c>
      <c r="B53" s="16" t="s">
        <v>6</v>
      </c>
      <c r="C53" s="34"/>
      <c r="D53" s="35"/>
      <c r="E53" s="148"/>
    </row>
    <row r="54" spans="1:5" ht="30" x14ac:dyDescent="0.3">
      <c r="A54" s="14">
        <v>1.3</v>
      </c>
      <c r="B54" s="87" t="s">
        <v>389</v>
      </c>
      <c r="C54" s="84">
        <f>SUM(C55:C56)</f>
        <v>0</v>
      </c>
      <c r="D54" s="84">
        <f>SUM(D55:D56)</f>
        <v>0</v>
      </c>
      <c r="E54" s="148"/>
    </row>
    <row r="55" spans="1:5" ht="30" x14ac:dyDescent="0.3">
      <c r="A55" s="16" t="s">
        <v>50</v>
      </c>
      <c r="B55" s="16" t="s">
        <v>48</v>
      </c>
      <c r="C55" s="34"/>
      <c r="D55" s="35"/>
      <c r="E55" s="148"/>
    </row>
    <row r="56" spans="1:5" x14ac:dyDescent="0.3">
      <c r="A56" s="16" t="s">
        <v>51</v>
      </c>
      <c r="B56" s="16" t="s">
        <v>47</v>
      </c>
      <c r="C56" s="34"/>
      <c r="D56" s="35"/>
      <c r="E56" s="148"/>
    </row>
    <row r="57" spans="1:5" x14ac:dyDescent="0.3">
      <c r="A57" s="14">
        <v>1.4</v>
      </c>
      <c r="B57" s="14" t="s">
        <v>391</v>
      </c>
      <c r="C57" s="34"/>
      <c r="D57" s="35"/>
      <c r="E57" s="148"/>
    </row>
    <row r="58" spans="1:5" x14ac:dyDescent="0.3">
      <c r="A58" s="14">
        <v>1.5</v>
      </c>
      <c r="B58" s="14" t="s">
        <v>7</v>
      </c>
      <c r="C58" s="38"/>
      <c r="D58" s="41"/>
      <c r="E58" s="148"/>
    </row>
    <row r="59" spans="1:5" x14ac:dyDescent="0.3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 x14ac:dyDescent="0.3">
      <c r="A60" s="16" t="s">
        <v>291</v>
      </c>
      <c r="B60" s="47" t="s">
        <v>52</v>
      </c>
      <c r="C60" s="38"/>
      <c r="D60" s="41"/>
      <c r="E60" s="148"/>
    </row>
    <row r="61" spans="1:5" ht="30" x14ac:dyDescent="0.3">
      <c r="A61" s="16" t="s">
        <v>292</v>
      </c>
      <c r="B61" s="47" t="s">
        <v>54</v>
      </c>
      <c r="C61" s="38"/>
      <c r="D61" s="41"/>
      <c r="E61" s="148"/>
    </row>
    <row r="62" spans="1:5" x14ac:dyDescent="0.3">
      <c r="A62" s="16" t="s">
        <v>293</v>
      </c>
      <c r="B62" s="47" t="s">
        <v>53</v>
      </c>
      <c r="C62" s="41"/>
      <c r="D62" s="41"/>
      <c r="E62" s="148"/>
    </row>
    <row r="63" spans="1:5" x14ac:dyDescent="0.3">
      <c r="A63" s="16" t="s">
        <v>294</v>
      </c>
      <c r="B63" s="47" t="s">
        <v>27</v>
      </c>
      <c r="C63" s="38"/>
      <c r="D63" s="41"/>
      <c r="E63" s="148"/>
    </row>
    <row r="64" spans="1:5" x14ac:dyDescent="0.3">
      <c r="A64" s="16" t="s">
        <v>322</v>
      </c>
      <c r="B64" s="202" t="s">
        <v>323</v>
      </c>
      <c r="C64" s="38"/>
      <c r="D64" s="203"/>
      <c r="E64" s="148"/>
    </row>
    <row r="65" spans="1:5" x14ac:dyDescent="0.3">
      <c r="A65" s="13">
        <v>2</v>
      </c>
      <c r="B65" s="48" t="s">
        <v>106</v>
      </c>
      <c r="C65" s="258"/>
      <c r="D65" s="118">
        <f>SUM(D66:D71)</f>
        <v>0</v>
      </c>
      <c r="E65" s="148"/>
    </row>
    <row r="66" spans="1:5" x14ac:dyDescent="0.3">
      <c r="A66" s="15">
        <v>2.1</v>
      </c>
      <c r="B66" s="49" t="s">
        <v>100</v>
      </c>
      <c r="C66" s="258"/>
      <c r="D66" s="43"/>
      <c r="E66" s="148"/>
    </row>
    <row r="67" spans="1:5" x14ac:dyDescent="0.3">
      <c r="A67" s="15">
        <v>2.2000000000000002</v>
      </c>
      <c r="B67" s="49" t="s">
        <v>104</v>
      </c>
      <c r="C67" s="260"/>
      <c r="D67" s="44"/>
      <c r="E67" s="148"/>
    </row>
    <row r="68" spans="1:5" x14ac:dyDescent="0.3">
      <c r="A68" s="15">
        <v>2.2999999999999998</v>
      </c>
      <c r="B68" s="49" t="s">
        <v>103</v>
      </c>
      <c r="C68" s="260"/>
      <c r="D68" s="44"/>
      <c r="E68" s="148"/>
    </row>
    <row r="69" spans="1:5" x14ac:dyDescent="0.3">
      <c r="A69" s="15">
        <v>2.4</v>
      </c>
      <c r="B69" s="49" t="s">
        <v>105</v>
      </c>
      <c r="C69" s="260"/>
      <c r="D69" s="44"/>
      <c r="E69" s="148"/>
    </row>
    <row r="70" spans="1:5" x14ac:dyDescent="0.3">
      <c r="A70" s="15">
        <v>2.5</v>
      </c>
      <c r="B70" s="49" t="s">
        <v>101</v>
      </c>
      <c r="C70" s="260"/>
      <c r="D70" s="44"/>
      <c r="E70" s="148"/>
    </row>
    <row r="71" spans="1:5" x14ac:dyDescent="0.3">
      <c r="A71" s="15">
        <v>2.6</v>
      </c>
      <c r="B71" s="49" t="s">
        <v>102</v>
      </c>
      <c r="C71" s="260"/>
      <c r="D71" s="44"/>
      <c r="E71" s="148"/>
    </row>
    <row r="72" spans="1:5" s="2" customFormat="1" x14ac:dyDescent="0.3">
      <c r="A72" s="13">
        <v>3</v>
      </c>
      <c r="B72" s="256" t="s">
        <v>414</v>
      </c>
      <c r="C72" s="259"/>
      <c r="D72" s="257"/>
      <c r="E72" s="105"/>
    </row>
    <row r="73" spans="1:5" s="2" customFormat="1" x14ac:dyDescent="0.3">
      <c r="A73" s="13">
        <v>4</v>
      </c>
      <c r="B73" s="13" t="s">
        <v>246</v>
      </c>
      <c r="C73" s="259">
        <f>SUM(C74:C75)</f>
        <v>0</v>
      </c>
      <c r="D73" s="85">
        <f>SUM(D74:D75)</f>
        <v>0</v>
      </c>
      <c r="E73" s="105"/>
    </row>
    <row r="74" spans="1:5" s="2" customFormat="1" x14ac:dyDescent="0.3">
      <c r="A74" s="15">
        <v>4.0999999999999996</v>
      </c>
      <c r="B74" s="15" t="s">
        <v>247</v>
      </c>
      <c r="C74" s="8"/>
      <c r="D74" s="8"/>
      <c r="E74" s="105"/>
    </row>
    <row r="75" spans="1:5" s="2" customFormat="1" x14ac:dyDescent="0.3">
      <c r="A75" s="15">
        <v>4.2</v>
      </c>
      <c r="B75" s="15" t="s">
        <v>248</v>
      </c>
      <c r="C75" s="8"/>
      <c r="D75" s="8"/>
      <c r="E75" s="105"/>
    </row>
    <row r="76" spans="1:5" s="2" customFormat="1" x14ac:dyDescent="0.3">
      <c r="A76" s="13">
        <v>5</v>
      </c>
      <c r="B76" s="254" t="s">
        <v>273</v>
      </c>
      <c r="C76" s="8"/>
      <c r="D76" s="85"/>
      <c r="E76" s="105"/>
    </row>
    <row r="77" spans="1:5" s="2" customFormat="1" x14ac:dyDescent="0.3">
      <c r="A77" s="355"/>
      <c r="B77" s="355"/>
      <c r="C77" s="12"/>
      <c r="D77" s="12"/>
      <c r="E77" s="105"/>
    </row>
    <row r="78" spans="1:5" s="2" customFormat="1" x14ac:dyDescent="0.3">
      <c r="A78" s="579" t="s">
        <v>461</v>
      </c>
      <c r="B78" s="579"/>
      <c r="C78" s="579"/>
      <c r="D78" s="579"/>
      <c r="E78" s="105"/>
    </row>
    <row r="79" spans="1:5" s="2" customFormat="1" x14ac:dyDescent="0.3">
      <c r="A79" s="355"/>
      <c r="B79" s="355"/>
      <c r="C79" s="12"/>
      <c r="D79" s="12"/>
      <c r="E79" s="105"/>
    </row>
    <row r="80" spans="1:5" s="23" customFormat="1" ht="12.75" x14ac:dyDescent="0.2"/>
    <row r="81" spans="1:9" s="2" customFormat="1" x14ac:dyDescent="0.3">
      <c r="A81" s="69" t="s">
        <v>107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5" t="s">
        <v>462</v>
      </c>
      <c r="D84" s="12"/>
      <c r="E84"/>
      <c r="F84"/>
      <c r="G84"/>
      <c r="H84"/>
      <c r="I84"/>
    </row>
    <row r="85" spans="1:9" s="2" customFormat="1" x14ac:dyDescent="0.3">
      <c r="A85"/>
      <c r="B85" s="587" t="s">
        <v>463</v>
      </c>
      <c r="C85" s="587"/>
      <c r="D85" s="587"/>
      <c r="E85"/>
      <c r="F85"/>
      <c r="G85"/>
      <c r="H85"/>
      <c r="I85"/>
    </row>
    <row r="86" spans="1:9" customFormat="1" ht="12.75" x14ac:dyDescent="0.2">
      <c r="B86" s="66" t="s">
        <v>464</v>
      </c>
    </row>
    <row r="87" spans="1:9" s="2" customFormat="1" x14ac:dyDescent="0.3">
      <c r="A87" s="11"/>
      <c r="B87" s="587" t="s">
        <v>465</v>
      </c>
      <c r="C87" s="587"/>
      <c r="D87" s="587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319</v>
      </c>
      <c r="B1" s="77"/>
      <c r="C1" s="576" t="s">
        <v>109</v>
      </c>
      <c r="D1" s="576"/>
      <c r="E1" s="91"/>
    </row>
    <row r="2" spans="1:5" s="6" customFormat="1" x14ac:dyDescent="0.3">
      <c r="A2" s="74" t="s">
        <v>313</v>
      </c>
      <c r="B2" s="77"/>
      <c r="C2" s="574" t="str">
        <f>'ფორმა N1'!L2</f>
        <v>01/01-31/12/2017</v>
      </c>
      <c r="D2" s="574"/>
      <c r="E2" s="91"/>
    </row>
    <row r="3" spans="1:5" s="6" customFormat="1" x14ac:dyDescent="0.3">
      <c r="A3" s="76" t="s">
        <v>140</v>
      </c>
      <c r="B3" s="74"/>
      <c r="C3" s="160"/>
      <c r="D3" s="160"/>
      <c r="E3" s="91"/>
    </row>
    <row r="4" spans="1:5" s="6" customFormat="1" x14ac:dyDescent="0.3">
      <c r="A4" s="76"/>
      <c r="B4" s="76"/>
      <c r="C4" s="160"/>
      <c r="D4" s="160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x14ac:dyDescent="0.3">
      <c r="A6" s="42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6" s="80"/>
      <c r="C6" s="81"/>
      <c r="D6" s="81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59"/>
      <c r="B8" s="159"/>
      <c r="C8" s="78"/>
      <c r="D8" s="78"/>
      <c r="E8" s="91"/>
    </row>
    <row r="9" spans="1:5" s="6" customFormat="1" ht="30" x14ac:dyDescent="0.3">
      <c r="A9" s="89" t="s">
        <v>64</v>
      </c>
      <c r="B9" s="89" t="s">
        <v>318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314</v>
      </c>
      <c r="B10" s="98"/>
      <c r="C10" s="4"/>
      <c r="D10" s="4"/>
      <c r="E10" s="93"/>
    </row>
    <row r="11" spans="1:5" s="10" customFormat="1" x14ac:dyDescent="0.2">
      <c r="A11" s="98" t="s">
        <v>315</v>
      </c>
      <c r="B11" s="98"/>
      <c r="C11" s="4"/>
      <c r="D11" s="4"/>
      <c r="E11" s="94"/>
    </row>
    <row r="12" spans="1:5" s="10" customFormat="1" x14ac:dyDescent="0.2">
      <c r="A12" s="87" t="s">
        <v>272</v>
      </c>
      <c r="B12" s="87"/>
      <c r="C12" s="4"/>
      <c r="D12" s="4"/>
      <c r="E12" s="94"/>
    </row>
    <row r="13" spans="1:5" s="10" customFormat="1" x14ac:dyDescent="0.2">
      <c r="A13" s="87" t="s">
        <v>272</v>
      </c>
      <c r="B13" s="87"/>
      <c r="C13" s="4"/>
      <c r="D13" s="4"/>
      <c r="E13" s="94"/>
    </row>
    <row r="14" spans="1:5" s="10" customFormat="1" x14ac:dyDescent="0.2">
      <c r="A14" s="87" t="s">
        <v>272</v>
      </c>
      <c r="B14" s="87"/>
      <c r="C14" s="4"/>
      <c r="D14" s="4"/>
      <c r="E14" s="94"/>
    </row>
    <row r="15" spans="1:5" s="10" customFormat="1" x14ac:dyDescent="0.2">
      <c r="A15" s="87" t="s">
        <v>272</v>
      </c>
      <c r="B15" s="87"/>
      <c r="C15" s="4"/>
      <c r="D15" s="4"/>
      <c r="E15" s="94"/>
    </row>
    <row r="16" spans="1:5" s="10" customFormat="1" x14ac:dyDescent="0.2">
      <c r="A16" s="87" t="s">
        <v>272</v>
      </c>
      <c r="B16" s="87"/>
      <c r="C16" s="4"/>
      <c r="D16" s="4"/>
      <c r="E16" s="94"/>
    </row>
    <row r="17" spans="1:5" s="10" customFormat="1" ht="17.25" customHeight="1" x14ac:dyDescent="0.2">
      <c r="A17" s="98" t="s">
        <v>316</v>
      </c>
      <c r="B17" s="87"/>
      <c r="C17" s="4"/>
      <c r="D17" s="4"/>
      <c r="E17" s="94"/>
    </row>
    <row r="18" spans="1:5" s="10" customFormat="1" ht="18" customHeight="1" x14ac:dyDescent="0.2">
      <c r="A18" s="98" t="s">
        <v>317</v>
      </c>
      <c r="B18" s="87"/>
      <c r="C18" s="4"/>
      <c r="D18" s="4"/>
      <c r="E18" s="94"/>
    </row>
    <row r="19" spans="1:5" s="10" customFormat="1" x14ac:dyDescent="0.2">
      <c r="A19" s="87" t="s">
        <v>272</v>
      </c>
      <c r="B19" s="87"/>
      <c r="C19" s="4"/>
      <c r="D19" s="4"/>
      <c r="E19" s="94"/>
    </row>
    <row r="20" spans="1:5" s="10" customFormat="1" x14ac:dyDescent="0.2">
      <c r="A20" s="87" t="s">
        <v>272</v>
      </c>
      <c r="B20" s="87"/>
      <c r="C20" s="4"/>
      <c r="D20" s="4"/>
      <c r="E20" s="94"/>
    </row>
    <row r="21" spans="1:5" s="10" customFormat="1" x14ac:dyDescent="0.2">
      <c r="A21" s="87" t="s">
        <v>272</v>
      </c>
      <c r="B21" s="87"/>
      <c r="C21" s="4"/>
      <c r="D21" s="4"/>
      <c r="E21" s="94"/>
    </row>
    <row r="22" spans="1:5" s="10" customFormat="1" x14ac:dyDescent="0.2">
      <c r="A22" s="87" t="s">
        <v>272</v>
      </c>
      <c r="B22" s="87"/>
      <c r="C22" s="4"/>
      <c r="D22" s="4"/>
      <c r="E22" s="94"/>
    </row>
    <row r="23" spans="1:5" s="10" customFormat="1" x14ac:dyDescent="0.2">
      <c r="A23" s="87" t="s">
        <v>272</v>
      </c>
      <c r="B23" s="87"/>
      <c r="C23" s="4"/>
      <c r="D23" s="4"/>
      <c r="E23" s="94"/>
    </row>
    <row r="24" spans="1:5" s="3" customFormat="1" x14ac:dyDescent="0.2">
      <c r="A24" s="88"/>
      <c r="B24" s="88"/>
      <c r="C24" s="4"/>
      <c r="D24" s="4"/>
      <c r="E24" s="95"/>
    </row>
    <row r="25" spans="1:5" x14ac:dyDescent="0.3">
      <c r="A25" s="99"/>
      <c r="B25" s="99" t="s">
        <v>320</v>
      </c>
      <c r="C25" s="86">
        <f>SUM(C10:C24)</f>
        <v>0</v>
      </c>
      <c r="D25" s="86">
        <f>SUM(D10:D24)</f>
        <v>0</v>
      </c>
      <c r="E25" s="96"/>
    </row>
    <row r="26" spans="1:5" x14ac:dyDescent="0.3">
      <c r="A26" s="45"/>
      <c r="B26" s="45"/>
    </row>
    <row r="27" spans="1:5" x14ac:dyDescent="0.3">
      <c r="A27" s="2" t="s">
        <v>398</v>
      </c>
      <c r="E27" s="5"/>
    </row>
    <row r="28" spans="1:5" x14ac:dyDescent="0.3">
      <c r="A28" s="2" t="s">
        <v>393</v>
      </c>
    </row>
    <row r="29" spans="1:5" x14ac:dyDescent="0.3">
      <c r="A29" s="201" t="s">
        <v>394</v>
      </c>
    </row>
    <row r="30" spans="1:5" x14ac:dyDescent="0.3">
      <c r="A30" s="201"/>
    </row>
    <row r="31" spans="1:5" x14ac:dyDescent="0.3">
      <c r="A31" s="201" t="s">
        <v>336</v>
      </c>
    </row>
    <row r="32" spans="1:5" s="23" customFormat="1" ht="12.75" x14ac:dyDescent="0.2"/>
    <row r="33" spans="1:9" x14ac:dyDescent="0.3">
      <c r="A33" s="69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9"/>
      <c r="B36" s="69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85" customWidth="1"/>
    <col min="2" max="2" width="20.85546875" style="185" customWidth="1"/>
    <col min="3" max="3" width="26" style="185" customWidth="1"/>
    <col min="4" max="4" width="17" style="185" customWidth="1"/>
    <col min="5" max="5" width="18.140625" style="185" customWidth="1"/>
    <col min="6" max="6" width="14.7109375" style="185" customWidth="1"/>
    <col min="7" max="7" width="15.5703125" style="185" customWidth="1"/>
    <col min="8" max="8" width="14.7109375" style="185" customWidth="1"/>
    <col min="9" max="9" width="29.7109375" style="185" customWidth="1"/>
    <col min="10" max="10" width="0" style="185" hidden="1" customWidth="1"/>
    <col min="11" max="16384" width="9.140625" style="185"/>
  </cols>
  <sheetData>
    <row r="1" spans="1:10" ht="15" x14ac:dyDescent="0.3">
      <c r="A1" s="74" t="s">
        <v>436</v>
      </c>
      <c r="B1" s="74"/>
      <c r="C1" s="77"/>
      <c r="D1" s="77"/>
      <c r="E1" s="77"/>
      <c r="F1" s="77"/>
      <c r="G1" s="265"/>
      <c r="H1" s="265"/>
      <c r="I1" s="576" t="s">
        <v>109</v>
      </c>
      <c r="J1" s="576"/>
    </row>
    <row r="2" spans="1:10" ht="15" x14ac:dyDescent="0.3">
      <c r="A2" s="76" t="s">
        <v>140</v>
      </c>
      <c r="B2" s="74"/>
      <c r="C2" s="77"/>
      <c r="D2" s="77"/>
      <c r="E2" s="77"/>
      <c r="F2" s="77"/>
      <c r="G2" s="265"/>
      <c r="H2" s="265"/>
      <c r="I2" s="574" t="str">
        <f>'ფორმა N1'!L2</f>
        <v>01/01-31/12/2017</v>
      </c>
      <c r="J2" s="574"/>
    </row>
    <row r="3" spans="1:10" ht="15" x14ac:dyDescent="0.3">
      <c r="A3" s="76"/>
      <c r="B3" s="76"/>
      <c r="C3" s="74"/>
      <c r="D3" s="74"/>
      <c r="E3" s="74"/>
      <c r="F3" s="74"/>
      <c r="G3" s="265"/>
      <c r="H3" s="265"/>
      <c r="I3" s="265"/>
    </row>
    <row r="4" spans="1:10" ht="15" x14ac:dyDescent="0.3">
      <c r="A4" s="77" t="s">
        <v>268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42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80"/>
      <c r="C5" s="80"/>
      <c r="D5" s="80"/>
      <c r="E5" s="80"/>
      <c r="F5" s="80"/>
      <c r="G5" s="81"/>
      <c r="H5" s="81"/>
      <c r="I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264"/>
      <c r="B7" s="264"/>
      <c r="C7" s="264"/>
      <c r="D7" s="264"/>
      <c r="E7" s="264"/>
      <c r="F7" s="264"/>
      <c r="G7" s="78"/>
      <c r="H7" s="78"/>
      <c r="I7" s="78"/>
    </row>
    <row r="8" spans="1:10" ht="45" x14ac:dyDescent="0.2">
      <c r="A8" s="90" t="s">
        <v>64</v>
      </c>
      <c r="B8" s="90" t="s">
        <v>325</v>
      </c>
      <c r="C8" s="90" t="s">
        <v>326</v>
      </c>
      <c r="D8" s="90" t="s">
        <v>226</v>
      </c>
      <c r="E8" s="90" t="s">
        <v>330</v>
      </c>
      <c r="F8" s="90" t="s">
        <v>334</v>
      </c>
      <c r="G8" s="79" t="s">
        <v>10</v>
      </c>
      <c r="H8" s="79" t="s">
        <v>9</v>
      </c>
      <c r="I8" s="79" t="s">
        <v>373</v>
      </c>
      <c r="J8" s="218" t="s">
        <v>333</v>
      </c>
    </row>
    <row r="9" spans="1:10" ht="15" x14ac:dyDescent="0.2">
      <c r="A9" s="98">
        <v>1</v>
      </c>
      <c r="B9" s="98"/>
      <c r="C9" s="98"/>
      <c r="D9" s="98"/>
      <c r="E9" s="98"/>
      <c r="F9" s="98"/>
      <c r="G9" s="4"/>
      <c r="H9" s="4"/>
      <c r="I9" s="4"/>
      <c r="J9" s="218" t="s">
        <v>0</v>
      </c>
    </row>
    <row r="10" spans="1:10" ht="15" x14ac:dyDescent="0.2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 x14ac:dyDescent="0.2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 x14ac:dyDescent="0.2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 x14ac:dyDescent="0.2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 x14ac:dyDescent="0.2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 x14ac:dyDescent="0.2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 x14ac:dyDescent="0.2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 x14ac:dyDescent="0.2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 x14ac:dyDescent="0.2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 x14ac:dyDescent="0.2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 x14ac:dyDescent="0.2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 x14ac:dyDescent="0.2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 x14ac:dyDescent="0.2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 x14ac:dyDescent="0.2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 x14ac:dyDescent="0.2">
      <c r="A24" s="87" t="s">
        <v>270</v>
      </c>
      <c r="B24" s="87"/>
      <c r="C24" s="87"/>
      <c r="D24" s="87"/>
      <c r="E24" s="87"/>
      <c r="F24" s="98"/>
      <c r="G24" s="4"/>
      <c r="H24" s="4"/>
      <c r="I24" s="4"/>
    </row>
    <row r="25" spans="1:9" ht="15" x14ac:dyDescent="0.3">
      <c r="A25" s="87"/>
      <c r="B25" s="99"/>
      <c r="C25" s="99"/>
      <c r="D25" s="99"/>
      <c r="E25" s="99"/>
      <c r="F25" s="87" t="s">
        <v>419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 x14ac:dyDescent="0.3">
      <c r="A26" s="216"/>
      <c r="B26" s="216"/>
      <c r="C26" s="216"/>
      <c r="D26" s="216"/>
      <c r="E26" s="216"/>
      <c r="F26" s="216"/>
      <c r="G26" s="216"/>
      <c r="H26" s="184"/>
      <c r="I26" s="184"/>
    </row>
    <row r="27" spans="1:9" ht="15" x14ac:dyDescent="0.3">
      <c r="A27" s="217" t="s">
        <v>437</v>
      </c>
      <c r="B27" s="217"/>
      <c r="C27" s="216"/>
      <c r="D27" s="216"/>
      <c r="E27" s="216"/>
      <c r="F27" s="216"/>
      <c r="G27" s="216"/>
      <c r="H27" s="184"/>
      <c r="I27" s="184"/>
    </row>
    <row r="28" spans="1:9" ht="15" x14ac:dyDescent="0.3">
      <c r="A28" s="217"/>
      <c r="B28" s="217"/>
      <c r="C28" s="216"/>
      <c r="D28" s="216"/>
      <c r="E28" s="216"/>
      <c r="F28" s="216"/>
      <c r="G28" s="216"/>
      <c r="H28" s="184"/>
      <c r="I28" s="184"/>
    </row>
    <row r="29" spans="1:9" ht="15" x14ac:dyDescent="0.3">
      <c r="A29" s="217"/>
      <c r="B29" s="217"/>
      <c r="C29" s="184"/>
      <c r="D29" s="184"/>
      <c r="E29" s="184"/>
      <c r="F29" s="184"/>
      <c r="G29" s="184"/>
      <c r="H29" s="184"/>
      <c r="I29" s="184"/>
    </row>
    <row r="30" spans="1:9" ht="15" x14ac:dyDescent="0.3">
      <c r="A30" s="217"/>
      <c r="B30" s="217"/>
      <c r="C30" s="184"/>
      <c r="D30" s="184"/>
      <c r="E30" s="184"/>
      <c r="F30" s="184"/>
      <c r="G30" s="184"/>
      <c r="H30" s="184"/>
      <c r="I30" s="184"/>
    </row>
    <row r="31" spans="1:9" x14ac:dyDescent="0.2">
      <c r="A31" s="213"/>
      <c r="B31" s="213"/>
      <c r="C31" s="213"/>
      <c r="D31" s="213"/>
      <c r="E31" s="213"/>
      <c r="F31" s="213"/>
      <c r="G31" s="213"/>
      <c r="H31" s="213"/>
      <c r="I31" s="213"/>
    </row>
    <row r="32" spans="1:9" ht="15" x14ac:dyDescent="0.3">
      <c r="A32" s="190" t="s">
        <v>107</v>
      </c>
      <c r="B32" s="190"/>
      <c r="C32" s="184"/>
      <c r="D32" s="184"/>
      <c r="E32" s="184"/>
      <c r="F32" s="184"/>
      <c r="G32" s="184"/>
      <c r="H32" s="184"/>
      <c r="I32" s="184"/>
    </row>
    <row r="33" spans="1:9" ht="15" x14ac:dyDescent="0.3">
      <c r="A33" s="184"/>
      <c r="B33" s="184"/>
      <c r="C33" s="184"/>
      <c r="D33" s="184"/>
      <c r="E33" s="184"/>
      <c r="F33" s="184"/>
      <c r="G33" s="184"/>
      <c r="H33" s="184"/>
      <c r="I33" s="184"/>
    </row>
    <row r="34" spans="1:9" ht="15" x14ac:dyDescent="0.3">
      <c r="A34" s="184"/>
      <c r="B34" s="184"/>
      <c r="C34" s="184"/>
      <c r="D34" s="184"/>
      <c r="E34" s="188"/>
      <c r="F34" s="188"/>
      <c r="G34" s="188"/>
      <c r="H34" s="184"/>
      <c r="I34" s="184"/>
    </row>
    <row r="35" spans="1:9" ht="15" x14ac:dyDescent="0.3">
      <c r="A35" s="190"/>
      <c r="B35" s="190"/>
      <c r="C35" s="190" t="s">
        <v>372</v>
      </c>
      <c r="D35" s="190"/>
      <c r="E35" s="190"/>
      <c r="F35" s="190"/>
      <c r="G35" s="190"/>
      <c r="H35" s="184"/>
      <c r="I35" s="184"/>
    </row>
    <row r="36" spans="1:9" ht="15" x14ac:dyDescent="0.3">
      <c r="A36" s="184"/>
      <c r="B36" s="184"/>
      <c r="C36" s="184" t="s">
        <v>371</v>
      </c>
      <c r="D36" s="184"/>
      <c r="E36" s="184"/>
      <c r="F36" s="184"/>
      <c r="G36" s="184"/>
      <c r="H36" s="184"/>
      <c r="I36" s="184"/>
    </row>
    <row r="37" spans="1:9" x14ac:dyDescent="0.2">
      <c r="A37" s="192"/>
      <c r="B37" s="192"/>
      <c r="C37" s="192" t="s">
        <v>139</v>
      </c>
      <c r="D37" s="192"/>
      <c r="E37" s="192"/>
      <c r="F37" s="192"/>
      <c r="G37" s="192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4" t="s">
        <v>438</v>
      </c>
      <c r="B1" s="77"/>
      <c r="C1" s="77"/>
      <c r="D1" s="77"/>
      <c r="E1" s="77"/>
      <c r="F1" s="77"/>
      <c r="G1" s="576" t="s">
        <v>109</v>
      </c>
      <c r="H1" s="576"/>
      <c r="I1" s="360"/>
    </row>
    <row r="2" spans="1:9" ht="15" x14ac:dyDescent="0.3">
      <c r="A2" s="76" t="s">
        <v>140</v>
      </c>
      <c r="B2" s="77"/>
      <c r="C2" s="77"/>
      <c r="D2" s="77"/>
      <c r="E2" s="77"/>
      <c r="F2" s="77"/>
      <c r="G2" s="574" t="str">
        <f>'ფორმა N1'!L2</f>
        <v>01/01-31/12/2017</v>
      </c>
      <c r="H2" s="574"/>
      <c r="I2" s="76"/>
    </row>
    <row r="3" spans="1:9" ht="15" x14ac:dyDescent="0.3">
      <c r="A3" s="76"/>
      <c r="B3" s="76"/>
      <c r="C3" s="76"/>
      <c r="D3" s="76"/>
      <c r="E3" s="76"/>
      <c r="F3" s="76"/>
      <c r="G3" s="265"/>
      <c r="H3" s="265"/>
      <c r="I3" s="360"/>
    </row>
    <row r="4" spans="1:9" ht="15" x14ac:dyDescent="0.3">
      <c r="A4" s="77" t="s">
        <v>268</v>
      </c>
      <c r="B4" s="77"/>
      <c r="C4" s="77"/>
      <c r="D4" s="77"/>
      <c r="E4" s="77"/>
      <c r="F4" s="77"/>
      <c r="G4" s="76"/>
      <c r="H4" s="76"/>
      <c r="I4" s="76"/>
    </row>
    <row r="5" spans="1:9" ht="15" x14ac:dyDescent="0.3">
      <c r="A5" s="42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80"/>
      <c r="C5" s="80"/>
      <c r="D5" s="80"/>
      <c r="E5" s="80"/>
      <c r="F5" s="80"/>
      <c r="G5" s="81"/>
      <c r="H5" s="81"/>
      <c r="I5" s="81"/>
    </row>
    <row r="6" spans="1:9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9" ht="15" x14ac:dyDescent="0.2">
      <c r="A7" s="264"/>
      <c r="B7" s="264"/>
      <c r="C7" s="264"/>
      <c r="D7" s="264"/>
      <c r="E7" s="264"/>
      <c r="F7" s="264"/>
      <c r="G7" s="78"/>
      <c r="H7" s="78"/>
      <c r="I7" s="360"/>
    </row>
    <row r="8" spans="1:9" ht="45" x14ac:dyDescent="0.2">
      <c r="A8" s="356" t="s">
        <v>64</v>
      </c>
      <c r="B8" s="79" t="s">
        <v>325</v>
      </c>
      <c r="C8" s="90" t="s">
        <v>326</v>
      </c>
      <c r="D8" s="90" t="s">
        <v>226</v>
      </c>
      <c r="E8" s="90" t="s">
        <v>329</v>
      </c>
      <c r="F8" s="90" t="s">
        <v>328</v>
      </c>
      <c r="G8" s="90" t="s">
        <v>368</v>
      </c>
      <c r="H8" s="79" t="s">
        <v>10</v>
      </c>
      <c r="I8" s="79" t="s">
        <v>9</v>
      </c>
    </row>
    <row r="9" spans="1:9" ht="15" x14ac:dyDescent="0.2">
      <c r="A9" s="357"/>
      <c r="B9" s="358"/>
      <c r="C9" s="98"/>
      <c r="D9" s="98"/>
      <c r="E9" s="98"/>
      <c r="F9" s="98"/>
      <c r="G9" s="98"/>
      <c r="H9" s="4"/>
      <c r="I9" s="4"/>
    </row>
    <row r="10" spans="1:9" ht="15" x14ac:dyDescent="0.2">
      <c r="A10" s="357"/>
      <c r="B10" s="358"/>
      <c r="C10" s="98"/>
      <c r="D10" s="98"/>
      <c r="E10" s="98"/>
      <c r="F10" s="98"/>
      <c r="G10" s="98"/>
      <c r="H10" s="4"/>
      <c r="I10" s="4"/>
    </row>
    <row r="11" spans="1:9" ht="15" x14ac:dyDescent="0.2">
      <c r="A11" s="357"/>
      <c r="B11" s="358"/>
      <c r="C11" s="87"/>
      <c r="D11" s="87"/>
      <c r="E11" s="87"/>
      <c r="F11" s="87"/>
      <c r="G11" s="87"/>
      <c r="H11" s="4"/>
      <c r="I11" s="4"/>
    </row>
    <row r="12" spans="1:9" ht="15" x14ac:dyDescent="0.2">
      <c r="A12" s="357"/>
      <c r="B12" s="358"/>
      <c r="C12" s="87"/>
      <c r="D12" s="87"/>
      <c r="E12" s="87"/>
      <c r="F12" s="87"/>
      <c r="G12" s="87"/>
      <c r="H12" s="4"/>
      <c r="I12" s="4"/>
    </row>
    <row r="13" spans="1:9" ht="15" x14ac:dyDescent="0.2">
      <c r="A13" s="357"/>
      <c r="B13" s="358"/>
      <c r="C13" s="87"/>
      <c r="D13" s="87"/>
      <c r="E13" s="87"/>
      <c r="F13" s="87"/>
      <c r="G13" s="87"/>
      <c r="H13" s="4"/>
      <c r="I13" s="4"/>
    </row>
    <row r="14" spans="1:9" ht="15" x14ac:dyDescent="0.2">
      <c r="A14" s="357"/>
      <c r="B14" s="358"/>
      <c r="C14" s="87"/>
      <c r="D14" s="87"/>
      <c r="E14" s="87"/>
      <c r="F14" s="87"/>
      <c r="G14" s="87"/>
      <c r="H14" s="4"/>
      <c r="I14" s="4"/>
    </row>
    <row r="15" spans="1:9" ht="15" x14ac:dyDescent="0.2">
      <c r="A15" s="357"/>
      <c r="B15" s="358"/>
      <c r="C15" s="87"/>
      <c r="D15" s="87"/>
      <c r="E15" s="87"/>
      <c r="F15" s="87"/>
      <c r="G15" s="87"/>
      <c r="H15" s="4"/>
      <c r="I15" s="4"/>
    </row>
    <row r="16" spans="1:9" ht="15" x14ac:dyDescent="0.2">
      <c r="A16" s="357"/>
      <c r="B16" s="358"/>
      <c r="C16" s="87"/>
      <c r="D16" s="87"/>
      <c r="E16" s="87"/>
      <c r="F16" s="87"/>
      <c r="G16" s="87"/>
      <c r="H16" s="4"/>
      <c r="I16" s="4"/>
    </row>
    <row r="17" spans="1:9" ht="15" x14ac:dyDescent="0.2">
      <c r="A17" s="357"/>
      <c r="B17" s="358"/>
      <c r="C17" s="87"/>
      <c r="D17" s="87"/>
      <c r="E17" s="87"/>
      <c r="F17" s="87"/>
      <c r="G17" s="87"/>
      <c r="H17" s="4"/>
      <c r="I17" s="4"/>
    </row>
    <row r="18" spans="1:9" ht="15" x14ac:dyDescent="0.2">
      <c r="A18" s="357"/>
      <c r="B18" s="358"/>
      <c r="C18" s="87"/>
      <c r="D18" s="87"/>
      <c r="E18" s="87"/>
      <c r="F18" s="87"/>
      <c r="G18" s="87"/>
      <c r="H18" s="4"/>
      <c r="I18" s="4"/>
    </row>
    <row r="19" spans="1:9" ht="15" x14ac:dyDescent="0.2">
      <c r="A19" s="357"/>
      <c r="B19" s="358"/>
      <c r="C19" s="87"/>
      <c r="D19" s="87"/>
      <c r="E19" s="87"/>
      <c r="F19" s="87"/>
      <c r="G19" s="87"/>
      <c r="H19" s="4"/>
      <c r="I19" s="4"/>
    </row>
    <row r="20" spans="1:9" ht="15" x14ac:dyDescent="0.2">
      <c r="A20" s="357"/>
      <c r="B20" s="358"/>
      <c r="C20" s="87"/>
      <c r="D20" s="87"/>
      <c r="E20" s="87"/>
      <c r="F20" s="87"/>
      <c r="G20" s="87"/>
      <c r="H20" s="4"/>
      <c r="I20" s="4"/>
    </row>
    <row r="21" spans="1:9" ht="15" x14ac:dyDescent="0.2">
      <c r="A21" s="357"/>
      <c r="B21" s="358"/>
      <c r="C21" s="87"/>
      <c r="D21" s="87"/>
      <c r="E21" s="87"/>
      <c r="F21" s="87"/>
      <c r="G21" s="87"/>
      <c r="H21" s="4"/>
      <c r="I21" s="4"/>
    </row>
    <row r="22" spans="1:9" ht="15" x14ac:dyDescent="0.2">
      <c r="A22" s="357"/>
      <c r="B22" s="358"/>
      <c r="C22" s="87"/>
      <c r="D22" s="87"/>
      <c r="E22" s="87"/>
      <c r="F22" s="87"/>
      <c r="G22" s="87"/>
      <c r="H22" s="4"/>
      <c r="I22" s="4"/>
    </row>
    <row r="23" spans="1:9" ht="15" x14ac:dyDescent="0.2">
      <c r="A23" s="357"/>
      <c r="B23" s="358"/>
      <c r="C23" s="87"/>
      <c r="D23" s="87"/>
      <c r="E23" s="87"/>
      <c r="F23" s="87"/>
      <c r="G23" s="87"/>
      <c r="H23" s="4"/>
      <c r="I23" s="4"/>
    </row>
    <row r="24" spans="1:9" ht="15" x14ac:dyDescent="0.2">
      <c r="A24" s="357"/>
      <c r="B24" s="358"/>
      <c r="C24" s="87"/>
      <c r="D24" s="87"/>
      <c r="E24" s="87"/>
      <c r="F24" s="87"/>
      <c r="G24" s="87"/>
      <c r="H24" s="4"/>
      <c r="I24" s="4"/>
    </row>
    <row r="25" spans="1:9" ht="15" x14ac:dyDescent="0.2">
      <c r="A25" s="357"/>
      <c r="B25" s="358"/>
      <c r="C25" s="87"/>
      <c r="D25" s="87"/>
      <c r="E25" s="87"/>
      <c r="F25" s="87"/>
      <c r="G25" s="87"/>
      <c r="H25" s="4"/>
      <c r="I25" s="4"/>
    </row>
    <row r="26" spans="1:9" ht="15" x14ac:dyDescent="0.2">
      <c r="A26" s="357"/>
      <c r="B26" s="358"/>
      <c r="C26" s="87"/>
      <c r="D26" s="87"/>
      <c r="E26" s="87"/>
      <c r="F26" s="87"/>
      <c r="G26" s="87"/>
      <c r="H26" s="4"/>
      <c r="I26" s="4"/>
    </row>
    <row r="27" spans="1:9" ht="15" x14ac:dyDescent="0.2">
      <c r="A27" s="357"/>
      <c r="B27" s="358"/>
      <c r="C27" s="87"/>
      <c r="D27" s="87"/>
      <c r="E27" s="87"/>
      <c r="F27" s="87"/>
      <c r="G27" s="87"/>
      <c r="H27" s="4"/>
      <c r="I27" s="4"/>
    </row>
    <row r="28" spans="1:9" ht="15" x14ac:dyDescent="0.2">
      <c r="A28" s="357"/>
      <c r="B28" s="358"/>
      <c r="C28" s="87"/>
      <c r="D28" s="87"/>
      <c r="E28" s="87"/>
      <c r="F28" s="87"/>
      <c r="G28" s="87"/>
      <c r="H28" s="4"/>
      <c r="I28" s="4"/>
    </row>
    <row r="29" spans="1:9" ht="15" x14ac:dyDescent="0.2">
      <c r="A29" s="357"/>
      <c r="B29" s="358"/>
      <c r="C29" s="87"/>
      <c r="D29" s="87"/>
      <c r="E29" s="87"/>
      <c r="F29" s="87"/>
      <c r="G29" s="87"/>
      <c r="H29" s="4"/>
      <c r="I29" s="4"/>
    </row>
    <row r="30" spans="1:9" ht="15" x14ac:dyDescent="0.2">
      <c r="A30" s="357"/>
      <c r="B30" s="358"/>
      <c r="C30" s="87"/>
      <c r="D30" s="87"/>
      <c r="E30" s="87"/>
      <c r="F30" s="87"/>
      <c r="G30" s="87"/>
      <c r="H30" s="4"/>
      <c r="I30" s="4"/>
    </row>
    <row r="31" spans="1:9" ht="15" x14ac:dyDescent="0.2">
      <c r="A31" s="357"/>
      <c r="B31" s="358"/>
      <c r="C31" s="87"/>
      <c r="D31" s="87"/>
      <c r="E31" s="87"/>
      <c r="F31" s="87"/>
      <c r="G31" s="87"/>
      <c r="H31" s="4"/>
      <c r="I31" s="4"/>
    </row>
    <row r="32" spans="1:9" ht="15" x14ac:dyDescent="0.2">
      <c r="A32" s="357"/>
      <c r="B32" s="358"/>
      <c r="C32" s="87"/>
      <c r="D32" s="87"/>
      <c r="E32" s="87"/>
      <c r="F32" s="87"/>
      <c r="G32" s="87"/>
      <c r="H32" s="4"/>
      <c r="I32" s="4"/>
    </row>
    <row r="33" spans="1:9" ht="15" x14ac:dyDescent="0.2">
      <c r="A33" s="357"/>
      <c r="B33" s="358"/>
      <c r="C33" s="87"/>
      <c r="D33" s="87"/>
      <c r="E33" s="87"/>
      <c r="F33" s="87"/>
      <c r="G33" s="87"/>
      <c r="H33" s="4"/>
      <c r="I33" s="4"/>
    </row>
    <row r="34" spans="1:9" ht="15" x14ac:dyDescent="0.3">
      <c r="A34" s="357"/>
      <c r="B34" s="359"/>
      <c r="C34" s="99"/>
      <c r="D34" s="99"/>
      <c r="E34" s="99"/>
      <c r="F34" s="99"/>
      <c r="G34" s="99" t="s">
        <v>324</v>
      </c>
      <c r="H34" s="86">
        <f>SUM(H9:H33)</f>
        <v>0</v>
      </c>
      <c r="I34" s="86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01" t="s">
        <v>439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01"/>
      <c r="B37" s="45"/>
      <c r="C37" s="45"/>
      <c r="D37" s="45"/>
      <c r="E37" s="45"/>
      <c r="F37" s="45"/>
      <c r="G37" s="2"/>
      <c r="H37" s="2"/>
    </row>
    <row r="38" spans="1:9" ht="15" x14ac:dyDescent="0.3">
      <c r="A38" s="201"/>
      <c r="B38" s="2"/>
      <c r="C38" s="2"/>
      <c r="D38" s="2"/>
      <c r="E38" s="2"/>
      <c r="F38" s="2"/>
      <c r="G38" s="2"/>
      <c r="H38" s="2"/>
    </row>
    <row r="39" spans="1:9" ht="15" x14ac:dyDescent="0.3">
      <c r="A39" s="201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9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9"/>
      <c r="B44" s="69" t="s">
        <v>265</v>
      </c>
      <c r="C44" s="69"/>
      <c r="D44" s="69"/>
      <c r="E44" s="69"/>
      <c r="F44" s="69"/>
      <c r="G44" s="2"/>
      <c r="H44" s="12"/>
    </row>
    <row r="45" spans="1:9" ht="15" x14ac:dyDescent="0.3">
      <c r="A45" s="2"/>
      <c r="B45" s="2" t="s">
        <v>264</v>
      </c>
      <c r="C45" s="2"/>
      <c r="D45" s="2"/>
      <c r="E45" s="2"/>
      <c r="F45" s="2"/>
      <c r="G45" s="2"/>
      <c r="H45" s="12"/>
    </row>
    <row r="46" spans="1:9" x14ac:dyDescent="0.2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85" customWidth="1"/>
    <col min="2" max="2" width="13.140625" style="185" customWidth="1"/>
    <col min="3" max="3" width="15.140625" style="185" customWidth="1"/>
    <col min="4" max="4" width="18" style="185" customWidth="1"/>
    <col min="5" max="5" width="20.5703125" style="185" customWidth="1"/>
    <col min="6" max="6" width="21.28515625" style="185" customWidth="1"/>
    <col min="7" max="7" width="15.140625" style="185" customWidth="1"/>
    <col min="8" max="8" width="15.5703125" style="185" customWidth="1"/>
    <col min="9" max="9" width="13.42578125" style="185" customWidth="1"/>
    <col min="10" max="10" width="0" style="185" hidden="1" customWidth="1"/>
    <col min="11" max="16384" width="9.140625" style="185"/>
  </cols>
  <sheetData>
    <row r="1" spans="1:10" ht="15" x14ac:dyDescent="0.3">
      <c r="A1" s="74" t="s">
        <v>440</v>
      </c>
      <c r="B1" s="74"/>
      <c r="C1" s="77"/>
      <c r="D1" s="77"/>
      <c r="E1" s="77"/>
      <c r="F1" s="77"/>
      <c r="G1" s="576" t="s">
        <v>109</v>
      </c>
      <c r="H1" s="576"/>
    </row>
    <row r="2" spans="1:10" ht="15" x14ac:dyDescent="0.3">
      <c r="A2" s="76" t="s">
        <v>140</v>
      </c>
      <c r="B2" s="74"/>
      <c r="C2" s="77"/>
      <c r="D2" s="77"/>
      <c r="E2" s="77"/>
      <c r="F2" s="77"/>
      <c r="G2" s="574" t="str">
        <f>'ფორმა N1'!L2</f>
        <v>01/01-31/12/2017</v>
      </c>
      <c r="H2" s="574"/>
    </row>
    <row r="3" spans="1:10" ht="15" x14ac:dyDescent="0.3">
      <c r="A3" s="76"/>
      <c r="B3" s="76"/>
      <c r="C3" s="76"/>
      <c r="D3" s="76"/>
      <c r="E3" s="76"/>
      <c r="F3" s="76"/>
      <c r="G3" s="265"/>
      <c r="H3" s="265"/>
    </row>
    <row r="4" spans="1:10" ht="15" x14ac:dyDescent="0.3">
      <c r="A4" s="77" t="s">
        <v>268</v>
      </c>
      <c r="B4" s="77"/>
      <c r="C4" s="77"/>
      <c r="D4" s="77"/>
      <c r="E4" s="77"/>
      <c r="F4" s="77"/>
      <c r="G4" s="76"/>
      <c r="H4" s="76"/>
    </row>
    <row r="5" spans="1:10" ht="15" x14ac:dyDescent="0.3">
      <c r="A5" s="42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80"/>
      <c r="C5" s="80"/>
      <c r="D5" s="80"/>
      <c r="E5" s="80"/>
      <c r="F5" s="80"/>
      <c r="G5" s="81"/>
      <c r="H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64"/>
      <c r="B7" s="264"/>
      <c r="C7" s="264"/>
      <c r="D7" s="264"/>
      <c r="E7" s="264"/>
      <c r="F7" s="264"/>
      <c r="G7" s="78"/>
      <c r="H7" s="78"/>
    </row>
    <row r="8" spans="1:10" ht="30" x14ac:dyDescent="0.2">
      <c r="A8" s="90" t="s">
        <v>64</v>
      </c>
      <c r="B8" s="90" t="s">
        <v>325</v>
      </c>
      <c r="C8" s="90" t="s">
        <v>326</v>
      </c>
      <c r="D8" s="90" t="s">
        <v>226</v>
      </c>
      <c r="E8" s="90" t="s">
        <v>334</v>
      </c>
      <c r="F8" s="90" t="s">
        <v>327</v>
      </c>
      <c r="G8" s="79" t="s">
        <v>10</v>
      </c>
      <c r="H8" s="79" t="s">
        <v>9</v>
      </c>
      <c r="J8" s="218" t="s">
        <v>333</v>
      </c>
    </row>
    <row r="9" spans="1:10" ht="15" x14ac:dyDescent="0.2">
      <c r="A9" s="98"/>
      <c r="B9" s="98"/>
      <c r="C9" s="98"/>
      <c r="D9" s="98"/>
      <c r="E9" s="98"/>
      <c r="F9" s="98"/>
      <c r="G9" s="4"/>
      <c r="H9" s="4"/>
      <c r="J9" s="218" t="s">
        <v>0</v>
      </c>
    </row>
    <row r="10" spans="1:10" ht="15" x14ac:dyDescent="0.2">
      <c r="A10" s="98"/>
      <c r="B10" s="98"/>
      <c r="C10" s="98"/>
      <c r="D10" s="98"/>
      <c r="E10" s="98"/>
      <c r="F10" s="98"/>
      <c r="G10" s="4"/>
      <c r="H10" s="4"/>
    </row>
    <row r="11" spans="1:10" ht="15" x14ac:dyDescent="0.2">
      <c r="A11" s="87"/>
      <c r="B11" s="87"/>
      <c r="C11" s="87"/>
      <c r="D11" s="87"/>
      <c r="E11" s="87"/>
      <c r="F11" s="87"/>
      <c r="G11" s="4"/>
      <c r="H11" s="4"/>
    </row>
    <row r="12" spans="1:10" ht="15" x14ac:dyDescent="0.2">
      <c r="A12" s="87"/>
      <c r="B12" s="87"/>
      <c r="C12" s="87"/>
      <c r="D12" s="87"/>
      <c r="E12" s="87"/>
      <c r="F12" s="87"/>
      <c r="G12" s="4"/>
      <c r="H12" s="4"/>
    </row>
    <row r="13" spans="1:10" ht="15" x14ac:dyDescent="0.2">
      <c r="A13" s="87"/>
      <c r="B13" s="87"/>
      <c r="C13" s="87"/>
      <c r="D13" s="87"/>
      <c r="E13" s="87"/>
      <c r="F13" s="87"/>
      <c r="G13" s="4"/>
      <c r="H13" s="4"/>
    </row>
    <row r="14" spans="1:10" ht="15" x14ac:dyDescent="0.2">
      <c r="A14" s="87"/>
      <c r="B14" s="87"/>
      <c r="C14" s="87"/>
      <c r="D14" s="87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8" ht="15" x14ac:dyDescent="0.2">
      <c r="A17" s="87"/>
      <c r="B17" s="87"/>
      <c r="C17" s="87"/>
      <c r="D17" s="87"/>
      <c r="E17" s="87"/>
      <c r="F17" s="87"/>
      <c r="G17" s="4"/>
      <c r="H17" s="4"/>
    </row>
    <row r="18" spans="1:8" ht="15" x14ac:dyDescent="0.2">
      <c r="A18" s="87"/>
      <c r="B18" s="87"/>
      <c r="C18" s="87"/>
      <c r="D18" s="87"/>
      <c r="E18" s="87"/>
      <c r="F18" s="87"/>
      <c r="G18" s="4"/>
      <c r="H18" s="4"/>
    </row>
    <row r="19" spans="1:8" ht="15" x14ac:dyDescent="0.2">
      <c r="A19" s="87"/>
      <c r="B19" s="87"/>
      <c r="C19" s="87"/>
      <c r="D19" s="87"/>
      <c r="E19" s="87"/>
      <c r="F19" s="87"/>
      <c r="G19" s="4"/>
      <c r="H19" s="4"/>
    </row>
    <row r="20" spans="1:8" ht="15" x14ac:dyDescent="0.2">
      <c r="A20" s="87"/>
      <c r="B20" s="87"/>
      <c r="C20" s="87"/>
      <c r="D20" s="87"/>
      <c r="E20" s="87"/>
      <c r="F20" s="87"/>
      <c r="G20" s="4"/>
      <c r="H20" s="4"/>
    </row>
    <row r="21" spans="1:8" ht="15" x14ac:dyDescent="0.2">
      <c r="A21" s="87"/>
      <c r="B21" s="87"/>
      <c r="C21" s="87"/>
      <c r="D21" s="87"/>
      <c r="E21" s="87"/>
      <c r="F21" s="87"/>
      <c r="G21" s="4"/>
      <c r="H21" s="4"/>
    </row>
    <row r="22" spans="1:8" ht="15" x14ac:dyDescent="0.2">
      <c r="A22" s="87"/>
      <c r="B22" s="87"/>
      <c r="C22" s="87"/>
      <c r="D22" s="87"/>
      <c r="E22" s="87"/>
      <c r="F22" s="87"/>
      <c r="G22" s="4"/>
      <c r="H22" s="4"/>
    </row>
    <row r="23" spans="1:8" ht="15" x14ac:dyDescent="0.2">
      <c r="A23" s="87"/>
      <c r="B23" s="87"/>
      <c r="C23" s="87"/>
      <c r="D23" s="87"/>
      <c r="E23" s="87"/>
      <c r="F23" s="87"/>
      <c r="G23" s="4"/>
      <c r="H23" s="4"/>
    </row>
    <row r="24" spans="1:8" ht="15" x14ac:dyDescent="0.2">
      <c r="A24" s="87"/>
      <c r="B24" s="87"/>
      <c r="C24" s="87"/>
      <c r="D24" s="87"/>
      <c r="E24" s="87"/>
      <c r="F24" s="87"/>
      <c r="G24" s="4"/>
      <c r="H24" s="4"/>
    </row>
    <row r="25" spans="1:8" ht="15" x14ac:dyDescent="0.2">
      <c r="A25" s="87"/>
      <c r="B25" s="87"/>
      <c r="C25" s="87"/>
      <c r="D25" s="87"/>
      <c r="E25" s="87"/>
      <c r="F25" s="87"/>
      <c r="G25" s="4"/>
      <c r="H25" s="4"/>
    </row>
    <row r="26" spans="1:8" ht="15" x14ac:dyDescent="0.2">
      <c r="A26" s="87"/>
      <c r="B26" s="87"/>
      <c r="C26" s="87"/>
      <c r="D26" s="87"/>
      <c r="E26" s="87"/>
      <c r="F26" s="87"/>
      <c r="G26" s="4"/>
      <c r="H26" s="4"/>
    </row>
    <row r="27" spans="1:8" ht="15" x14ac:dyDescent="0.2">
      <c r="A27" s="87"/>
      <c r="B27" s="87"/>
      <c r="C27" s="87"/>
      <c r="D27" s="87"/>
      <c r="E27" s="87"/>
      <c r="F27" s="87"/>
      <c r="G27" s="4"/>
      <c r="H27" s="4"/>
    </row>
    <row r="28" spans="1:8" ht="15" x14ac:dyDescent="0.2">
      <c r="A28" s="87"/>
      <c r="B28" s="87"/>
      <c r="C28" s="87"/>
      <c r="D28" s="87"/>
      <c r="E28" s="87"/>
      <c r="F28" s="87"/>
      <c r="G28" s="4"/>
      <c r="H28" s="4"/>
    </row>
    <row r="29" spans="1:8" ht="15" x14ac:dyDescent="0.2">
      <c r="A29" s="87"/>
      <c r="B29" s="87"/>
      <c r="C29" s="87"/>
      <c r="D29" s="87"/>
      <c r="E29" s="87"/>
      <c r="F29" s="87"/>
      <c r="G29" s="4"/>
      <c r="H29" s="4"/>
    </row>
    <row r="30" spans="1:8" ht="15" x14ac:dyDescent="0.2">
      <c r="A30" s="87"/>
      <c r="B30" s="87"/>
      <c r="C30" s="87"/>
      <c r="D30" s="87"/>
      <c r="E30" s="87"/>
      <c r="F30" s="87"/>
      <c r="G30" s="4"/>
      <c r="H30" s="4"/>
    </row>
    <row r="31" spans="1:8" ht="15" x14ac:dyDescent="0.2">
      <c r="A31" s="87"/>
      <c r="B31" s="87"/>
      <c r="C31" s="87"/>
      <c r="D31" s="87"/>
      <c r="E31" s="87"/>
      <c r="F31" s="87"/>
      <c r="G31" s="4"/>
      <c r="H31" s="4"/>
    </row>
    <row r="32" spans="1:8" ht="15" x14ac:dyDescent="0.2">
      <c r="A32" s="87"/>
      <c r="B32" s="87"/>
      <c r="C32" s="87"/>
      <c r="D32" s="87"/>
      <c r="E32" s="87"/>
      <c r="F32" s="87"/>
      <c r="G32" s="4"/>
      <c r="H32" s="4"/>
    </row>
    <row r="33" spans="1:9" ht="15" x14ac:dyDescent="0.2">
      <c r="A33" s="87"/>
      <c r="B33" s="87"/>
      <c r="C33" s="87"/>
      <c r="D33" s="87"/>
      <c r="E33" s="87"/>
      <c r="F33" s="87"/>
      <c r="G33" s="4"/>
      <c r="H33" s="4"/>
    </row>
    <row r="34" spans="1:9" ht="15" x14ac:dyDescent="0.3">
      <c r="A34" s="87"/>
      <c r="B34" s="99"/>
      <c r="C34" s="99"/>
      <c r="D34" s="99"/>
      <c r="E34" s="99"/>
      <c r="F34" s="99" t="s">
        <v>332</v>
      </c>
      <c r="G34" s="86">
        <f>SUM(G9:G33)</f>
        <v>0</v>
      </c>
      <c r="H34" s="86">
        <f>SUM(H9:H33)</f>
        <v>0</v>
      </c>
    </row>
    <row r="35" spans="1:9" ht="15" x14ac:dyDescent="0.3">
      <c r="A35" s="216"/>
      <c r="B35" s="216"/>
      <c r="C35" s="216"/>
      <c r="D35" s="216"/>
      <c r="E35" s="216"/>
      <c r="F35" s="216"/>
      <c r="G35" s="216"/>
      <c r="H35" s="184"/>
      <c r="I35" s="184"/>
    </row>
    <row r="36" spans="1:9" ht="15" x14ac:dyDescent="0.3">
      <c r="A36" s="217" t="s">
        <v>441</v>
      </c>
      <c r="B36" s="217"/>
      <c r="C36" s="216"/>
      <c r="D36" s="216"/>
      <c r="E36" s="216"/>
      <c r="F36" s="216"/>
      <c r="G36" s="216"/>
      <c r="H36" s="184"/>
      <c r="I36" s="184"/>
    </row>
    <row r="37" spans="1:9" ht="15" x14ac:dyDescent="0.3">
      <c r="A37" s="217"/>
      <c r="B37" s="217"/>
      <c r="C37" s="216"/>
      <c r="D37" s="216"/>
      <c r="E37" s="216"/>
      <c r="F37" s="216"/>
      <c r="G37" s="216"/>
      <c r="H37" s="184"/>
      <c r="I37" s="184"/>
    </row>
    <row r="38" spans="1:9" ht="15" x14ac:dyDescent="0.3">
      <c r="A38" s="217"/>
      <c r="B38" s="217"/>
      <c r="C38" s="184"/>
      <c r="D38" s="184"/>
      <c r="E38" s="184"/>
      <c r="F38" s="184"/>
      <c r="G38" s="184"/>
      <c r="H38" s="184"/>
      <c r="I38" s="184"/>
    </row>
    <row r="39" spans="1:9" ht="15" x14ac:dyDescent="0.3">
      <c r="A39" s="217"/>
      <c r="B39" s="217"/>
      <c r="C39" s="184"/>
      <c r="D39" s="184"/>
      <c r="E39" s="184"/>
      <c r="F39" s="184"/>
      <c r="G39" s="184"/>
      <c r="H39" s="184"/>
      <c r="I39" s="184"/>
    </row>
    <row r="40" spans="1:9" x14ac:dyDescent="0.2">
      <c r="A40" s="213"/>
      <c r="B40" s="213"/>
      <c r="C40" s="213"/>
      <c r="D40" s="213"/>
      <c r="E40" s="213"/>
      <c r="F40" s="213"/>
      <c r="G40" s="213"/>
      <c r="H40" s="213"/>
      <c r="I40" s="213"/>
    </row>
    <row r="41" spans="1:9" ht="15" x14ac:dyDescent="0.3">
      <c r="A41" s="190" t="s">
        <v>107</v>
      </c>
      <c r="B41" s="190"/>
      <c r="C41" s="184"/>
      <c r="D41" s="184"/>
      <c r="E41" s="184"/>
      <c r="F41" s="184"/>
      <c r="G41" s="184"/>
      <c r="H41" s="184"/>
      <c r="I41" s="184"/>
    </row>
    <row r="42" spans="1:9" ht="15" x14ac:dyDescent="0.3">
      <c r="A42" s="184"/>
      <c r="B42" s="184"/>
      <c r="C42" s="184"/>
      <c r="D42" s="184"/>
      <c r="E42" s="184"/>
      <c r="F42" s="184"/>
      <c r="G42" s="184"/>
      <c r="H42" s="184"/>
      <c r="I42" s="184"/>
    </row>
    <row r="43" spans="1:9" ht="15" x14ac:dyDescent="0.3">
      <c r="A43" s="184"/>
      <c r="B43" s="184"/>
      <c r="C43" s="184"/>
      <c r="D43" s="184"/>
      <c r="E43" s="184"/>
      <c r="F43" s="184"/>
      <c r="G43" s="184"/>
      <c r="H43" s="184"/>
      <c r="I43" s="191"/>
    </row>
    <row r="44" spans="1:9" ht="15" x14ac:dyDescent="0.3">
      <c r="A44" s="190"/>
      <c r="B44" s="190"/>
      <c r="C44" s="190" t="s">
        <v>397</v>
      </c>
      <c r="D44" s="190"/>
      <c r="E44" s="216"/>
      <c r="F44" s="190"/>
      <c r="G44" s="190"/>
      <c r="H44" s="184"/>
      <c r="I44" s="191"/>
    </row>
    <row r="45" spans="1:9" ht="15" x14ac:dyDescent="0.3">
      <c r="A45" s="184"/>
      <c r="B45" s="184"/>
      <c r="C45" s="184" t="s">
        <v>264</v>
      </c>
      <c r="D45" s="184"/>
      <c r="E45" s="184"/>
      <c r="F45" s="184"/>
      <c r="G45" s="184"/>
      <c r="H45" s="184"/>
      <c r="I45" s="191"/>
    </row>
    <row r="46" spans="1:9" x14ac:dyDescent="0.2">
      <c r="A46" s="192"/>
      <c r="B46" s="192"/>
      <c r="C46" s="192" t="s">
        <v>139</v>
      </c>
      <c r="D46" s="192"/>
      <c r="E46" s="192"/>
      <c r="F46" s="192"/>
      <c r="G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A6" sqref="A6"/>
    </sheetView>
  </sheetViews>
  <sheetFormatPr defaultRowHeight="12.75" x14ac:dyDescent="0.2"/>
  <cols>
    <col min="1" max="1" width="5.42578125" style="185" customWidth="1"/>
    <col min="2" max="2" width="20.28515625" style="185" bestFit="1" customWidth="1"/>
    <col min="3" max="3" width="20.85546875" style="185" bestFit="1" customWidth="1"/>
    <col min="4" max="4" width="19.28515625" style="185" customWidth="1"/>
    <col min="5" max="5" width="16.85546875" style="185" customWidth="1"/>
    <col min="6" max="6" width="13.140625" style="185" customWidth="1"/>
    <col min="7" max="7" width="17" style="185" customWidth="1"/>
    <col min="8" max="8" width="13.7109375" style="185" customWidth="1"/>
    <col min="9" max="9" width="19.42578125" style="185" bestFit="1" customWidth="1"/>
    <col min="10" max="10" width="18.5703125" style="185" bestFit="1" customWidth="1"/>
    <col min="11" max="11" width="16.7109375" style="185" customWidth="1"/>
    <col min="12" max="12" width="17.7109375" style="185" customWidth="1"/>
    <col min="13" max="13" width="12.85546875" style="185" customWidth="1"/>
    <col min="14" max="16384" width="9.140625" style="185"/>
  </cols>
  <sheetData>
    <row r="2" spans="1:13" ht="15" x14ac:dyDescent="0.3">
      <c r="A2" s="581" t="s">
        <v>442</v>
      </c>
      <c r="B2" s="581"/>
      <c r="C2" s="581"/>
      <c r="D2" s="581"/>
      <c r="E2" s="581"/>
      <c r="F2" s="347"/>
      <c r="G2" s="77"/>
      <c r="H2" s="77"/>
      <c r="I2" s="77"/>
      <c r="J2" s="77"/>
      <c r="K2" s="265"/>
      <c r="L2" s="266"/>
      <c r="M2" s="266" t="s">
        <v>109</v>
      </c>
    </row>
    <row r="3" spans="1:13" ht="15" x14ac:dyDescent="0.3">
      <c r="A3" s="76" t="s">
        <v>140</v>
      </c>
      <c r="B3" s="76"/>
      <c r="C3" s="74"/>
      <c r="D3" s="77"/>
      <c r="E3" s="77"/>
      <c r="F3" s="77"/>
      <c r="G3" s="77"/>
      <c r="H3" s="77"/>
      <c r="I3" s="77"/>
      <c r="J3" s="77"/>
      <c r="K3" s="265"/>
      <c r="L3" s="574" t="str">
        <f>'ფორმა N1'!L2</f>
        <v>01/01-31/12/2017</v>
      </c>
      <c r="M3" s="574"/>
    </row>
    <row r="4" spans="1:13" ht="15" x14ac:dyDescent="0.3">
      <c r="A4" s="76"/>
      <c r="B4" s="76"/>
      <c r="C4" s="76"/>
      <c r="D4" s="74"/>
      <c r="E4" s="74"/>
      <c r="F4" s="74"/>
      <c r="G4" s="74"/>
      <c r="H4" s="74"/>
      <c r="I4" s="74"/>
      <c r="J4" s="74"/>
      <c r="K4" s="265"/>
      <c r="L4" s="265"/>
      <c r="M4" s="265"/>
    </row>
    <row r="5" spans="1:13" ht="15" x14ac:dyDescent="0.3">
      <c r="A5" s="77" t="s">
        <v>268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 x14ac:dyDescent="0.3">
      <c r="A6" s="42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 x14ac:dyDescent="0.3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 x14ac:dyDescent="0.2">
      <c r="A8" s="264"/>
      <c r="B8" s="374"/>
      <c r="C8" s="264"/>
      <c r="D8" s="264"/>
      <c r="E8" s="264"/>
      <c r="F8" s="264"/>
      <c r="G8" s="264"/>
      <c r="H8" s="264"/>
      <c r="I8" s="264"/>
      <c r="J8" s="264"/>
      <c r="K8" s="78"/>
      <c r="L8" s="78"/>
      <c r="M8" s="78"/>
    </row>
    <row r="9" spans="1:13" ht="45" x14ac:dyDescent="0.2">
      <c r="A9" s="90" t="s">
        <v>64</v>
      </c>
      <c r="B9" s="90" t="s">
        <v>478</v>
      </c>
      <c r="C9" s="90" t="s">
        <v>443</v>
      </c>
      <c r="D9" s="90" t="s">
        <v>444</v>
      </c>
      <c r="E9" s="90" t="s">
        <v>445</v>
      </c>
      <c r="F9" s="90" t="s">
        <v>446</v>
      </c>
      <c r="G9" s="90" t="s">
        <v>447</v>
      </c>
      <c r="H9" s="90" t="s">
        <v>448</v>
      </c>
      <c r="I9" s="90" t="s">
        <v>449</v>
      </c>
      <c r="J9" s="90" t="s">
        <v>450</v>
      </c>
      <c r="K9" s="90" t="s">
        <v>451</v>
      </c>
      <c r="L9" s="90" t="s">
        <v>452</v>
      </c>
      <c r="M9" s="90" t="s">
        <v>310</v>
      </c>
    </row>
    <row r="10" spans="1:13" ht="15" x14ac:dyDescent="0.2">
      <c r="A10" s="98">
        <v>1</v>
      </c>
      <c r="B10" s="381"/>
      <c r="C10" s="348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" x14ac:dyDescent="0.2">
      <c r="A11" s="98">
        <v>2</v>
      </c>
      <c r="B11" s="381"/>
      <c r="C11" s="348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 x14ac:dyDescent="0.2">
      <c r="A12" s="98">
        <v>3</v>
      </c>
      <c r="B12" s="381"/>
      <c r="C12" s="348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 x14ac:dyDescent="0.2">
      <c r="A13" s="98">
        <v>4</v>
      </c>
      <c r="B13" s="381"/>
      <c r="C13" s="348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 x14ac:dyDescent="0.2">
      <c r="A14" s="98">
        <v>5</v>
      </c>
      <c r="B14" s="381"/>
      <c r="C14" s="348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 x14ac:dyDescent="0.2">
      <c r="A15" s="98">
        <v>6</v>
      </c>
      <c r="B15" s="381"/>
      <c r="C15" s="348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 x14ac:dyDescent="0.2">
      <c r="A16" s="98">
        <v>7</v>
      </c>
      <c r="B16" s="381"/>
      <c r="C16" s="348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 x14ac:dyDescent="0.2">
      <c r="A17" s="98">
        <v>8</v>
      </c>
      <c r="B17" s="381"/>
      <c r="C17" s="348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 x14ac:dyDescent="0.2">
      <c r="A18" s="98">
        <v>9</v>
      </c>
      <c r="B18" s="381"/>
      <c r="C18" s="348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 x14ac:dyDescent="0.2">
      <c r="A19" s="98">
        <v>10</v>
      </c>
      <c r="B19" s="381"/>
      <c r="C19" s="348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 x14ac:dyDescent="0.2">
      <c r="A20" s="98">
        <v>11</v>
      </c>
      <c r="B20" s="381"/>
      <c r="C20" s="348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 x14ac:dyDescent="0.2">
      <c r="A21" s="98">
        <v>12</v>
      </c>
      <c r="B21" s="381"/>
      <c r="C21" s="348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 x14ac:dyDescent="0.2">
      <c r="A22" s="98">
        <v>13</v>
      </c>
      <c r="B22" s="381"/>
      <c r="C22" s="348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 x14ac:dyDescent="0.2">
      <c r="A23" s="98">
        <v>14</v>
      </c>
      <c r="B23" s="381"/>
      <c r="C23" s="348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 x14ac:dyDescent="0.2">
      <c r="A24" s="98">
        <v>15</v>
      </c>
      <c r="B24" s="381"/>
      <c r="C24" s="348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 x14ac:dyDescent="0.2">
      <c r="A25" s="98">
        <v>16</v>
      </c>
      <c r="B25" s="381"/>
      <c r="C25" s="348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 x14ac:dyDescent="0.2">
      <c r="A26" s="98">
        <v>17</v>
      </c>
      <c r="B26" s="381"/>
      <c r="C26" s="348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 x14ac:dyDescent="0.2">
      <c r="A27" s="98">
        <v>18</v>
      </c>
      <c r="B27" s="381"/>
      <c r="C27" s="348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 x14ac:dyDescent="0.2">
      <c r="A28" s="98">
        <v>19</v>
      </c>
      <c r="B28" s="381"/>
      <c r="C28" s="348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 x14ac:dyDescent="0.2">
      <c r="A29" s="98">
        <v>20</v>
      </c>
      <c r="B29" s="381"/>
      <c r="C29" s="348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 x14ac:dyDescent="0.2">
      <c r="A30" s="98">
        <v>21</v>
      </c>
      <c r="B30" s="381"/>
      <c r="C30" s="348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 x14ac:dyDescent="0.2">
      <c r="A31" s="98">
        <v>22</v>
      </c>
      <c r="B31" s="381"/>
      <c r="C31" s="348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 x14ac:dyDescent="0.2">
      <c r="A32" s="98">
        <v>23</v>
      </c>
      <c r="B32" s="381"/>
      <c r="C32" s="348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 x14ac:dyDescent="0.2">
      <c r="A33" s="98">
        <v>24</v>
      </c>
      <c r="B33" s="381"/>
      <c r="C33" s="348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 x14ac:dyDescent="0.2">
      <c r="A34" s="87" t="s">
        <v>270</v>
      </c>
      <c r="B34" s="382"/>
      <c r="C34" s="348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 x14ac:dyDescent="0.3">
      <c r="A35" s="87"/>
      <c r="B35" s="382"/>
      <c r="C35" s="348"/>
      <c r="D35" s="99"/>
      <c r="E35" s="99"/>
      <c r="F35" s="99"/>
      <c r="G35" s="99"/>
      <c r="H35" s="87"/>
      <c r="I35" s="87"/>
      <c r="J35" s="87"/>
      <c r="K35" s="87" t="s">
        <v>453</v>
      </c>
      <c r="L35" s="86">
        <f>SUM(L10:L34)</f>
        <v>0</v>
      </c>
      <c r="M35" s="87"/>
    </row>
    <row r="36" spans="1:13" ht="15" x14ac:dyDescent="0.3">
      <c r="A36" s="216"/>
      <c r="B36" s="216"/>
      <c r="C36" s="216"/>
      <c r="D36" s="216"/>
      <c r="E36" s="216"/>
      <c r="F36" s="216"/>
      <c r="G36" s="216"/>
      <c r="H36" s="216"/>
      <c r="I36" s="216"/>
      <c r="J36" s="216"/>
      <c r="K36" s="216"/>
      <c r="L36" s="184"/>
    </row>
    <row r="37" spans="1:13" ht="15" x14ac:dyDescent="0.3">
      <c r="A37" s="217" t="s">
        <v>454</v>
      </c>
      <c r="B37" s="217"/>
      <c r="C37" s="217"/>
      <c r="D37" s="216"/>
      <c r="E37" s="216"/>
      <c r="F37" s="216"/>
      <c r="G37" s="216"/>
      <c r="H37" s="216"/>
      <c r="I37" s="216"/>
      <c r="J37" s="216"/>
      <c r="K37" s="216"/>
      <c r="L37" s="184"/>
    </row>
    <row r="38" spans="1:13" ht="15" x14ac:dyDescent="0.3">
      <c r="A38" s="217" t="s">
        <v>455</v>
      </c>
      <c r="B38" s="217"/>
      <c r="C38" s="217"/>
      <c r="D38" s="216"/>
      <c r="E38" s="216"/>
      <c r="F38" s="216"/>
      <c r="G38" s="216"/>
      <c r="H38" s="216"/>
      <c r="I38" s="216"/>
      <c r="J38" s="216"/>
      <c r="K38" s="216"/>
      <c r="L38" s="184"/>
    </row>
    <row r="39" spans="1:13" ht="15" x14ac:dyDescent="0.3">
      <c r="A39" s="201" t="s">
        <v>456</v>
      </c>
      <c r="B39" s="201"/>
      <c r="C39" s="217"/>
      <c r="D39" s="184"/>
      <c r="E39" s="184"/>
      <c r="F39" s="184"/>
      <c r="G39" s="184"/>
      <c r="H39" s="184"/>
      <c r="I39" s="184"/>
      <c r="J39" s="184"/>
      <c r="K39" s="184"/>
      <c r="L39" s="184"/>
    </row>
    <row r="40" spans="1:13" ht="15" x14ac:dyDescent="0.3">
      <c r="A40" s="201" t="s">
        <v>457</v>
      </c>
      <c r="B40" s="201"/>
      <c r="C40" s="217"/>
      <c r="D40" s="184"/>
      <c r="E40" s="184"/>
      <c r="F40" s="184"/>
      <c r="G40" s="184"/>
      <c r="H40" s="184"/>
      <c r="I40" s="184"/>
      <c r="J40" s="184"/>
      <c r="K40" s="184"/>
      <c r="L40" s="184"/>
    </row>
    <row r="41" spans="1:13" ht="15" customHeight="1" x14ac:dyDescent="0.2">
      <c r="A41" s="586" t="s">
        <v>474</v>
      </c>
      <c r="B41" s="586"/>
      <c r="C41" s="586"/>
      <c r="D41" s="586"/>
      <c r="E41" s="586"/>
      <c r="F41" s="586"/>
      <c r="G41" s="586"/>
      <c r="H41" s="586"/>
      <c r="I41" s="586"/>
      <c r="J41" s="586"/>
      <c r="K41" s="586"/>
      <c r="L41" s="586"/>
    </row>
    <row r="42" spans="1:13" ht="15" customHeight="1" x14ac:dyDescent="0.2">
      <c r="A42" s="586"/>
      <c r="B42" s="586"/>
      <c r="C42" s="586"/>
      <c r="D42" s="586"/>
      <c r="E42" s="586"/>
      <c r="F42" s="586"/>
      <c r="G42" s="586"/>
      <c r="H42" s="586"/>
      <c r="I42" s="586"/>
      <c r="J42" s="586"/>
      <c r="K42" s="586"/>
      <c r="L42" s="586"/>
    </row>
    <row r="43" spans="1:13" ht="12.75" customHeight="1" x14ac:dyDescent="0.2">
      <c r="A43" s="372"/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</row>
    <row r="44" spans="1:13" ht="15" x14ac:dyDescent="0.3">
      <c r="A44" s="582" t="s">
        <v>107</v>
      </c>
      <c r="B44" s="582"/>
      <c r="C44" s="582"/>
      <c r="D44" s="349"/>
      <c r="E44" s="350"/>
      <c r="F44" s="350"/>
      <c r="G44" s="349"/>
      <c r="H44" s="349"/>
      <c r="I44" s="349"/>
      <c r="J44" s="349"/>
      <c r="K44" s="349"/>
      <c r="L44" s="184"/>
    </row>
    <row r="45" spans="1:13" ht="15" x14ac:dyDescent="0.3">
      <c r="A45" s="349"/>
      <c r="B45" s="349"/>
      <c r="C45" s="350"/>
      <c r="D45" s="349"/>
      <c r="E45" s="350"/>
      <c r="F45" s="350"/>
      <c r="G45" s="349"/>
      <c r="H45" s="349"/>
      <c r="I45" s="349"/>
      <c r="J45" s="349"/>
      <c r="K45" s="351"/>
      <c r="L45" s="184"/>
    </row>
    <row r="46" spans="1:13" ht="15" customHeight="1" x14ac:dyDescent="0.3">
      <c r="A46" s="349"/>
      <c r="B46" s="349"/>
      <c r="C46" s="350"/>
      <c r="D46" s="583" t="s">
        <v>262</v>
      </c>
      <c r="E46" s="583"/>
      <c r="F46" s="352"/>
      <c r="G46" s="353"/>
      <c r="H46" s="584" t="s">
        <v>458</v>
      </c>
      <c r="I46" s="584"/>
      <c r="J46" s="584"/>
      <c r="K46" s="354"/>
      <c r="L46" s="184"/>
    </row>
    <row r="47" spans="1:13" ht="15" x14ac:dyDescent="0.3">
      <c r="A47" s="349"/>
      <c r="B47" s="349"/>
      <c r="C47" s="350"/>
      <c r="D47" s="349"/>
      <c r="E47" s="350"/>
      <c r="F47" s="350"/>
      <c r="G47" s="349"/>
      <c r="H47" s="585"/>
      <c r="I47" s="585"/>
      <c r="J47" s="585"/>
      <c r="K47" s="354"/>
      <c r="L47" s="184"/>
    </row>
    <row r="48" spans="1:13" ht="15" x14ac:dyDescent="0.3">
      <c r="A48" s="349"/>
      <c r="B48" s="349"/>
      <c r="C48" s="350"/>
      <c r="D48" s="580" t="s">
        <v>139</v>
      </c>
      <c r="E48" s="580"/>
      <c r="F48" s="352"/>
      <c r="G48" s="353"/>
      <c r="H48" s="349"/>
      <c r="I48" s="349"/>
      <c r="J48" s="349"/>
      <c r="K48" s="349"/>
      <c r="L48" s="184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SheetLayoutView="80" workbookViewId="0">
      <selection activeCell="D32" sqref="D31:D3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4" t="s">
        <v>421</v>
      </c>
      <c r="B1" s="76"/>
      <c r="C1" s="588" t="s">
        <v>109</v>
      </c>
      <c r="D1" s="588"/>
    </row>
    <row r="2" spans="1:5" x14ac:dyDescent="0.3">
      <c r="A2" s="74" t="s">
        <v>422</v>
      </c>
      <c r="B2" s="76"/>
      <c r="C2" s="574" t="str">
        <f>'ფორმა N1'!L2</f>
        <v>01/01-31/12/2017</v>
      </c>
      <c r="D2" s="575"/>
    </row>
    <row r="3" spans="1:5" x14ac:dyDescent="0.3">
      <c r="A3" s="76" t="s">
        <v>140</v>
      </c>
      <c r="B3" s="76"/>
      <c r="C3" s="75"/>
      <c r="D3" s="75"/>
    </row>
    <row r="4" spans="1:5" x14ac:dyDescent="0.3">
      <c r="A4" s="74"/>
      <c r="B4" s="76"/>
      <c r="C4" s="75"/>
      <c r="D4" s="75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 x14ac:dyDescent="0.3">
      <c r="A6" s="11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6" s="120"/>
      <c r="C6" s="120"/>
      <c r="D6" s="60"/>
      <c r="E6" s="5"/>
    </row>
    <row r="7" spans="1:5" x14ac:dyDescent="0.3">
      <c r="A7" s="77"/>
      <c r="B7" s="77"/>
      <c r="C7" s="77"/>
      <c r="D7" s="76"/>
      <c r="E7" s="5"/>
    </row>
    <row r="8" spans="1:5" s="6" customFormat="1" x14ac:dyDescent="0.3">
      <c r="A8" s="100"/>
      <c r="B8" s="100"/>
      <c r="C8" s="78"/>
      <c r="D8" s="78"/>
    </row>
    <row r="9" spans="1:5" s="6" customFormat="1" ht="30" x14ac:dyDescent="0.3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 x14ac:dyDescent="0.2">
      <c r="A10" s="13">
        <v>1</v>
      </c>
      <c r="B10" s="13" t="s">
        <v>108</v>
      </c>
      <c r="C10" s="82">
        <f>SUM(C11,C14,C17,C20:C22)</f>
        <v>49884</v>
      </c>
      <c r="D10" s="82">
        <f>SUM(D11,D14,D17,D20:D22)</f>
        <v>49884</v>
      </c>
    </row>
    <row r="11" spans="1:5" s="9" customFormat="1" ht="18" x14ac:dyDescent="0.2">
      <c r="A11" s="14">
        <v>1.1000000000000001</v>
      </c>
      <c r="B11" s="14" t="s">
        <v>68</v>
      </c>
      <c r="C11" s="82">
        <f>SUM(C12:C13)</f>
        <v>0</v>
      </c>
      <c r="D11" s="82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2">
        <f>SUM(C18:C19)</f>
        <v>46759</v>
      </c>
      <c r="D17" s="82">
        <f>SUM(D18:D19)</f>
        <v>46759</v>
      </c>
    </row>
    <row r="18" spans="1:9" x14ac:dyDescent="0.3">
      <c r="A18" s="16" t="s">
        <v>50</v>
      </c>
      <c r="B18" s="16" t="s">
        <v>75</v>
      </c>
      <c r="C18" s="34">
        <v>32752</v>
      </c>
      <c r="D18" s="35">
        <v>32752</v>
      </c>
    </row>
    <row r="19" spans="1:9" x14ac:dyDescent="0.3">
      <c r="A19" s="16" t="s">
        <v>51</v>
      </c>
      <c r="B19" s="16" t="s">
        <v>76</v>
      </c>
      <c r="C19" s="34">
        <v>14007</v>
      </c>
      <c r="D19" s="35">
        <v>14007</v>
      </c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>
        <v>3125</v>
      </c>
      <c r="D22" s="35">
        <v>3125</v>
      </c>
    </row>
    <row r="25" spans="1:9" s="23" customFormat="1" ht="12.75" x14ac:dyDescent="0.2"/>
    <row r="26" spans="1:9" x14ac:dyDescent="0.3">
      <c r="A26" s="69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9" t="s">
        <v>265</v>
      </c>
      <c r="D29" s="12"/>
      <c r="E29"/>
      <c r="F29"/>
      <c r="G29"/>
      <c r="H29"/>
      <c r="I29"/>
    </row>
    <row r="30" spans="1:9" x14ac:dyDescent="0.3">
      <c r="A30"/>
      <c r="B30" s="2" t="s">
        <v>264</v>
      </c>
      <c r="D30" s="12"/>
      <c r="E30"/>
      <c r="F30"/>
      <c r="G30"/>
      <c r="H30"/>
      <c r="I30"/>
    </row>
    <row r="31" spans="1:9" customFormat="1" ht="12.75" x14ac:dyDescent="0.2">
      <c r="B31" s="66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SheetLayoutView="80" workbookViewId="0">
      <selection activeCell="B24" sqref="B24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423</v>
      </c>
      <c r="B1" s="77"/>
      <c r="C1" s="576" t="s">
        <v>109</v>
      </c>
      <c r="D1" s="576"/>
      <c r="E1" s="91"/>
    </row>
    <row r="2" spans="1:5" s="6" customFormat="1" x14ac:dyDescent="0.3">
      <c r="A2" s="74" t="s">
        <v>420</v>
      </c>
      <c r="B2" s="77"/>
      <c r="C2" s="574" t="str">
        <f>'ფორმა N1'!L2</f>
        <v>01/01-31/12/2017</v>
      </c>
      <c r="D2" s="574"/>
      <c r="E2" s="91"/>
    </row>
    <row r="3" spans="1:5" s="6" customFormat="1" x14ac:dyDescent="0.3">
      <c r="A3" s="76" t="s">
        <v>140</v>
      </c>
      <c r="B3" s="74"/>
      <c r="C3" s="160"/>
      <c r="D3" s="160"/>
      <c r="E3" s="91"/>
    </row>
    <row r="4" spans="1:5" s="6" customFormat="1" x14ac:dyDescent="0.3">
      <c r="A4" s="76"/>
      <c r="B4" s="76"/>
      <c r="C4" s="160"/>
      <c r="D4" s="160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x14ac:dyDescent="0.3">
      <c r="A6" s="42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6" s="80"/>
      <c r="C6" s="81"/>
      <c r="D6" s="81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59"/>
      <c r="B8" s="159"/>
      <c r="C8" s="78"/>
      <c r="D8" s="78"/>
      <c r="E8" s="91"/>
    </row>
    <row r="9" spans="1:5" s="6" customFormat="1" ht="30" x14ac:dyDescent="0.3">
      <c r="A9" s="89" t="s">
        <v>64</v>
      </c>
      <c r="B9" s="89" t="s">
        <v>318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291</v>
      </c>
      <c r="B10" s="98" t="s">
        <v>333</v>
      </c>
      <c r="C10" s="4">
        <v>3125</v>
      </c>
      <c r="D10" s="4">
        <v>3125</v>
      </c>
      <c r="E10" s="93"/>
    </row>
    <row r="11" spans="1:5" s="10" customFormat="1" x14ac:dyDescent="0.2">
      <c r="A11" s="98" t="s">
        <v>292</v>
      </c>
      <c r="B11" s="98"/>
      <c r="C11" s="4"/>
      <c r="D11" s="4"/>
      <c r="E11" s="94"/>
    </row>
    <row r="12" spans="1:5" s="10" customFormat="1" x14ac:dyDescent="0.2">
      <c r="A12" s="98" t="s">
        <v>293</v>
      </c>
      <c r="B12" s="87"/>
      <c r="C12" s="4"/>
      <c r="D12" s="4"/>
      <c r="E12" s="94"/>
    </row>
    <row r="13" spans="1:5" s="10" customFormat="1" x14ac:dyDescent="0.2">
      <c r="A13" s="87" t="s">
        <v>272</v>
      </c>
      <c r="B13" s="87"/>
      <c r="C13" s="4"/>
      <c r="D13" s="4"/>
      <c r="E13" s="94"/>
    </row>
    <row r="14" spans="1:5" s="10" customFormat="1" x14ac:dyDescent="0.2">
      <c r="A14" s="87" t="s">
        <v>272</v>
      </c>
      <c r="B14" s="87"/>
      <c r="C14" s="4"/>
      <c r="D14" s="4"/>
      <c r="E14" s="94"/>
    </row>
    <row r="15" spans="1:5" s="10" customFormat="1" x14ac:dyDescent="0.2">
      <c r="A15" s="87" t="s">
        <v>272</v>
      </c>
      <c r="B15" s="87"/>
      <c r="C15" s="4"/>
      <c r="D15" s="4"/>
      <c r="E15" s="94"/>
    </row>
    <row r="16" spans="1:5" s="10" customFormat="1" x14ac:dyDescent="0.2">
      <c r="A16" s="87" t="s">
        <v>272</v>
      </c>
      <c r="B16" s="87"/>
      <c r="C16" s="4"/>
      <c r="D16" s="4"/>
      <c r="E16" s="94"/>
    </row>
    <row r="17" spans="1:9" x14ac:dyDescent="0.3">
      <c r="A17" s="99"/>
      <c r="B17" s="99" t="s">
        <v>320</v>
      </c>
      <c r="C17" s="86">
        <f>SUM(C10:C16)</f>
        <v>3125</v>
      </c>
      <c r="D17" s="86">
        <f>SUM(D10:D16)</f>
        <v>3125</v>
      </c>
      <c r="E17" s="96"/>
    </row>
    <row r="18" spans="1:9" x14ac:dyDescent="0.3">
      <c r="A18" s="45"/>
      <c r="B18" s="45"/>
    </row>
    <row r="19" spans="1:9" x14ac:dyDescent="0.3">
      <c r="A19" s="2" t="s">
        <v>379</v>
      </c>
      <c r="E19" s="5"/>
    </row>
    <row r="20" spans="1:9" x14ac:dyDescent="0.3">
      <c r="A20" s="2" t="s">
        <v>381</v>
      </c>
    </row>
    <row r="21" spans="1:9" x14ac:dyDescent="0.3">
      <c r="A21" s="201"/>
    </row>
    <row r="22" spans="1:9" x14ac:dyDescent="0.3">
      <c r="A22" s="201" t="s">
        <v>380</v>
      </c>
    </row>
    <row r="23" spans="1:9" s="23" customFormat="1" ht="12.75" x14ac:dyDescent="0.2"/>
    <row r="24" spans="1:9" x14ac:dyDescent="0.3">
      <c r="A24" s="69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9"/>
      <c r="B27" s="69" t="s">
        <v>411</v>
      </c>
      <c r="D27" s="12"/>
      <c r="E27"/>
      <c r="F27"/>
      <c r="G27"/>
      <c r="H27"/>
      <c r="I27"/>
    </row>
    <row r="28" spans="1:9" x14ac:dyDescent="0.3">
      <c r="B28" s="2" t="s">
        <v>412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6" zoomScale="80" zoomScaleSheetLayoutView="80" workbookViewId="0">
      <selection activeCell="D70" sqref="D70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4" t="s">
        <v>223</v>
      </c>
      <c r="B1" s="121"/>
      <c r="C1" s="589" t="s">
        <v>197</v>
      </c>
      <c r="D1" s="589"/>
      <c r="E1" s="105"/>
    </row>
    <row r="2" spans="1:5" x14ac:dyDescent="0.3">
      <c r="A2" s="76" t="s">
        <v>140</v>
      </c>
      <c r="B2" s="121"/>
      <c r="C2" s="77"/>
      <c r="D2" s="212" t="str">
        <f>'ფორმა N1'!L2</f>
        <v>01/01-31/12/2017</v>
      </c>
      <c r="E2" s="105"/>
    </row>
    <row r="3" spans="1:5" x14ac:dyDescent="0.3">
      <c r="A3" s="116"/>
      <c r="B3" s="121"/>
      <c r="C3" s="77"/>
      <c r="D3" s="77"/>
      <c r="E3" s="105"/>
    </row>
    <row r="4" spans="1: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 x14ac:dyDescent="0.3">
      <c r="A5" s="11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120"/>
      <c r="C5" s="120"/>
      <c r="D5" s="60"/>
      <c r="E5" s="108"/>
    </row>
    <row r="6" spans="1:5" x14ac:dyDescent="0.3">
      <c r="A6" s="77"/>
      <c r="B6" s="76"/>
      <c r="C6" s="76"/>
      <c r="D6" s="76"/>
      <c r="E6" s="108"/>
    </row>
    <row r="7" spans="1:5" x14ac:dyDescent="0.3">
      <c r="A7" s="115"/>
      <c r="B7" s="122"/>
      <c r="C7" s="123"/>
      <c r="D7" s="123"/>
      <c r="E7" s="105"/>
    </row>
    <row r="8" spans="1:5" ht="45" x14ac:dyDescent="0.3">
      <c r="A8" s="124" t="s">
        <v>113</v>
      </c>
      <c r="B8" s="124" t="s">
        <v>189</v>
      </c>
      <c r="C8" s="124" t="s">
        <v>297</v>
      </c>
      <c r="D8" s="124" t="s">
        <v>251</v>
      </c>
      <c r="E8" s="105"/>
    </row>
    <row r="9" spans="1:5" x14ac:dyDescent="0.3">
      <c r="A9" s="50"/>
      <c r="B9" s="51"/>
      <c r="C9" s="153"/>
      <c r="D9" s="153"/>
      <c r="E9" s="105"/>
    </row>
    <row r="10" spans="1:5" x14ac:dyDescent="0.3">
      <c r="A10" s="52" t="s">
        <v>190</v>
      </c>
      <c r="B10" s="53"/>
      <c r="C10" s="125">
        <f>SUM(C11,C34)</f>
        <v>57908.66</v>
      </c>
      <c r="D10" s="125">
        <f>SUM(D11,D34)</f>
        <v>52718</v>
      </c>
      <c r="E10" s="105"/>
    </row>
    <row r="11" spans="1:5" x14ac:dyDescent="0.3">
      <c r="A11" s="54" t="s">
        <v>191</v>
      </c>
      <c r="B11" s="55"/>
      <c r="C11" s="85">
        <f>SUM(C12:C32)</f>
        <v>8447.66</v>
      </c>
      <c r="D11" s="85">
        <f>SUM(D12:D32)</f>
        <v>13149</v>
      </c>
      <c r="E11" s="105"/>
    </row>
    <row r="12" spans="1:5" x14ac:dyDescent="0.3">
      <c r="A12" s="58">
        <v>1110</v>
      </c>
      <c r="B12" s="57" t="s">
        <v>142</v>
      </c>
      <c r="C12" s="8"/>
      <c r="D12" s="8"/>
      <c r="E12" s="105"/>
    </row>
    <row r="13" spans="1:5" x14ac:dyDescent="0.3">
      <c r="A13" s="58">
        <v>1120</v>
      </c>
      <c r="B13" s="57" t="s">
        <v>143</v>
      </c>
      <c r="C13" s="8"/>
      <c r="D13" s="8"/>
      <c r="E13" s="105"/>
    </row>
    <row r="14" spans="1:5" x14ac:dyDescent="0.3">
      <c r="A14" s="58">
        <v>1211</v>
      </c>
      <c r="B14" s="57" t="s">
        <v>144</v>
      </c>
      <c r="C14" s="8">
        <v>8</v>
      </c>
      <c r="D14" s="8">
        <v>3149</v>
      </c>
      <c r="E14" s="105"/>
    </row>
    <row r="15" spans="1:5" x14ac:dyDescent="0.3">
      <c r="A15" s="58">
        <v>1212</v>
      </c>
      <c r="B15" s="57" t="s">
        <v>145</v>
      </c>
      <c r="C15" s="8"/>
      <c r="D15" s="8"/>
      <c r="E15" s="105"/>
    </row>
    <row r="16" spans="1:5" x14ac:dyDescent="0.3">
      <c r="A16" s="58">
        <v>1213</v>
      </c>
      <c r="B16" s="57" t="s">
        <v>146</v>
      </c>
      <c r="C16" s="8"/>
      <c r="D16" s="8"/>
      <c r="E16" s="105"/>
    </row>
    <row r="17" spans="1:5" x14ac:dyDescent="0.3">
      <c r="A17" s="58">
        <v>1214</v>
      </c>
      <c r="B17" s="57" t="s">
        <v>147</v>
      </c>
      <c r="C17" s="8"/>
      <c r="D17" s="8"/>
      <c r="E17" s="105"/>
    </row>
    <row r="18" spans="1:5" x14ac:dyDescent="0.3">
      <c r="A18" s="58">
        <v>1215</v>
      </c>
      <c r="B18" s="57" t="s">
        <v>148</v>
      </c>
      <c r="C18" s="8">
        <v>18.66</v>
      </c>
      <c r="D18" s="8">
        <v>50</v>
      </c>
      <c r="E18" s="105"/>
    </row>
    <row r="19" spans="1:5" x14ac:dyDescent="0.3">
      <c r="A19" s="58">
        <v>1300</v>
      </c>
      <c r="B19" s="57" t="s">
        <v>717</v>
      </c>
      <c r="C19" s="8"/>
      <c r="D19" s="8">
        <v>1590</v>
      </c>
      <c r="E19" s="105"/>
    </row>
    <row r="20" spans="1:5" x14ac:dyDescent="0.3">
      <c r="A20" s="58">
        <v>1410</v>
      </c>
      <c r="B20" s="57" t="s">
        <v>149</v>
      </c>
      <c r="C20" s="8">
        <v>2552</v>
      </c>
      <c r="D20" s="8">
        <v>2491</v>
      </c>
      <c r="E20" s="105"/>
    </row>
    <row r="21" spans="1:5" x14ac:dyDescent="0.3">
      <c r="A21" s="58">
        <v>1421</v>
      </c>
      <c r="B21" s="57" t="s">
        <v>150</v>
      </c>
      <c r="C21" s="8"/>
      <c r="D21" s="8"/>
      <c r="E21" s="105"/>
    </row>
    <row r="22" spans="1:5" x14ac:dyDescent="0.3">
      <c r="A22" s="58">
        <v>1422</v>
      </c>
      <c r="B22" s="57" t="s">
        <v>151</v>
      </c>
      <c r="C22" s="8"/>
      <c r="D22" s="8"/>
      <c r="E22" s="105"/>
    </row>
    <row r="23" spans="1:5" x14ac:dyDescent="0.3">
      <c r="A23" s="58">
        <v>1423</v>
      </c>
      <c r="B23" s="57" t="s">
        <v>152</v>
      </c>
      <c r="C23" s="8"/>
      <c r="D23" s="8"/>
      <c r="E23" s="105"/>
    </row>
    <row r="24" spans="1:5" x14ac:dyDescent="0.3">
      <c r="A24" s="58">
        <v>1431</v>
      </c>
      <c r="B24" s="57" t="s">
        <v>153</v>
      </c>
      <c r="C24" s="8"/>
      <c r="D24" s="8"/>
      <c r="E24" s="105"/>
    </row>
    <row r="25" spans="1:5" x14ac:dyDescent="0.3">
      <c r="A25" s="58">
        <v>1432</v>
      </c>
      <c r="B25" s="57" t="s">
        <v>154</v>
      </c>
      <c r="C25" s="8"/>
      <c r="D25" s="8"/>
      <c r="E25" s="105"/>
    </row>
    <row r="26" spans="1:5" x14ac:dyDescent="0.3">
      <c r="A26" s="58">
        <v>1433</v>
      </c>
      <c r="B26" s="57" t="s">
        <v>155</v>
      </c>
      <c r="C26" s="8"/>
      <c r="D26" s="8"/>
      <c r="E26" s="105"/>
    </row>
    <row r="27" spans="1:5" x14ac:dyDescent="0.3">
      <c r="A27" s="58">
        <v>1441</v>
      </c>
      <c r="B27" s="57" t="s">
        <v>156</v>
      </c>
      <c r="C27" s="8">
        <v>5664</v>
      </c>
      <c r="D27" s="8">
        <v>5664</v>
      </c>
      <c r="E27" s="105"/>
    </row>
    <row r="28" spans="1:5" x14ac:dyDescent="0.3">
      <c r="A28" s="58">
        <v>1442</v>
      </c>
      <c r="B28" s="57" t="s">
        <v>157</v>
      </c>
      <c r="C28" s="8">
        <v>205</v>
      </c>
      <c r="D28" s="8">
        <v>205</v>
      </c>
      <c r="E28" s="105"/>
    </row>
    <row r="29" spans="1:5" x14ac:dyDescent="0.3">
      <c r="A29" s="58">
        <v>1443</v>
      </c>
      <c r="B29" s="57" t="s">
        <v>158</v>
      </c>
      <c r="C29" s="8"/>
      <c r="D29" s="8"/>
      <c r="E29" s="105"/>
    </row>
    <row r="30" spans="1:5" x14ac:dyDescent="0.3">
      <c r="A30" s="58">
        <v>1444</v>
      </c>
      <c r="B30" s="57" t="s">
        <v>159</v>
      </c>
      <c r="C30" s="8"/>
      <c r="D30" s="8"/>
      <c r="E30" s="105"/>
    </row>
    <row r="31" spans="1:5" x14ac:dyDescent="0.3">
      <c r="A31" s="58">
        <v>1445</v>
      </c>
      <c r="B31" s="57" t="s">
        <v>160</v>
      </c>
      <c r="C31" s="8"/>
      <c r="D31" s="8"/>
      <c r="E31" s="105"/>
    </row>
    <row r="32" spans="1:5" x14ac:dyDescent="0.3">
      <c r="A32" s="58">
        <v>1446</v>
      </c>
      <c r="B32" s="57" t="s">
        <v>161</v>
      </c>
      <c r="C32" s="8"/>
      <c r="D32" s="8"/>
      <c r="E32" s="105"/>
    </row>
    <row r="33" spans="1:5" x14ac:dyDescent="0.3">
      <c r="A33" s="31"/>
      <c r="E33" s="105"/>
    </row>
    <row r="34" spans="1:5" x14ac:dyDescent="0.3">
      <c r="A34" s="59" t="s">
        <v>192</v>
      </c>
      <c r="B34" s="57"/>
      <c r="C34" s="85">
        <f>SUM(C35:C42)</f>
        <v>49461</v>
      </c>
      <c r="D34" s="85">
        <f>SUM(D35:D42)</f>
        <v>39569</v>
      </c>
      <c r="E34" s="105"/>
    </row>
    <row r="35" spans="1:5" x14ac:dyDescent="0.3">
      <c r="A35" s="58">
        <v>2110</v>
      </c>
      <c r="B35" s="57" t="s">
        <v>100</v>
      </c>
      <c r="C35" s="8"/>
      <c r="D35" s="8"/>
      <c r="E35" s="105"/>
    </row>
    <row r="36" spans="1:5" x14ac:dyDescent="0.3">
      <c r="A36" s="58">
        <v>2120</v>
      </c>
      <c r="B36" s="57" t="s">
        <v>162</v>
      </c>
      <c r="C36" s="8">
        <v>49461</v>
      </c>
      <c r="D36" s="8">
        <v>39569</v>
      </c>
      <c r="E36" s="105"/>
    </row>
    <row r="37" spans="1:5" x14ac:dyDescent="0.3">
      <c r="A37" s="58">
        <v>2130</v>
      </c>
      <c r="B37" s="57" t="s">
        <v>101</v>
      </c>
      <c r="C37" s="8"/>
      <c r="D37" s="8"/>
      <c r="E37" s="105"/>
    </row>
    <row r="38" spans="1:5" x14ac:dyDescent="0.3">
      <c r="A38" s="58">
        <v>2140</v>
      </c>
      <c r="B38" s="57" t="s">
        <v>386</v>
      </c>
      <c r="C38" s="8"/>
      <c r="D38" s="8"/>
      <c r="E38" s="105"/>
    </row>
    <row r="39" spans="1:5" x14ac:dyDescent="0.3">
      <c r="A39" s="58">
        <v>2150</v>
      </c>
      <c r="B39" s="57" t="s">
        <v>390</v>
      </c>
      <c r="C39" s="8"/>
      <c r="D39" s="8"/>
      <c r="E39" s="105"/>
    </row>
    <row r="40" spans="1:5" x14ac:dyDescent="0.3">
      <c r="A40" s="58">
        <v>2220</v>
      </c>
      <c r="B40" s="57" t="s">
        <v>102</v>
      </c>
      <c r="C40" s="8"/>
      <c r="D40" s="8"/>
      <c r="E40" s="105"/>
    </row>
    <row r="41" spans="1:5" x14ac:dyDescent="0.3">
      <c r="A41" s="58">
        <v>2300</v>
      </c>
      <c r="B41" s="57" t="s">
        <v>163</v>
      </c>
      <c r="C41" s="8"/>
      <c r="D41" s="8"/>
      <c r="E41" s="105"/>
    </row>
    <row r="42" spans="1:5" x14ac:dyDescent="0.3">
      <c r="A42" s="58">
        <v>2400</v>
      </c>
      <c r="B42" s="57" t="s">
        <v>164</v>
      </c>
      <c r="C42" s="8"/>
      <c r="D42" s="8"/>
      <c r="E42" s="105"/>
    </row>
    <row r="43" spans="1:5" x14ac:dyDescent="0.3">
      <c r="A43" s="32"/>
      <c r="E43" s="105"/>
    </row>
    <row r="44" spans="1:5" x14ac:dyDescent="0.3">
      <c r="A44" s="56" t="s">
        <v>196</v>
      </c>
      <c r="B44" s="57"/>
      <c r="C44" s="85">
        <f>SUM(C45,C64)</f>
        <v>57908.640000000014</v>
      </c>
      <c r="D44" s="85">
        <f>SUM(D45,D64)</f>
        <v>57718</v>
      </c>
      <c r="E44" s="105"/>
    </row>
    <row r="45" spans="1:5" x14ac:dyDescent="0.3">
      <c r="A45" s="59" t="s">
        <v>193</v>
      </c>
      <c r="B45" s="57"/>
      <c r="C45" s="85">
        <f>SUM(C46:C61)</f>
        <v>212290</v>
      </c>
      <c r="D45" s="85">
        <f>SUM(D46:D61)</f>
        <v>230457.5</v>
      </c>
      <c r="E45" s="105"/>
    </row>
    <row r="46" spans="1:5" x14ac:dyDescent="0.3">
      <c r="A46" s="58">
        <v>3100</v>
      </c>
      <c r="B46" s="57" t="s">
        <v>165</v>
      </c>
      <c r="C46" s="8"/>
      <c r="D46" s="8"/>
      <c r="E46" s="105"/>
    </row>
    <row r="47" spans="1:5" x14ac:dyDescent="0.3">
      <c r="A47" s="58">
        <v>3210</v>
      </c>
      <c r="B47" s="57" t="s">
        <v>166</v>
      </c>
      <c r="C47" s="8">
        <v>178540</v>
      </c>
      <c r="D47" s="8">
        <v>187995</v>
      </c>
      <c r="E47" s="105"/>
    </row>
    <row r="48" spans="1:5" x14ac:dyDescent="0.3">
      <c r="A48" s="58">
        <v>3221</v>
      </c>
      <c r="B48" s="57" t="s">
        <v>167</v>
      </c>
      <c r="C48" s="8"/>
      <c r="D48" s="8"/>
      <c r="E48" s="105"/>
    </row>
    <row r="49" spans="1:5" x14ac:dyDescent="0.3">
      <c r="A49" s="58">
        <v>3222</v>
      </c>
      <c r="B49" s="57" t="s">
        <v>168</v>
      </c>
      <c r="C49" s="8">
        <v>10282</v>
      </c>
      <c r="D49" s="8">
        <v>1125</v>
      </c>
      <c r="E49" s="105"/>
    </row>
    <row r="50" spans="1:5" x14ac:dyDescent="0.3">
      <c r="A50" s="58">
        <v>3223</v>
      </c>
      <c r="B50" s="57" t="s">
        <v>169</v>
      </c>
      <c r="C50" s="8"/>
      <c r="D50" s="8"/>
      <c r="E50" s="105"/>
    </row>
    <row r="51" spans="1:5" x14ac:dyDescent="0.3">
      <c r="A51" s="58">
        <v>3224</v>
      </c>
      <c r="B51" s="57" t="s">
        <v>170</v>
      </c>
      <c r="C51" s="8"/>
      <c r="D51" s="8"/>
      <c r="E51" s="105"/>
    </row>
    <row r="52" spans="1:5" x14ac:dyDescent="0.3">
      <c r="A52" s="58">
        <v>3231</v>
      </c>
      <c r="B52" s="57" t="s">
        <v>171</v>
      </c>
      <c r="C52" s="8"/>
      <c r="D52" s="8">
        <v>6337.5</v>
      </c>
      <c r="E52" s="105"/>
    </row>
    <row r="53" spans="1:5" x14ac:dyDescent="0.3">
      <c r="A53" s="58">
        <v>3232</v>
      </c>
      <c r="B53" s="57" t="s">
        <v>172</v>
      </c>
      <c r="C53" s="8"/>
      <c r="D53" s="8"/>
      <c r="E53" s="105"/>
    </row>
    <row r="54" spans="1:5" x14ac:dyDescent="0.3">
      <c r="A54" s="58">
        <v>3234</v>
      </c>
      <c r="B54" s="57" t="s">
        <v>173</v>
      </c>
      <c r="C54" s="8"/>
      <c r="D54" s="8"/>
      <c r="E54" s="105"/>
    </row>
    <row r="55" spans="1:5" ht="30" x14ac:dyDescent="0.3">
      <c r="A55" s="58">
        <v>3236</v>
      </c>
      <c r="B55" s="57" t="s">
        <v>188</v>
      </c>
      <c r="C55" s="8"/>
      <c r="D55" s="8"/>
      <c r="E55" s="105"/>
    </row>
    <row r="56" spans="1:5" ht="45" x14ac:dyDescent="0.3">
      <c r="A56" s="58">
        <v>3237</v>
      </c>
      <c r="B56" s="57" t="s">
        <v>174</v>
      </c>
      <c r="C56" s="8"/>
      <c r="D56" s="8"/>
      <c r="E56" s="105"/>
    </row>
    <row r="57" spans="1:5" x14ac:dyDescent="0.3">
      <c r="A57" s="58">
        <v>3241</v>
      </c>
      <c r="B57" s="57" t="s">
        <v>175</v>
      </c>
      <c r="C57" s="8"/>
      <c r="D57" s="8"/>
      <c r="E57" s="105"/>
    </row>
    <row r="58" spans="1:5" x14ac:dyDescent="0.3">
      <c r="A58" s="58">
        <v>3242</v>
      </c>
      <c r="B58" s="57" t="s">
        <v>176</v>
      </c>
      <c r="C58" s="8"/>
      <c r="D58" s="8"/>
      <c r="E58" s="105"/>
    </row>
    <row r="59" spans="1:5" x14ac:dyDescent="0.3">
      <c r="A59" s="58">
        <v>3243</v>
      </c>
      <c r="B59" s="57" t="s">
        <v>177</v>
      </c>
      <c r="C59" s="8"/>
      <c r="D59" s="8"/>
      <c r="E59" s="105"/>
    </row>
    <row r="60" spans="1:5" x14ac:dyDescent="0.3">
      <c r="A60" s="58">
        <v>3245</v>
      </c>
      <c r="B60" s="57" t="s">
        <v>178</v>
      </c>
      <c r="C60" s="8"/>
      <c r="D60" s="8"/>
      <c r="E60" s="105"/>
    </row>
    <row r="61" spans="1:5" x14ac:dyDescent="0.3">
      <c r="A61" s="58">
        <v>3246</v>
      </c>
      <c r="B61" s="57" t="s">
        <v>179</v>
      </c>
      <c r="C61" s="8">
        <v>23468</v>
      </c>
      <c r="D61" s="8">
        <v>35000</v>
      </c>
      <c r="E61" s="105"/>
    </row>
    <row r="62" spans="1:5" x14ac:dyDescent="0.3">
      <c r="A62" s="32"/>
      <c r="E62" s="105"/>
    </row>
    <row r="63" spans="1:5" x14ac:dyDescent="0.3">
      <c r="A63" s="33"/>
      <c r="E63" s="105"/>
    </row>
    <row r="64" spans="1:5" x14ac:dyDescent="0.3">
      <c r="A64" s="59" t="s">
        <v>194</v>
      </c>
      <c r="B64" s="57"/>
      <c r="C64" s="85">
        <f>SUM(C65:C67)</f>
        <v>-154381.35999999999</v>
      </c>
      <c r="D64" s="85">
        <f>SUM(D65:D67)</f>
        <v>-172739.5</v>
      </c>
      <c r="E64" s="105"/>
    </row>
    <row r="65" spans="1:5" x14ac:dyDescent="0.3">
      <c r="A65" s="58">
        <v>5100</v>
      </c>
      <c r="B65" s="57" t="s">
        <v>249</v>
      </c>
      <c r="C65" s="8"/>
      <c r="D65" s="8"/>
      <c r="E65" s="105"/>
    </row>
    <row r="66" spans="1:5" x14ac:dyDescent="0.3">
      <c r="A66" s="58">
        <v>5220</v>
      </c>
      <c r="B66" s="57" t="s">
        <v>399</v>
      </c>
      <c r="C66" s="8">
        <v>-154381.35999999999</v>
      </c>
      <c r="D66" s="8">
        <v>-172739.5</v>
      </c>
      <c r="E66" s="105"/>
    </row>
    <row r="67" spans="1:5" x14ac:dyDescent="0.3">
      <c r="A67" s="58">
        <v>5230</v>
      </c>
      <c r="B67" s="57" t="s">
        <v>400</v>
      </c>
      <c r="C67" s="8"/>
      <c r="D67" s="8"/>
      <c r="E67" s="105"/>
    </row>
    <row r="68" spans="1:5" x14ac:dyDescent="0.3">
      <c r="A68" s="32"/>
      <c r="E68" s="105"/>
    </row>
    <row r="69" spans="1:5" x14ac:dyDescent="0.3">
      <c r="A69" s="2"/>
      <c r="E69" s="105"/>
    </row>
    <row r="70" spans="1:5" x14ac:dyDescent="0.3">
      <c r="A70" s="56" t="s">
        <v>195</v>
      </c>
      <c r="B70" s="57"/>
      <c r="C70" s="8"/>
      <c r="D70" s="8"/>
      <c r="E70" s="105"/>
    </row>
    <row r="71" spans="1:5" ht="30" x14ac:dyDescent="0.3">
      <c r="A71" s="58">
        <v>1</v>
      </c>
      <c r="B71" s="57" t="s">
        <v>180</v>
      </c>
      <c r="C71" s="8"/>
      <c r="D71" s="8"/>
      <c r="E71" s="105"/>
    </row>
    <row r="72" spans="1:5" x14ac:dyDescent="0.3">
      <c r="A72" s="58">
        <v>2</v>
      </c>
      <c r="B72" s="57" t="s">
        <v>181</v>
      </c>
      <c r="C72" s="8"/>
      <c r="D72" s="8"/>
      <c r="E72" s="105"/>
    </row>
    <row r="73" spans="1:5" x14ac:dyDescent="0.3">
      <c r="A73" s="58">
        <v>3</v>
      </c>
      <c r="B73" s="57" t="s">
        <v>182</v>
      </c>
      <c r="C73" s="8"/>
      <c r="D73" s="8"/>
      <c r="E73" s="105"/>
    </row>
    <row r="74" spans="1:5" x14ac:dyDescent="0.3">
      <c r="A74" s="58">
        <v>4</v>
      </c>
      <c r="B74" s="57" t="s">
        <v>350</v>
      </c>
      <c r="C74" s="8"/>
      <c r="D74" s="8"/>
      <c r="E74" s="105"/>
    </row>
    <row r="75" spans="1:5" x14ac:dyDescent="0.3">
      <c r="A75" s="58">
        <v>5</v>
      </c>
      <c r="B75" s="57" t="s">
        <v>183</v>
      </c>
      <c r="C75" s="8"/>
      <c r="D75" s="8"/>
      <c r="E75" s="105"/>
    </row>
    <row r="76" spans="1:5" x14ac:dyDescent="0.3">
      <c r="A76" s="58">
        <v>6</v>
      </c>
      <c r="B76" s="57" t="s">
        <v>184</v>
      </c>
      <c r="C76" s="8"/>
      <c r="D76" s="8"/>
      <c r="E76" s="105"/>
    </row>
    <row r="77" spans="1:5" x14ac:dyDescent="0.3">
      <c r="A77" s="58">
        <v>7</v>
      </c>
      <c r="B77" s="57" t="s">
        <v>185</v>
      </c>
      <c r="C77" s="8"/>
      <c r="D77" s="8"/>
      <c r="E77" s="105"/>
    </row>
    <row r="78" spans="1:5" x14ac:dyDescent="0.3">
      <c r="A78" s="58">
        <v>8</v>
      </c>
      <c r="B78" s="57" t="s">
        <v>186</v>
      </c>
      <c r="C78" s="8"/>
      <c r="D78" s="8"/>
      <c r="E78" s="105"/>
    </row>
    <row r="79" spans="1:5" x14ac:dyDescent="0.3">
      <c r="A79" s="58">
        <v>9</v>
      </c>
      <c r="B79" s="57" t="s">
        <v>187</v>
      </c>
      <c r="C79" s="8"/>
      <c r="D79" s="8"/>
      <c r="E79" s="105"/>
    </row>
    <row r="83" spans="1:9" x14ac:dyDescent="0.3">
      <c r="A83" s="2"/>
      <c r="B83" s="2"/>
    </row>
    <row r="84" spans="1:9" x14ac:dyDescent="0.3">
      <c r="A84" s="69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9" t="s">
        <v>411</v>
      </c>
      <c r="D87" s="12"/>
      <c r="E87"/>
      <c r="F87"/>
      <c r="G87"/>
      <c r="H87"/>
      <c r="I87"/>
    </row>
    <row r="88" spans="1:9" x14ac:dyDescent="0.3">
      <c r="A88"/>
      <c r="B88" s="2" t="s">
        <v>412</v>
      </c>
      <c r="D88" s="12"/>
      <c r="E88"/>
      <c r="F88"/>
      <c r="G88"/>
      <c r="H88"/>
      <c r="I88"/>
    </row>
    <row r="89" spans="1:9" customFormat="1" ht="12.75" x14ac:dyDescent="0.2">
      <c r="B89" s="66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J11" sqref="J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4" t="s">
        <v>417</v>
      </c>
      <c r="B1" s="76"/>
      <c r="C1" s="76"/>
      <c r="D1" s="76"/>
      <c r="E1" s="76"/>
      <c r="F1" s="76"/>
      <c r="G1" s="76"/>
      <c r="H1" s="76"/>
      <c r="I1" s="576" t="s">
        <v>109</v>
      </c>
      <c r="J1" s="576"/>
      <c r="K1" s="105"/>
    </row>
    <row r="2" spans="1:11" x14ac:dyDescent="0.3">
      <c r="A2" s="76" t="s">
        <v>140</v>
      </c>
      <c r="B2" s="76"/>
      <c r="C2" s="76"/>
      <c r="D2" s="76"/>
      <c r="E2" s="76"/>
      <c r="F2" s="76"/>
      <c r="G2" s="76"/>
      <c r="H2" s="76"/>
      <c r="I2" s="574" t="str">
        <f>'ფორმა N1'!L2</f>
        <v>01/01-31/12/2017</v>
      </c>
      <c r="J2" s="575"/>
      <c r="K2" s="105"/>
    </row>
    <row r="3" spans="1:11" x14ac:dyDescent="0.3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 x14ac:dyDescent="0.3">
      <c r="A5" s="20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368"/>
      <c r="C5" s="368"/>
      <c r="D5" s="368"/>
      <c r="E5" s="368"/>
      <c r="F5" s="369"/>
      <c r="G5" s="368"/>
      <c r="H5" s="368"/>
      <c r="I5" s="368"/>
      <c r="J5" s="368"/>
      <c r="K5" s="105"/>
    </row>
    <row r="6" spans="1:11" x14ac:dyDescent="0.3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 x14ac:dyDescent="0.3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 x14ac:dyDescent="0.3">
      <c r="A8" s="129" t="s">
        <v>64</v>
      </c>
      <c r="B8" s="129" t="s">
        <v>111</v>
      </c>
      <c r="C8" s="130" t="s">
        <v>113</v>
      </c>
      <c r="D8" s="130" t="s">
        <v>269</v>
      </c>
      <c r="E8" s="130" t="s">
        <v>112</v>
      </c>
      <c r="F8" s="128" t="s">
        <v>250</v>
      </c>
      <c r="G8" s="128" t="s">
        <v>288</v>
      </c>
      <c r="H8" s="128" t="s">
        <v>289</v>
      </c>
      <c r="I8" s="128" t="s">
        <v>251</v>
      </c>
      <c r="J8" s="131" t="s">
        <v>114</v>
      </c>
      <c r="K8" s="105"/>
    </row>
    <row r="9" spans="1:11" s="27" customFormat="1" x14ac:dyDescent="0.3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7" customFormat="1" ht="30" x14ac:dyDescent="0.3">
      <c r="A10" s="154">
        <v>1</v>
      </c>
      <c r="B10" s="64" t="s">
        <v>718</v>
      </c>
      <c r="C10" s="155" t="s">
        <v>719</v>
      </c>
      <c r="D10" s="156" t="s">
        <v>220</v>
      </c>
      <c r="E10" s="152" t="s">
        <v>720</v>
      </c>
      <c r="F10" s="28">
        <v>8.4499999999999993</v>
      </c>
      <c r="G10" s="28">
        <v>560343</v>
      </c>
      <c r="H10" s="28">
        <v>557202.81000000006</v>
      </c>
      <c r="I10" s="28">
        <f>F10+G10-H10</f>
        <v>3148.6399999998976</v>
      </c>
      <c r="J10" s="28"/>
      <c r="K10" s="105"/>
    </row>
    <row r="11" spans="1:11" ht="30" x14ac:dyDescent="0.3">
      <c r="A11" s="154">
        <v>2</v>
      </c>
      <c r="B11" s="64" t="s">
        <v>718</v>
      </c>
      <c r="C11" s="155" t="s">
        <v>721</v>
      </c>
      <c r="D11" s="156" t="s">
        <v>220</v>
      </c>
      <c r="E11" s="152" t="s">
        <v>722</v>
      </c>
      <c r="F11" s="28">
        <v>18.66</v>
      </c>
      <c r="G11" s="28"/>
      <c r="H11" s="28">
        <v>18.66</v>
      </c>
      <c r="I11" s="28">
        <f t="shared" ref="I11:I12" si="0">F11+G11-H11</f>
        <v>0</v>
      </c>
      <c r="J11" s="28"/>
    </row>
    <row r="12" spans="1:11" ht="30" x14ac:dyDescent="0.3">
      <c r="A12" s="154">
        <v>3</v>
      </c>
      <c r="B12" s="64" t="s">
        <v>718</v>
      </c>
      <c r="C12" s="155" t="s">
        <v>723</v>
      </c>
      <c r="D12" s="156" t="s">
        <v>220</v>
      </c>
      <c r="E12" s="152" t="s">
        <v>724</v>
      </c>
      <c r="F12" s="28"/>
      <c r="G12" s="28">
        <v>19886</v>
      </c>
      <c r="H12" s="28">
        <v>19836</v>
      </c>
      <c r="I12" s="28">
        <f t="shared" si="0"/>
        <v>50</v>
      </c>
      <c r="J12" s="28"/>
    </row>
    <row r="13" spans="1:11" x14ac:dyDescent="0.3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 x14ac:dyDescent="0.3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 x14ac:dyDescent="0.3">
      <c r="A15" s="104"/>
      <c r="B15" s="220" t="s">
        <v>107</v>
      </c>
      <c r="C15" s="104"/>
      <c r="D15" s="104"/>
      <c r="E15" s="104"/>
      <c r="F15" s="221"/>
      <c r="G15" s="104"/>
      <c r="H15" s="104"/>
      <c r="I15" s="104"/>
      <c r="J15" s="104"/>
    </row>
    <row r="16" spans="1:11" x14ac:dyDescent="0.3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 x14ac:dyDescent="0.3">
      <c r="A17" s="104"/>
      <c r="B17" s="104"/>
      <c r="C17" s="262"/>
      <c r="D17" s="104"/>
      <c r="E17" s="104"/>
      <c r="F17" s="262"/>
      <c r="G17" s="263"/>
      <c r="H17" s="263"/>
      <c r="I17" s="101"/>
      <c r="J17" s="101"/>
    </row>
    <row r="18" spans="1:10" x14ac:dyDescent="0.3">
      <c r="A18" s="101"/>
      <c r="B18" s="104"/>
      <c r="C18" s="222" t="s">
        <v>262</v>
      </c>
      <c r="D18" s="222"/>
      <c r="E18" s="104"/>
      <c r="F18" s="104" t="s">
        <v>267</v>
      </c>
      <c r="G18" s="101"/>
      <c r="H18" s="101"/>
      <c r="I18" s="101"/>
      <c r="J18" s="101"/>
    </row>
    <row r="19" spans="1:10" x14ac:dyDescent="0.3">
      <c r="A19" s="101"/>
      <c r="B19" s="104"/>
      <c r="C19" s="223" t="s">
        <v>139</v>
      </c>
      <c r="D19" s="104"/>
      <c r="E19" s="104"/>
      <c r="F19" s="104" t="s">
        <v>263</v>
      </c>
      <c r="G19" s="101"/>
      <c r="H19" s="101"/>
      <c r="I19" s="101"/>
      <c r="J19" s="101"/>
    </row>
    <row r="20" spans="1:10" customFormat="1" x14ac:dyDescent="0.3">
      <c r="A20" s="101"/>
      <c r="B20" s="104"/>
      <c r="C20" s="104"/>
      <c r="D20" s="223"/>
      <c r="E20" s="101"/>
      <c r="F20" s="101"/>
      <c r="G20" s="101"/>
      <c r="H20" s="101"/>
      <c r="I20" s="101"/>
      <c r="J20" s="101"/>
    </row>
    <row r="21" spans="1:10" customFormat="1" ht="12.75" x14ac:dyDescent="0.2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:J12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K24" sqref="K24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4" t="s">
        <v>295</v>
      </c>
      <c r="B1" s="76"/>
      <c r="C1" s="576" t="s">
        <v>109</v>
      </c>
      <c r="D1" s="576"/>
      <c r="E1" s="108"/>
    </row>
    <row r="2" spans="1:7" x14ac:dyDescent="0.3">
      <c r="A2" s="76" t="s">
        <v>140</v>
      </c>
      <c r="B2" s="76"/>
      <c r="C2" s="574" t="str">
        <f>'ფორმა N1'!L2</f>
        <v>01/01-31/12/2017</v>
      </c>
      <c r="D2" s="575"/>
      <c r="E2" s="108"/>
    </row>
    <row r="3" spans="1:7" x14ac:dyDescent="0.3">
      <c r="A3" s="74"/>
      <c r="B3" s="76"/>
      <c r="C3" s="75"/>
      <c r="D3" s="75"/>
      <c r="E3" s="108"/>
    </row>
    <row r="4" spans="1:7" x14ac:dyDescent="0.3">
      <c r="A4" s="77" t="s">
        <v>268</v>
      </c>
      <c r="B4" s="102"/>
      <c r="C4" s="103"/>
      <c r="D4" s="76"/>
      <c r="E4" s="108"/>
    </row>
    <row r="5" spans="1:7" x14ac:dyDescent="0.3">
      <c r="A5" s="226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12"/>
      <c r="C5" s="12"/>
      <c r="E5" s="108"/>
    </row>
    <row r="6" spans="1:7" x14ac:dyDescent="0.3">
      <c r="A6" s="104"/>
      <c r="B6" s="104"/>
      <c r="C6" s="104"/>
      <c r="D6" s="105"/>
      <c r="E6" s="108"/>
    </row>
    <row r="7" spans="1:7" x14ac:dyDescent="0.3">
      <c r="A7" s="76"/>
      <c r="B7" s="76"/>
      <c r="C7" s="76"/>
      <c r="D7" s="76"/>
      <c r="E7" s="108"/>
    </row>
    <row r="8" spans="1:7" s="6" customFormat="1" ht="39" customHeight="1" x14ac:dyDescent="0.3">
      <c r="A8" s="106" t="s">
        <v>64</v>
      </c>
      <c r="B8" s="79" t="s">
        <v>243</v>
      </c>
      <c r="C8" s="79" t="s">
        <v>66</v>
      </c>
      <c r="D8" s="79" t="s">
        <v>67</v>
      </c>
      <c r="E8" s="108"/>
    </row>
    <row r="9" spans="1:7" s="7" customFormat="1" ht="16.5" customHeight="1" x14ac:dyDescent="0.3">
      <c r="A9" s="227">
        <v>1</v>
      </c>
      <c r="B9" s="227" t="s">
        <v>65</v>
      </c>
      <c r="C9" s="85">
        <f>SUM(C10,C26)</f>
        <v>560343</v>
      </c>
      <c r="D9" s="85">
        <f>SUM(D10,D26)</f>
        <v>560343</v>
      </c>
      <c r="E9" s="108"/>
    </row>
    <row r="10" spans="1:7" s="7" customFormat="1" ht="16.5" customHeight="1" x14ac:dyDescent="0.3">
      <c r="A10" s="87">
        <v>1.1000000000000001</v>
      </c>
      <c r="B10" s="87" t="s">
        <v>80</v>
      </c>
      <c r="C10" s="85">
        <f>SUM(C11,C12,C16,C19,C24,C25)</f>
        <v>560343</v>
      </c>
      <c r="D10" s="85">
        <f>SUM(D11,D12,D16,D19,D24,D25)</f>
        <v>560343</v>
      </c>
      <c r="E10" s="108"/>
    </row>
    <row r="11" spans="1:7" s="9" customFormat="1" ht="16.5" customHeight="1" x14ac:dyDescent="0.3">
      <c r="A11" s="88" t="s">
        <v>30</v>
      </c>
      <c r="B11" s="88" t="s">
        <v>79</v>
      </c>
      <c r="C11" s="8"/>
      <c r="D11" s="8"/>
      <c r="E11" s="108"/>
    </row>
    <row r="12" spans="1:7" s="10" customFormat="1" ht="16.5" customHeight="1" x14ac:dyDescent="0.3">
      <c r="A12" s="88" t="s">
        <v>31</v>
      </c>
      <c r="B12" s="88" t="s">
        <v>301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 x14ac:dyDescent="0.3">
      <c r="A13" s="97" t="s">
        <v>81</v>
      </c>
      <c r="B13" s="97" t="s">
        <v>304</v>
      </c>
      <c r="C13" s="8"/>
      <c r="D13" s="8"/>
      <c r="E13" s="108"/>
    </row>
    <row r="14" spans="1:7" s="3" customFormat="1" ht="16.5" customHeight="1" x14ac:dyDescent="0.3">
      <c r="A14" s="97" t="s">
        <v>467</v>
      </c>
      <c r="B14" s="97" t="s">
        <v>466</v>
      </c>
      <c r="C14" s="8"/>
      <c r="D14" s="8"/>
      <c r="E14" s="108"/>
    </row>
    <row r="15" spans="1:7" s="3" customFormat="1" ht="16.5" customHeight="1" x14ac:dyDescent="0.3">
      <c r="A15" s="97" t="s">
        <v>468</v>
      </c>
      <c r="B15" s="97" t="s">
        <v>97</v>
      </c>
      <c r="C15" s="8"/>
      <c r="D15" s="8"/>
      <c r="E15" s="108"/>
    </row>
    <row r="16" spans="1:7" s="3" customFormat="1" ht="16.5" customHeight="1" x14ac:dyDescent="0.3">
      <c r="A16" s="88" t="s">
        <v>82</v>
      </c>
      <c r="B16" s="88" t="s">
        <v>83</v>
      </c>
      <c r="C16" s="107">
        <f>SUM(C17:C18)</f>
        <v>525343</v>
      </c>
      <c r="D16" s="107">
        <f>SUM(D17:D18)</f>
        <v>525343</v>
      </c>
      <c r="E16" s="108"/>
    </row>
    <row r="17" spans="1:5" s="3" customFormat="1" ht="16.5" customHeight="1" x14ac:dyDescent="0.3">
      <c r="A17" s="97" t="s">
        <v>84</v>
      </c>
      <c r="B17" s="97" t="s">
        <v>86</v>
      </c>
      <c r="C17" s="8">
        <v>475459</v>
      </c>
      <c r="D17" s="8">
        <v>475459</v>
      </c>
      <c r="E17" s="108"/>
    </row>
    <row r="18" spans="1:5" s="3" customFormat="1" ht="30" x14ac:dyDescent="0.3">
      <c r="A18" s="97" t="s">
        <v>85</v>
      </c>
      <c r="B18" s="97" t="s">
        <v>110</v>
      </c>
      <c r="C18" s="8">
        <v>49884</v>
      </c>
      <c r="D18" s="8">
        <v>49884</v>
      </c>
      <c r="E18" s="108"/>
    </row>
    <row r="19" spans="1:5" s="3" customFormat="1" ht="16.5" customHeight="1" x14ac:dyDescent="0.3">
      <c r="A19" s="88" t="s">
        <v>87</v>
      </c>
      <c r="B19" s="88" t="s">
        <v>392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 x14ac:dyDescent="0.3">
      <c r="A20" s="97" t="s">
        <v>88</v>
      </c>
      <c r="B20" s="97" t="s">
        <v>89</v>
      </c>
      <c r="C20" s="8"/>
      <c r="D20" s="8"/>
      <c r="E20" s="108"/>
    </row>
    <row r="21" spans="1:5" s="3" customFormat="1" ht="30" x14ac:dyDescent="0.3">
      <c r="A21" s="97" t="s">
        <v>92</v>
      </c>
      <c r="B21" s="97" t="s">
        <v>90</v>
      </c>
      <c r="C21" s="8"/>
      <c r="D21" s="8"/>
      <c r="E21" s="108"/>
    </row>
    <row r="22" spans="1:5" s="3" customFormat="1" ht="16.5" customHeight="1" x14ac:dyDescent="0.3">
      <c r="A22" s="97" t="s">
        <v>93</v>
      </c>
      <c r="B22" s="97" t="s">
        <v>91</v>
      </c>
      <c r="C22" s="8"/>
      <c r="D22" s="8"/>
      <c r="E22" s="108"/>
    </row>
    <row r="23" spans="1:5" s="3" customFormat="1" ht="16.5" customHeight="1" x14ac:dyDescent="0.3">
      <c r="A23" s="97" t="s">
        <v>94</v>
      </c>
      <c r="B23" s="97" t="s">
        <v>409</v>
      </c>
      <c r="C23" s="8"/>
      <c r="D23" s="8"/>
      <c r="E23" s="108"/>
    </row>
    <row r="24" spans="1:5" s="3" customFormat="1" ht="16.5" customHeight="1" x14ac:dyDescent="0.3">
      <c r="A24" s="88" t="s">
        <v>95</v>
      </c>
      <c r="B24" s="88" t="s">
        <v>410</v>
      </c>
      <c r="C24" s="253">
        <v>35000</v>
      </c>
      <c r="D24" s="8">
        <v>35000</v>
      </c>
      <c r="E24" s="108"/>
    </row>
    <row r="25" spans="1:5" s="3" customFormat="1" x14ac:dyDescent="0.3">
      <c r="A25" s="88" t="s">
        <v>245</v>
      </c>
      <c r="B25" s="88" t="s">
        <v>416</v>
      </c>
      <c r="C25" s="8"/>
      <c r="D25" s="8"/>
      <c r="E25" s="108"/>
    </row>
    <row r="26" spans="1:5" ht="16.5" customHeight="1" x14ac:dyDescent="0.3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08"/>
    </row>
    <row r="27" spans="1:5" ht="16.5" customHeight="1" x14ac:dyDescent="0.3">
      <c r="A27" s="88" t="s">
        <v>32</v>
      </c>
      <c r="B27" s="88" t="s">
        <v>304</v>
      </c>
      <c r="C27" s="107">
        <f>SUM(C28:C30)</f>
        <v>0</v>
      </c>
      <c r="D27" s="107">
        <f>SUM(D28:D30)</f>
        <v>0</v>
      </c>
      <c r="E27" s="108"/>
    </row>
    <row r="28" spans="1:5" x14ac:dyDescent="0.3">
      <c r="A28" s="235" t="s">
        <v>98</v>
      </c>
      <c r="B28" s="235" t="s">
        <v>302</v>
      </c>
      <c r="C28" s="8"/>
      <c r="D28" s="8"/>
      <c r="E28" s="108"/>
    </row>
    <row r="29" spans="1:5" x14ac:dyDescent="0.3">
      <c r="A29" s="235" t="s">
        <v>99</v>
      </c>
      <c r="B29" s="235" t="s">
        <v>305</v>
      </c>
      <c r="C29" s="8"/>
      <c r="D29" s="8"/>
      <c r="E29" s="108"/>
    </row>
    <row r="30" spans="1:5" x14ac:dyDescent="0.3">
      <c r="A30" s="235" t="s">
        <v>418</v>
      </c>
      <c r="B30" s="235" t="s">
        <v>303</v>
      </c>
      <c r="C30" s="8"/>
      <c r="D30" s="8"/>
      <c r="E30" s="108"/>
    </row>
    <row r="31" spans="1:5" x14ac:dyDescent="0.3">
      <c r="A31" s="88" t="s">
        <v>33</v>
      </c>
      <c r="B31" s="88" t="s">
        <v>466</v>
      </c>
      <c r="C31" s="107">
        <f>SUM(C32:C34)</f>
        <v>0</v>
      </c>
      <c r="D31" s="107">
        <f>SUM(D32:D34)</f>
        <v>0</v>
      </c>
      <c r="E31" s="108"/>
    </row>
    <row r="32" spans="1:5" x14ac:dyDescent="0.3">
      <c r="A32" s="235" t="s">
        <v>12</v>
      </c>
      <c r="B32" s="235" t="s">
        <v>469</v>
      </c>
      <c r="C32" s="8"/>
      <c r="D32" s="8"/>
      <c r="E32" s="108"/>
    </row>
    <row r="33" spans="1:9" x14ac:dyDescent="0.3">
      <c r="A33" s="235" t="s">
        <v>13</v>
      </c>
      <c r="B33" s="235" t="s">
        <v>470</v>
      </c>
      <c r="C33" s="8"/>
      <c r="D33" s="8"/>
      <c r="E33" s="108"/>
    </row>
    <row r="34" spans="1:9" x14ac:dyDescent="0.3">
      <c r="A34" s="235" t="s">
        <v>275</v>
      </c>
      <c r="B34" s="235" t="s">
        <v>471</v>
      </c>
      <c r="C34" s="8"/>
      <c r="D34" s="8"/>
      <c r="E34" s="108"/>
    </row>
    <row r="35" spans="1:9" x14ac:dyDescent="0.3">
      <c r="A35" s="88" t="s">
        <v>34</v>
      </c>
      <c r="B35" s="249" t="s">
        <v>415</v>
      </c>
      <c r="C35" s="8"/>
      <c r="D35" s="8"/>
      <c r="E35" s="108"/>
    </row>
    <row r="36" spans="1:9" x14ac:dyDescent="0.3">
      <c r="D36" s="27"/>
      <c r="E36" s="109"/>
      <c r="F36" s="27"/>
    </row>
    <row r="37" spans="1:9" x14ac:dyDescent="0.3">
      <c r="A37" s="1"/>
      <c r="D37" s="27"/>
      <c r="E37" s="109"/>
      <c r="F37" s="27"/>
    </row>
    <row r="38" spans="1:9" x14ac:dyDescent="0.3">
      <c r="D38" s="27"/>
      <c r="E38" s="109"/>
      <c r="F38" s="27"/>
    </row>
    <row r="39" spans="1:9" x14ac:dyDescent="0.3">
      <c r="D39" s="27"/>
      <c r="E39" s="109"/>
      <c r="F39" s="27"/>
    </row>
    <row r="40" spans="1:9" x14ac:dyDescent="0.3">
      <c r="A40" s="69" t="s">
        <v>107</v>
      </c>
      <c r="D40" s="27"/>
      <c r="E40" s="109"/>
      <c r="F40" s="27"/>
    </row>
    <row r="41" spans="1:9" x14ac:dyDescent="0.3">
      <c r="D41" s="27"/>
      <c r="E41" s="110"/>
      <c r="F41" s="110"/>
      <c r="G41"/>
      <c r="H41"/>
      <c r="I41"/>
    </row>
    <row r="42" spans="1:9" x14ac:dyDescent="0.3">
      <c r="D42" s="111"/>
      <c r="E42" s="110"/>
      <c r="F42" s="110"/>
      <c r="G42"/>
      <c r="H42"/>
      <c r="I42"/>
    </row>
    <row r="43" spans="1:9" x14ac:dyDescent="0.3">
      <c r="A43"/>
      <c r="B43" s="69" t="s">
        <v>265</v>
      </c>
      <c r="D43" s="111"/>
      <c r="E43" s="110"/>
      <c r="F43" s="110"/>
      <c r="G43"/>
      <c r="H43"/>
      <c r="I43"/>
    </row>
    <row r="44" spans="1:9" x14ac:dyDescent="0.3">
      <c r="A44"/>
      <c r="B44" s="2" t="s">
        <v>264</v>
      </c>
      <c r="D44" s="111"/>
      <c r="E44" s="110"/>
      <c r="F44" s="110"/>
      <c r="G44"/>
      <c r="H44"/>
      <c r="I44"/>
    </row>
    <row r="45" spans="1:9" customFormat="1" ht="12.75" x14ac:dyDescent="0.2">
      <c r="B45" s="66" t="s">
        <v>139</v>
      </c>
      <c r="D45" s="110"/>
      <c r="E45" s="110"/>
      <c r="F45" s="110"/>
    </row>
    <row r="46" spans="1:9" x14ac:dyDescent="0.3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0"/>
  <sheetViews>
    <sheetView view="pageBreakPreview" topLeftCell="A100" zoomScale="80" zoomScaleSheetLayoutView="80" workbookViewId="0">
      <selection activeCell="F153" sqref="F152:F153"/>
    </sheetView>
  </sheetViews>
  <sheetFormatPr defaultRowHeight="15" x14ac:dyDescent="0.3"/>
  <cols>
    <col min="1" max="1" width="12" style="184" customWidth="1"/>
    <col min="2" max="2" width="13.28515625" style="184" customWidth="1"/>
    <col min="3" max="3" width="21.42578125" style="184" customWidth="1"/>
    <col min="4" max="4" width="17.85546875" style="184" customWidth="1"/>
    <col min="5" max="5" width="12.7109375" style="184" customWidth="1"/>
    <col min="6" max="6" width="36.85546875" style="184" customWidth="1"/>
    <col min="7" max="7" width="22.28515625" style="184" customWidth="1"/>
    <col min="8" max="8" width="0.5703125" style="184" customWidth="1"/>
    <col min="9" max="16384" width="9.140625" style="184"/>
  </cols>
  <sheetData>
    <row r="1" spans="1:8" x14ac:dyDescent="0.3">
      <c r="A1" s="74" t="s">
        <v>353</v>
      </c>
      <c r="B1" s="76"/>
      <c r="C1" s="76"/>
      <c r="D1" s="76"/>
      <c r="E1" s="76"/>
      <c r="F1" s="76"/>
      <c r="G1" s="163" t="s">
        <v>109</v>
      </c>
      <c r="H1" s="164"/>
    </row>
    <row r="2" spans="1:8" x14ac:dyDescent="0.3">
      <c r="A2" s="76" t="s">
        <v>140</v>
      </c>
      <c r="B2" s="76"/>
      <c r="C2" s="76"/>
      <c r="D2" s="76"/>
      <c r="E2" s="76"/>
      <c r="F2" s="76"/>
      <c r="G2" s="165" t="str">
        <f>'ფორმა N1'!L2</f>
        <v>01/01-31/12/2017</v>
      </c>
      <c r="H2" s="164"/>
    </row>
    <row r="3" spans="1:8" x14ac:dyDescent="0.3">
      <c r="A3" s="76"/>
      <c r="B3" s="76"/>
      <c r="C3" s="76"/>
      <c r="D3" s="76"/>
      <c r="E3" s="76"/>
      <c r="F3" s="76"/>
      <c r="G3" s="102"/>
      <c r="H3" s="164"/>
    </row>
    <row r="4" spans="1:8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 x14ac:dyDescent="0.3">
      <c r="A5" s="20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209"/>
      <c r="C5" s="209"/>
      <c r="D5" s="209"/>
      <c r="E5" s="209"/>
      <c r="F5" s="209"/>
      <c r="G5" s="209"/>
      <c r="H5" s="104"/>
    </row>
    <row r="6" spans="1:8" x14ac:dyDescent="0.3">
      <c r="A6" s="77"/>
      <c r="B6" s="76"/>
      <c r="C6" s="76"/>
      <c r="D6" s="76"/>
      <c r="E6" s="76"/>
      <c r="F6" s="76"/>
      <c r="G6" s="76"/>
      <c r="H6" s="104"/>
    </row>
    <row r="7" spans="1:8" x14ac:dyDescent="0.3">
      <c r="A7" s="76"/>
      <c r="B7" s="76"/>
      <c r="C7" s="76"/>
      <c r="D7" s="76"/>
      <c r="E7" s="76"/>
      <c r="F7" s="76"/>
      <c r="G7" s="76"/>
      <c r="H7" s="105"/>
    </row>
    <row r="8" spans="1:8" ht="45.75" customHeight="1" x14ac:dyDescent="0.3">
      <c r="A8" s="166" t="s">
        <v>306</v>
      </c>
      <c r="B8" s="166" t="s">
        <v>141</v>
      </c>
      <c r="C8" s="167" t="s">
        <v>351</v>
      </c>
      <c r="D8" s="167" t="s">
        <v>352</v>
      </c>
      <c r="E8" s="167" t="s">
        <v>269</v>
      </c>
      <c r="F8" s="166" t="s">
        <v>311</v>
      </c>
      <c r="G8" s="167" t="s">
        <v>307</v>
      </c>
      <c r="H8" s="105"/>
    </row>
    <row r="9" spans="1:8" x14ac:dyDescent="0.3">
      <c r="A9" s="168" t="s">
        <v>308</v>
      </c>
      <c r="B9" s="169"/>
      <c r="C9" s="170"/>
      <c r="D9" s="171"/>
      <c r="E9" s="171"/>
      <c r="F9" s="171"/>
      <c r="G9" s="172"/>
      <c r="H9" s="105"/>
    </row>
    <row r="10" spans="1:8" ht="15.75" x14ac:dyDescent="0.3">
      <c r="A10" s="169">
        <v>1</v>
      </c>
      <c r="B10" s="487" t="s">
        <v>725</v>
      </c>
      <c r="C10" s="169">
        <v>5000</v>
      </c>
      <c r="D10" s="488">
        <v>1000</v>
      </c>
      <c r="E10" s="174" t="s">
        <v>220</v>
      </c>
      <c r="F10" s="488" t="s">
        <v>726</v>
      </c>
      <c r="G10" s="175">
        <f>IF(ISBLANK(B10),"",G9+C10-D10)</f>
        <v>4000</v>
      </c>
      <c r="H10" s="105"/>
    </row>
    <row r="11" spans="1:8" ht="15.75" x14ac:dyDescent="0.3">
      <c r="A11" s="169">
        <v>2</v>
      </c>
      <c r="B11" s="487"/>
      <c r="C11" s="169"/>
      <c r="D11" s="488">
        <v>4000</v>
      </c>
      <c r="E11" s="174" t="s">
        <v>220</v>
      </c>
      <c r="F11" s="488" t="s">
        <v>727</v>
      </c>
      <c r="G11" s="175" t="str">
        <f t="shared" ref="G11" si="0">IF(ISBLANK(B11),"",G10+C11-D11)</f>
        <v/>
      </c>
      <c r="H11" s="105"/>
    </row>
    <row r="12" spans="1:8" ht="15.75" x14ac:dyDescent="0.3">
      <c r="A12" s="169">
        <v>3</v>
      </c>
      <c r="B12" s="489" t="s">
        <v>728</v>
      </c>
      <c r="C12" s="169">
        <v>8400</v>
      </c>
      <c r="D12" s="488">
        <v>8400</v>
      </c>
      <c r="E12" s="174" t="s">
        <v>220</v>
      </c>
      <c r="F12" s="490" t="s">
        <v>333</v>
      </c>
      <c r="G12" s="523">
        <f>C12-D12</f>
        <v>0</v>
      </c>
      <c r="H12" s="105"/>
    </row>
    <row r="13" spans="1:8" ht="15.75" x14ac:dyDescent="0.3">
      <c r="A13" s="169">
        <v>4</v>
      </c>
      <c r="B13" s="489" t="s">
        <v>724</v>
      </c>
      <c r="C13" s="169">
        <v>1374.98</v>
      </c>
      <c r="D13" s="488">
        <v>1374.98</v>
      </c>
      <c r="E13" s="174" t="s">
        <v>220</v>
      </c>
      <c r="F13" s="488" t="s">
        <v>727</v>
      </c>
      <c r="G13" s="523">
        <f t="shared" ref="G13:G24" si="1">C13-D13</f>
        <v>0</v>
      </c>
      <c r="H13" s="105"/>
    </row>
    <row r="14" spans="1:8" ht="15.75" x14ac:dyDescent="0.3">
      <c r="A14" s="169">
        <v>5</v>
      </c>
      <c r="B14" s="489" t="s">
        <v>729</v>
      </c>
      <c r="C14" s="169">
        <v>1000</v>
      </c>
      <c r="D14" s="488">
        <v>1000</v>
      </c>
      <c r="E14" s="174" t="s">
        <v>220</v>
      </c>
      <c r="F14" s="488" t="s">
        <v>0</v>
      </c>
      <c r="G14" s="523">
        <f t="shared" si="1"/>
        <v>0</v>
      </c>
      <c r="H14" s="105"/>
    </row>
    <row r="15" spans="1:8" ht="15.75" x14ac:dyDescent="0.3">
      <c r="A15" s="169">
        <v>6</v>
      </c>
      <c r="B15" s="489" t="s">
        <v>730</v>
      </c>
      <c r="C15" s="169">
        <v>15070</v>
      </c>
      <c r="D15" s="488">
        <v>15070</v>
      </c>
      <c r="E15" s="174" t="s">
        <v>220</v>
      </c>
      <c r="F15" s="488" t="s">
        <v>333</v>
      </c>
      <c r="G15" s="523">
        <f t="shared" si="1"/>
        <v>0</v>
      </c>
      <c r="H15" s="105"/>
    </row>
    <row r="16" spans="1:8" ht="15.75" x14ac:dyDescent="0.3">
      <c r="A16" s="169">
        <v>7</v>
      </c>
      <c r="B16" s="489"/>
      <c r="C16" s="169"/>
      <c r="D16" s="488"/>
      <c r="E16" s="174"/>
      <c r="F16" s="488"/>
      <c r="G16" s="523">
        <f t="shared" si="1"/>
        <v>0</v>
      </c>
      <c r="H16" s="105"/>
    </row>
    <row r="17" spans="1:8" ht="15.75" x14ac:dyDescent="0.3">
      <c r="A17" s="169">
        <v>8</v>
      </c>
      <c r="B17" s="489" t="s">
        <v>731</v>
      </c>
      <c r="C17" s="169">
        <v>6750</v>
      </c>
      <c r="D17" s="488">
        <v>5000</v>
      </c>
      <c r="E17" s="174" t="s">
        <v>220</v>
      </c>
      <c r="F17" s="488" t="s">
        <v>494</v>
      </c>
      <c r="G17" s="523">
        <f t="shared" si="1"/>
        <v>1750</v>
      </c>
      <c r="H17" s="105"/>
    </row>
    <row r="18" spans="1:8" ht="15.75" x14ac:dyDescent="0.3">
      <c r="A18" s="169">
        <v>9</v>
      </c>
      <c r="B18" s="489"/>
      <c r="C18" s="169"/>
      <c r="D18" s="488">
        <v>750</v>
      </c>
      <c r="E18" s="174" t="s">
        <v>220</v>
      </c>
      <c r="F18" s="488" t="s">
        <v>333</v>
      </c>
      <c r="G18" s="523">
        <v>1000</v>
      </c>
      <c r="H18" s="105"/>
    </row>
    <row r="19" spans="1:8" ht="15.75" x14ac:dyDescent="0.3">
      <c r="A19" s="169">
        <v>10</v>
      </c>
      <c r="B19" s="491" t="s">
        <v>731</v>
      </c>
      <c r="C19" s="169"/>
      <c r="D19" s="488">
        <v>1000</v>
      </c>
      <c r="E19" s="174" t="s">
        <v>220</v>
      </c>
      <c r="F19" s="488" t="s">
        <v>726</v>
      </c>
      <c r="G19" s="523">
        <v>0</v>
      </c>
      <c r="H19" s="105"/>
    </row>
    <row r="20" spans="1:8" ht="15.75" x14ac:dyDescent="0.3">
      <c r="A20" s="169">
        <v>11</v>
      </c>
      <c r="B20" s="491" t="s">
        <v>731</v>
      </c>
      <c r="C20" s="169">
        <v>1748</v>
      </c>
      <c r="D20" s="488">
        <v>1748</v>
      </c>
      <c r="E20" s="174" t="s">
        <v>220</v>
      </c>
      <c r="F20" s="488" t="s">
        <v>74</v>
      </c>
      <c r="G20" s="523">
        <f t="shared" si="1"/>
        <v>0</v>
      </c>
      <c r="H20" s="105"/>
    </row>
    <row r="21" spans="1:8" ht="15.75" x14ac:dyDescent="0.3">
      <c r="A21" s="169">
        <v>12</v>
      </c>
      <c r="B21" s="491" t="s">
        <v>732</v>
      </c>
      <c r="C21" s="169">
        <v>5000</v>
      </c>
      <c r="D21" s="488">
        <v>5000</v>
      </c>
      <c r="E21" s="174" t="s">
        <v>220</v>
      </c>
      <c r="F21" s="488" t="s">
        <v>74</v>
      </c>
      <c r="G21" s="523">
        <f t="shared" si="1"/>
        <v>0</v>
      </c>
      <c r="H21" s="105"/>
    </row>
    <row r="22" spans="1:8" ht="15.75" x14ac:dyDescent="0.3">
      <c r="A22" s="169">
        <v>13</v>
      </c>
      <c r="B22" s="492"/>
      <c r="C22" s="493"/>
      <c r="D22" s="494"/>
      <c r="E22" s="495"/>
      <c r="F22" s="494"/>
      <c r="G22" s="523">
        <f t="shared" si="1"/>
        <v>0</v>
      </c>
      <c r="H22" s="105"/>
    </row>
    <row r="23" spans="1:8" x14ac:dyDescent="0.3">
      <c r="A23" s="169">
        <v>14</v>
      </c>
      <c r="B23" s="496"/>
      <c r="C23" s="497"/>
      <c r="D23" s="496"/>
      <c r="E23" s="496"/>
      <c r="F23" s="496"/>
      <c r="G23" s="523">
        <f t="shared" si="1"/>
        <v>0</v>
      </c>
      <c r="H23" s="105"/>
    </row>
    <row r="24" spans="1:8" ht="15.75" x14ac:dyDescent="0.3">
      <c r="A24" s="169">
        <v>15</v>
      </c>
      <c r="B24" s="487" t="s">
        <v>733</v>
      </c>
      <c r="C24" s="498">
        <v>2100</v>
      </c>
      <c r="D24" s="499">
        <v>1000</v>
      </c>
      <c r="E24" s="500" t="s">
        <v>220</v>
      </c>
      <c r="F24" s="499" t="s">
        <v>726</v>
      </c>
      <c r="G24" s="523">
        <f t="shared" si="1"/>
        <v>1100</v>
      </c>
      <c r="H24" s="105"/>
    </row>
    <row r="25" spans="1:8" ht="15.75" x14ac:dyDescent="0.3">
      <c r="A25" s="169">
        <v>16</v>
      </c>
      <c r="B25" s="487"/>
      <c r="C25" s="169"/>
      <c r="D25" s="488">
        <v>1100</v>
      </c>
      <c r="E25" s="174" t="s">
        <v>220</v>
      </c>
      <c r="F25" s="488" t="s">
        <v>727</v>
      </c>
      <c r="G25" s="523">
        <f>C24-D24-D25</f>
        <v>0</v>
      </c>
      <c r="H25" s="105"/>
    </row>
    <row r="26" spans="1:8" ht="15.75" x14ac:dyDescent="0.3">
      <c r="A26" s="169">
        <v>17</v>
      </c>
      <c r="B26" s="489" t="s">
        <v>734</v>
      </c>
      <c r="C26" s="169">
        <v>19350</v>
      </c>
      <c r="D26" s="488">
        <v>14350</v>
      </c>
      <c r="E26" s="174" t="s">
        <v>220</v>
      </c>
      <c r="F26" s="501" t="s">
        <v>333</v>
      </c>
      <c r="G26" s="523">
        <f>C26-D26</f>
        <v>5000</v>
      </c>
      <c r="H26" s="105"/>
    </row>
    <row r="27" spans="1:8" ht="15.75" x14ac:dyDescent="0.3">
      <c r="A27" s="169">
        <v>18</v>
      </c>
      <c r="B27" s="489"/>
      <c r="C27" s="169"/>
      <c r="D27" s="488">
        <v>5000</v>
      </c>
      <c r="E27" s="174" t="s">
        <v>220</v>
      </c>
      <c r="F27" s="502" t="s">
        <v>494</v>
      </c>
      <c r="G27" s="523">
        <f t="shared" ref="G27" si="2">C26-D26-D27</f>
        <v>0</v>
      </c>
      <c r="H27" s="105"/>
    </row>
    <row r="28" spans="1:8" ht="15.75" x14ac:dyDescent="0.3">
      <c r="A28" s="169">
        <v>19</v>
      </c>
      <c r="B28" s="489" t="s">
        <v>735</v>
      </c>
      <c r="C28" s="169">
        <v>2700</v>
      </c>
      <c r="D28" s="488">
        <v>2700</v>
      </c>
      <c r="E28" s="174" t="s">
        <v>220</v>
      </c>
      <c r="F28" s="502" t="s">
        <v>494</v>
      </c>
      <c r="G28" s="523">
        <v>0</v>
      </c>
      <c r="H28" s="105"/>
    </row>
    <row r="29" spans="1:8" ht="15.75" x14ac:dyDescent="0.3">
      <c r="A29" s="169">
        <v>20</v>
      </c>
      <c r="B29" s="489"/>
      <c r="C29" s="169"/>
      <c r="D29" s="488"/>
      <c r="E29" s="174"/>
      <c r="F29" s="488"/>
      <c r="G29" s="175" t="str">
        <f t="shared" ref="G29:G42" si="3">IF(ISBLANK(B29),"",G28+C29-D29)</f>
        <v/>
      </c>
      <c r="H29" s="105"/>
    </row>
    <row r="30" spans="1:8" ht="15.75" x14ac:dyDescent="0.3">
      <c r="A30" s="169">
        <v>21</v>
      </c>
      <c r="B30" s="491" t="s">
        <v>736</v>
      </c>
      <c r="C30" s="169">
        <v>6000</v>
      </c>
      <c r="D30" s="488">
        <v>5000</v>
      </c>
      <c r="E30" s="174" t="s">
        <v>220</v>
      </c>
      <c r="F30" s="488" t="s">
        <v>494</v>
      </c>
      <c r="G30" s="175">
        <v>1000</v>
      </c>
      <c r="H30" s="105"/>
    </row>
    <row r="31" spans="1:8" ht="15.75" x14ac:dyDescent="0.3">
      <c r="A31" s="169">
        <v>22</v>
      </c>
      <c r="B31" s="489"/>
      <c r="C31" s="169"/>
      <c r="D31" s="488">
        <v>1000</v>
      </c>
      <c r="E31" s="174" t="s">
        <v>220</v>
      </c>
      <c r="F31" s="488" t="s">
        <v>726</v>
      </c>
      <c r="G31" s="175">
        <v>0</v>
      </c>
      <c r="H31" s="105"/>
    </row>
    <row r="32" spans="1:8" ht="15.75" x14ac:dyDescent="0.3">
      <c r="A32" s="169">
        <v>23</v>
      </c>
      <c r="B32" s="489" t="s">
        <v>737</v>
      </c>
      <c r="C32" s="169">
        <v>1500</v>
      </c>
      <c r="D32" s="488">
        <v>1500</v>
      </c>
      <c r="E32" s="174" t="s">
        <v>220</v>
      </c>
      <c r="F32" s="488" t="s">
        <v>727</v>
      </c>
      <c r="G32" s="175">
        <f t="shared" si="3"/>
        <v>0</v>
      </c>
      <c r="H32" s="105"/>
    </row>
    <row r="33" spans="1:10" ht="15.75" x14ac:dyDescent="0.3">
      <c r="A33" s="169">
        <v>24</v>
      </c>
      <c r="B33" s="491" t="s">
        <v>738</v>
      </c>
      <c r="C33" s="169">
        <v>1360</v>
      </c>
      <c r="D33" s="488">
        <v>1360</v>
      </c>
      <c r="E33" s="174" t="s">
        <v>220</v>
      </c>
      <c r="F33" s="488" t="s">
        <v>74</v>
      </c>
      <c r="G33" s="175">
        <f t="shared" si="3"/>
        <v>0</v>
      </c>
      <c r="H33" s="105"/>
    </row>
    <row r="34" spans="1:10" ht="15.75" x14ac:dyDescent="0.3">
      <c r="A34" s="169">
        <v>25</v>
      </c>
      <c r="B34" s="491" t="s">
        <v>738</v>
      </c>
      <c r="C34" s="169">
        <v>2</v>
      </c>
      <c r="D34" s="488">
        <v>2</v>
      </c>
      <c r="E34" s="174"/>
      <c r="F34" s="488" t="s">
        <v>739</v>
      </c>
      <c r="G34" s="175">
        <f t="shared" si="3"/>
        <v>0</v>
      </c>
      <c r="H34" s="105"/>
    </row>
    <row r="35" spans="1:10" ht="15.75" x14ac:dyDescent="0.3">
      <c r="A35" s="169">
        <v>26</v>
      </c>
      <c r="B35" s="487" t="s">
        <v>740</v>
      </c>
      <c r="C35" s="169">
        <v>13430</v>
      </c>
      <c r="D35" s="488">
        <v>13430</v>
      </c>
      <c r="E35" s="174" t="s">
        <v>220</v>
      </c>
      <c r="F35" s="488" t="s">
        <v>333</v>
      </c>
      <c r="G35" s="175">
        <f t="shared" si="3"/>
        <v>0</v>
      </c>
      <c r="H35" s="105"/>
    </row>
    <row r="36" spans="1:10" ht="15.75" x14ac:dyDescent="0.3">
      <c r="A36" s="169">
        <v>27</v>
      </c>
      <c r="B36" s="487" t="s">
        <v>741</v>
      </c>
      <c r="C36" s="169">
        <v>5500</v>
      </c>
      <c r="D36" s="488">
        <v>5500</v>
      </c>
      <c r="E36" s="174" t="s">
        <v>220</v>
      </c>
      <c r="F36" s="488" t="s">
        <v>727</v>
      </c>
      <c r="G36" s="175">
        <f t="shared" si="3"/>
        <v>0</v>
      </c>
      <c r="H36" s="105"/>
    </row>
    <row r="37" spans="1:10" ht="15.75" x14ac:dyDescent="0.3">
      <c r="A37" s="169">
        <v>28</v>
      </c>
      <c r="B37" s="489" t="s">
        <v>742</v>
      </c>
      <c r="C37" s="169">
        <v>5400</v>
      </c>
      <c r="D37" s="488">
        <v>3000</v>
      </c>
      <c r="E37" s="174" t="s">
        <v>220</v>
      </c>
      <c r="F37" s="488" t="s">
        <v>727</v>
      </c>
      <c r="G37" s="175">
        <f t="shared" si="3"/>
        <v>2400</v>
      </c>
      <c r="H37" s="105"/>
    </row>
    <row r="38" spans="1:10" ht="15.75" x14ac:dyDescent="0.3">
      <c r="A38" s="169">
        <v>29</v>
      </c>
      <c r="B38" s="487"/>
      <c r="C38" s="169"/>
      <c r="D38" s="488">
        <v>2400</v>
      </c>
      <c r="E38" s="174" t="s">
        <v>220</v>
      </c>
      <c r="F38" s="494" t="s">
        <v>0</v>
      </c>
      <c r="G38" s="175" t="str">
        <f t="shared" si="3"/>
        <v/>
      </c>
      <c r="H38" s="105"/>
    </row>
    <row r="39" spans="1:10" ht="15.75" x14ac:dyDescent="0.3">
      <c r="A39" s="169">
        <v>30</v>
      </c>
      <c r="B39" s="503"/>
      <c r="C39" s="493"/>
      <c r="D39" s="494"/>
      <c r="E39" s="495"/>
      <c r="F39" s="494"/>
      <c r="G39" s="175" t="str">
        <f t="shared" si="3"/>
        <v/>
      </c>
      <c r="H39" s="105"/>
    </row>
    <row r="40" spans="1:10" x14ac:dyDescent="0.3">
      <c r="A40" s="169">
        <v>31</v>
      </c>
      <c r="B40" s="496" t="s">
        <v>743</v>
      </c>
      <c r="C40" s="497">
        <v>6000</v>
      </c>
      <c r="D40" s="497">
        <v>5000</v>
      </c>
      <c r="E40" s="496" t="s">
        <v>220</v>
      </c>
      <c r="F40" s="497" t="s">
        <v>727</v>
      </c>
      <c r="G40" s="175">
        <f>C40-D40</f>
        <v>1000</v>
      </c>
      <c r="H40" s="105"/>
    </row>
    <row r="41" spans="1:10" x14ac:dyDescent="0.3">
      <c r="A41" s="169">
        <v>32</v>
      </c>
      <c r="B41" s="496" t="s">
        <v>743</v>
      </c>
      <c r="C41" s="504"/>
      <c r="D41" s="505">
        <v>1000</v>
      </c>
      <c r="E41" s="506" t="s">
        <v>220</v>
      </c>
      <c r="F41" s="505" t="s">
        <v>726</v>
      </c>
      <c r="G41" s="175">
        <f t="shared" si="3"/>
        <v>0</v>
      </c>
    </row>
    <row r="42" spans="1:10" x14ac:dyDescent="0.3">
      <c r="A42" s="169">
        <v>33</v>
      </c>
      <c r="B42" s="496"/>
      <c r="C42" s="497">
        <v>5000</v>
      </c>
      <c r="D42" s="497">
        <v>5000</v>
      </c>
      <c r="E42" s="506" t="s">
        <v>220</v>
      </c>
      <c r="F42" s="497" t="s">
        <v>333</v>
      </c>
      <c r="G42" s="175" t="str">
        <f t="shared" si="3"/>
        <v/>
      </c>
    </row>
    <row r="43" spans="1:10" ht="15.75" x14ac:dyDescent="0.3">
      <c r="A43" s="169">
        <v>34</v>
      </c>
      <c r="B43" s="487" t="s">
        <v>744</v>
      </c>
      <c r="C43" s="498">
        <v>3000</v>
      </c>
      <c r="D43" s="499">
        <v>3000</v>
      </c>
      <c r="E43" s="500" t="s">
        <v>220</v>
      </c>
      <c r="F43" s="499" t="s">
        <v>727</v>
      </c>
      <c r="G43" s="175">
        <v>0</v>
      </c>
    </row>
    <row r="44" spans="1:10" ht="15.75" x14ac:dyDescent="0.3">
      <c r="A44" s="169">
        <v>35</v>
      </c>
      <c r="B44" s="492"/>
      <c r="C44" s="493"/>
      <c r="D44" s="494"/>
      <c r="E44" s="495"/>
      <c r="F44" s="494"/>
      <c r="G44" s="175" t="str">
        <f t="shared" ref="G44:G62" si="4">IF(ISBLANK(B44),"",G43+C44-D44)</f>
        <v/>
      </c>
    </row>
    <row r="45" spans="1:10" ht="15.75" x14ac:dyDescent="0.3">
      <c r="A45" s="169">
        <v>36</v>
      </c>
      <c r="B45" s="489"/>
      <c r="C45" s="507"/>
      <c r="D45" s="508"/>
      <c r="E45" s="174"/>
      <c r="F45" s="488"/>
      <c r="G45" s="175" t="str">
        <f t="shared" si="4"/>
        <v/>
      </c>
      <c r="H45" s="185"/>
      <c r="I45" s="185"/>
      <c r="J45" s="185"/>
    </row>
    <row r="46" spans="1:10" x14ac:dyDescent="0.3">
      <c r="A46" s="169">
        <v>37</v>
      </c>
      <c r="B46" s="509" t="s">
        <v>745</v>
      </c>
      <c r="C46" s="509">
        <v>1500</v>
      </c>
      <c r="D46" s="510">
        <v>1500</v>
      </c>
      <c r="E46" s="511" t="s">
        <v>220</v>
      </c>
      <c r="F46" s="510" t="s">
        <v>727</v>
      </c>
      <c r="G46" s="523">
        <f>C46-D46</f>
        <v>0</v>
      </c>
      <c r="H46" s="185"/>
      <c r="I46" s="185"/>
      <c r="J46" s="185"/>
    </row>
    <row r="47" spans="1:10" x14ac:dyDescent="0.3">
      <c r="A47" s="169">
        <v>38</v>
      </c>
      <c r="B47" s="509" t="s">
        <v>746</v>
      </c>
      <c r="C47" s="497">
        <v>11000</v>
      </c>
      <c r="D47" s="497">
        <v>5000</v>
      </c>
      <c r="E47" s="511" t="s">
        <v>220</v>
      </c>
      <c r="F47" s="510" t="s">
        <v>333</v>
      </c>
      <c r="G47" s="175">
        <f t="shared" si="4"/>
        <v>6000</v>
      </c>
      <c r="H47" s="185"/>
      <c r="I47" s="185"/>
      <c r="J47" s="185"/>
    </row>
    <row r="48" spans="1:10" x14ac:dyDescent="0.3">
      <c r="A48" s="169">
        <v>39</v>
      </c>
      <c r="B48" s="509"/>
      <c r="C48" s="509"/>
      <c r="D48" s="510">
        <v>1000</v>
      </c>
      <c r="E48" s="511" t="s">
        <v>220</v>
      </c>
      <c r="F48" s="510" t="s">
        <v>726</v>
      </c>
      <c r="G48" s="175" t="str">
        <f t="shared" si="4"/>
        <v/>
      </c>
      <c r="H48" s="185"/>
      <c r="I48" s="185"/>
      <c r="J48" s="185"/>
    </row>
    <row r="49" spans="1:7" s="185" customFormat="1" x14ac:dyDescent="0.3">
      <c r="A49" s="169">
        <v>40</v>
      </c>
      <c r="B49" s="509"/>
      <c r="C49" s="512"/>
      <c r="D49" s="510">
        <v>5000</v>
      </c>
      <c r="E49" s="511" t="s">
        <v>220</v>
      </c>
      <c r="F49" s="497" t="s">
        <v>494</v>
      </c>
      <c r="G49" s="175" t="str">
        <f t="shared" si="4"/>
        <v/>
      </c>
    </row>
    <row r="50" spans="1:7" s="185" customFormat="1" x14ac:dyDescent="0.3">
      <c r="A50" s="169">
        <v>41</v>
      </c>
      <c r="B50" s="509" t="s">
        <v>747</v>
      </c>
      <c r="C50" s="512">
        <v>3000</v>
      </c>
      <c r="D50" s="510">
        <v>3000</v>
      </c>
      <c r="E50" s="511" t="s">
        <v>220</v>
      </c>
      <c r="F50" s="497" t="s">
        <v>494</v>
      </c>
      <c r="G50" s="175">
        <v>0</v>
      </c>
    </row>
    <row r="51" spans="1:7" s="185" customFormat="1" x14ac:dyDescent="0.25">
      <c r="A51" s="169">
        <v>42</v>
      </c>
      <c r="B51" s="513"/>
      <c r="C51" s="514"/>
      <c r="D51" s="515"/>
      <c r="E51" s="516"/>
      <c r="F51" s="515"/>
      <c r="G51" s="175" t="str">
        <f t="shared" si="4"/>
        <v/>
      </c>
    </row>
    <row r="52" spans="1:7" s="185" customFormat="1" x14ac:dyDescent="0.2">
      <c r="A52" s="169">
        <v>43</v>
      </c>
      <c r="B52" s="517"/>
      <c r="C52" s="517"/>
      <c r="D52" s="517"/>
      <c r="E52" s="517"/>
      <c r="F52" s="517"/>
      <c r="G52" s="175" t="str">
        <f t="shared" si="4"/>
        <v/>
      </c>
    </row>
    <row r="53" spans="1:7" s="185" customFormat="1" x14ac:dyDescent="0.2">
      <c r="A53" s="169">
        <v>44</v>
      </c>
      <c r="B53" s="518" t="s">
        <v>748</v>
      </c>
      <c r="C53" s="518">
        <v>6000</v>
      </c>
      <c r="D53" s="519">
        <v>5000</v>
      </c>
      <c r="E53" s="155" t="s">
        <v>220</v>
      </c>
      <c r="F53" s="519" t="s">
        <v>494</v>
      </c>
      <c r="G53" s="175">
        <v>1000</v>
      </c>
    </row>
    <row r="54" spans="1:7" x14ac:dyDescent="0.3">
      <c r="A54" s="169">
        <v>45</v>
      </c>
      <c r="B54" s="509"/>
      <c r="C54" s="497"/>
      <c r="D54" s="497">
        <v>1000</v>
      </c>
      <c r="E54" s="511" t="s">
        <v>220</v>
      </c>
      <c r="F54" s="510" t="s">
        <v>726</v>
      </c>
      <c r="G54" s="175">
        <v>0</v>
      </c>
    </row>
    <row r="55" spans="1:7" x14ac:dyDescent="0.3">
      <c r="A55" s="169">
        <v>46</v>
      </c>
      <c r="B55" s="509" t="s">
        <v>749</v>
      </c>
      <c r="C55" s="509">
        <v>4410</v>
      </c>
      <c r="D55" s="510">
        <v>4410</v>
      </c>
      <c r="E55" s="511" t="s">
        <v>220</v>
      </c>
      <c r="F55" s="510" t="s">
        <v>0</v>
      </c>
      <c r="G55" s="175">
        <f t="shared" si="4"/>
        <v>0</v>
      </c>
    </row>
    <row r="56" spans="1:7" x14ac:dyDescent="0.3">
      <c r="A56" s="169">
        <v>47</v>
      </c>
      <c r="B56" s="509" t="s">
        <v>749</v>
      </c>
      <c r="C56" s="512">
        <v>5500</v>
      </c>
      <c r="D56" s="510">
        <v>5500</v>
      </c>
      <c r="E56" s="511" t="s">
        <v>220</v>
      </c>
      <c r="F56" s="510" t="s">
        <v>727</v>
      </c>
      <c r="G56" s="175">
        <f t="shared" si="4"/>
        <v>0</v>
      </c>
    </row>
    <row r="57" spans="1:7" x14ac:dyDescent="0.3">
      <c r="A57" s="169">
        <v>48</v>
      </c>
      <c r="B57" s="509" t="s">
        <v>750</v>
      </c>
      <c r="C57" s="512">
        <v>3740</v>
      </c>
      <c r="D57" s="510">
        <v>3740</v>
      </c>
      <c r="E57" s="511" t="s">
        <v>220</v>
      </c>
      <c r="F57" s="510" t="s">
        <v>727</v>
      </c>
      <c r="G57" s="175">
        <f t="shared" si="4"/>
        <v>0</v>
      </c>
    </row>
    <row r="58" spans="1:7" x14ac:dyDescent="0.3">
      <c r="A58" s="169">
        <v>49</v>
      </c>
      <c r="B58" s="509"/>
      <c r="C58" s="509"/>
      <c r="D58" s="510"/>
      <c r="E58" s="511" t="s">
        <v>220</v>
      </c>
      <c r="F58" s="510"/>
      <c r="G58" s="175" t="str">
        <f t="shared" si="4"/>
        <v/>
      </c>
    </row>
    <row r="59" spans="1:7" x14ac:dyDescent="0.3">
      <c r="A59" s="169">
        <v>50</v>
      </c>
      <c r="B59" s="509" t="s">
        <v>751</v>
      </c>
      <c r="C59" s="509">
        <v>3500</v>
      </c>
      <c r="D59" s="510">
        <v>3500</v>
      </c>
      <c r="E59" s="511" t="s">
        <v>220</v>
      </c>
      <c r="F59" s="510" t="s">
        <v>752</v>
      </c>
      <c r="G59" s="523">
        <f>C59-D59</f>
        <v>0</v>
      </c>
    </row>
    <row r="60" spans="1:7" x14ac:dyDescent="0.3">
      <c r="A60" s="169">
        <v>51</v>
      </c>
      <c r="B60" s="509" t="s">
        <v>753</v>
      </c>
      <c r="C60" s="509">
        <v>1000</v>
      </c>
      <c r="D60" s="510">
        <v>1000</v>
      </c>
      <c r="E60" s="511" t="s">
        <v>220</v>
      </c>
      <c r="F60" s="510" t="s">
        <v>726</v>
      </c>
      <c r="G60" s="175">
        <f t="shared" si="4"/>
        <v>0</v>
      </c>
    </row>
    <row r="61" spans="1:7" x14ac:dyDescent="0.3">
      <c r="A61" s="169">
        <v>52</v>
      </c>
      <c r="B61" s="497" t="s">
        <v>754</v>
      </c>
      <c r="C61" s="497">
        <v>12190</v>
      </c>
      <c r="D61" s="497">
        <v>7190</v>
      </c>
      <c r="E61" s="496" t="s">
        <v>220</v>
      </c>
      <c r="F61" s="497" t="s">
        <v>333</v>
      </c>
      <c r="G61" s="175">
        <f t="shared" si="4"/>
        <v>5000</v>
      </c>
    </row>
    <row r="62" spans="1:7" x14ac:dyDescent="0.3">
      <c r="A62" s="169">
        <v>53</v>
      </c>
      <c r="B62" s="497"/>
      <c r="C62" s="497"/>
      <c r="D62" s="497">
        <v>5000</v>
      </c>
      <c r="E62" s="520" t="s">
        <v>220</v>
      </c>
      <c r="F62" s="510" t="s">
        <v>727</v>
      </c>
      <c r="G62" s="175" t="str">
        <f t="shared" si="4"/>
        <v/>
      </c>
    </row>
    <row r="63" spans="1:7" x14ac:dyDescent="0.3">
      <c r="A63" s="169">
        <v>54</v>
      </c>
      <c r="B63" s="497" t="s">
        <v>755</v>
      </c>
      <c r="C63" s="497">
        <v>5500</v>
      </c>
      <c r="D63" s="497">
        <v>5500</v>
      </c>
      <c r="E63" s="520" t="s">
        <v>220</v>
      </c>
      <c r="F63" s="510" t="s">
        <v>727</v>
      </c>
      <c r="G63" s="175">
        <f>C63-D63</f>
        <v>0</v>
      </c>
    </row>
    <row r="64" spans="1:7" x14ac:dyDescent="0.3">
      <c r="A64" s="169">
        <v>55</v>
      </c>
      <c r="B64" s="497" t="s">
        <v>756</v>
      </c>
      <c r="C64" s="497">
        <v>3000</v>
      </c>
      <c r="D64" s="497">
        <v>3000</v>
      </c>
      <c r="E64" s="497" t="s">
        <v>220</v>
      </c>
      <c r="F64" s="510" t="s">
        <v>727</v>
      </c>
      <c r="G64" s="175">
        <f>C64-D64</f>
        <v>0</v>
      </c>
    </row>
    <row r="65" spans="1:7" x14ac:dyDescent="0.3">
      <c r="A65" s="169">
        <v>56</v>
      </c>
      <c r="B65" s="497"/>
      <c r="C65" s="497"/>
      <c r="D65" s="521"/>
      <c r="E65" s="497" t="s">
        <v>220</v>
      </c>
      <c r="F65" s="497"/>
      <c r="G65" s="175">
        <f t="shared" ref="G65:G90" si="5">C65-D65</f>
        <v>0</v>
      </c>
    </row>
    <row r="66" spans="1:7" x14ac:dyDescent="0.3">
      <c r="A66" s="169">
        <v>57</v>
      </c>
      <c r="B66" s="497" t="s">
        <v>757</v>
      </c>
      <c r="C66" s="497">
        <v>1000</v>
      </c>
      <c r="D66" s="497">
        <v>1000</v>
      </c>
      <c r="E66" s="497" t="s">
        <v>220</v>
      </c>
      <c r="F66" s="497" t="s">
        <v>726</v>
      </c>
      <c r="G66" s="175">
        <f t="shared" si="5"/>
        <v>0</v>
      </c>
    </row>
    <row r="67" spans="1:7" x14ac:dyDescent="0.3">
      <c r="A67" s="169">
        <v>58</v>
      </c>
      <c r="B67" s="522"/>
      <c r="C67" s="522"/>
      <c r="D67" s="522"/>
      <c r="E67" s="522"/>
      <c r="F67" s="494"/>
      <c r="G67" s="175">
        <f t="shared" si="5"/>
        <v>0</v>
      </c>
    </row>
    <row r="68" spans="1:7" x14ac:dyDescent="0.3">
      <c r="A68" s="169">
        <v>59</v>
      </c>
      <c r="B68" s="496" t="s">
        <v>758</v>
      </c>
      <c r="C68" s="497">
        <v>5000</v>
      </c>
      <c r="D68" s="497">
        <v>5000</v>
      </c>
      <c r="E68" s="522" t="s">
        <v>220</v>
      </c>
      <c r="F68" s="497" t="s">
        <v>727</v>
      </c>
      <c r="G68" s="175">
        <f t="shared" si="5"/>
        <v>0</v>
      </c>
    </row>
    <row r="69" spans="1:7" x14ac:dyDescent="0.3">
      <c r="A69" s="169">
        <v>60</v>
      </c>
      <c r="B69" s="496" t="s">
        <v>759</v>
      </c>
      <c r="C69" s="497">
        <v>5000</v>
      </c>
      <c r="D69" s="497">
        <v>5000</v>
      </c>
      <c r="E69" s="497" t="s">
        <v>220</v>
      </c>
      <c r="F69" s="497" t="s">
        <v>59</v>
      </c>
      <c r="G69" s="175">
        <f t="shared" si="5"/>
        <v>0</v>
      </c>
    </row>
    <row r="70" spans="1:7" x14ac:dyDescent="0.3">
      <c r="A70" s="169">
        <v>61</v>
      </c>
      <c r="B70" s="496" t="s">
        <v>760</v>
      </c>
      <c r="C70" s="497">
        <v>2500</v>
      </c>
      <c r="D70" s="497">
        <v>2500</v>
      </c>
      <c r="E70" s="497" t="s">
        <v>220</v>
      </c>
      <c r="F70" s="497" t="s">
        <v>74</v>
      </c>
      <c r="G70" s="175">
        <f t="shared" si="5"/>
        <v>0</v>
      </c>
    </row>
    <row r="71" spans="1:7" x14ac:dyDescent="0.3">
      <c r="A71" s="169">
        <v>62</v>
      </c>
      <c r="B71" s="496"/>
      <c r="C71" s="497"/>
      <c r="D71" s="497"/>
      <c r="E71" s="497"/>
      <c r="F71" s="497"/>
      <c r="G71" s="175">
        <f t="shared" si="5"/>
        <v>0</v>
      </c>
    </row>
    <row r="72" spans="1:7" x14ac:dyDescent="0.3">
      <c r="A72" s="169">
        <v>63</v>
      </c>
      <c r="B72" s="497" t="s">
        <v>761</v>
      </c>
      <c r="C72" s="497">
        <v>1000</v>
      </c>
      <c r="D72" s="497">
        <v>1000</v>
      </c>
      <c r="E72" s="497" t="s">
        <v>220</v>
      </c>
      <c r="F72" s="497" t="s">
        <v>726</v>
      </c>
      <c r="G72" s="175">
        <f t="shared" si="5"/>
        <v>0</v>
      </c>
    </row>
    <row r="73" spans="1:7" x14ac:dyDescent="0.3">
      <c r="A73" s="169">
        <v>64</v>
      </c>
      <c r="B73" s="497" t="s">
        <v>762</v>
      </c>
      <c r="C73" s="497">
        <v>2500</v>
      </c>
      <c r="D73" s="497">
        <v>2500</v>
      </c>
      <c r="E73" s="497" t="s">
        <v>220</v>
      </c>
      <c r="F73" s="497" t="s">
        <v>333</v>
      </c>
      <c r="G73" s="175">
        <f t="shared" si="5"/>
        <v>0</v>
      </c>
    </row>
    <row r="74" spans="1:7" x14ac:dyDescent="0.3">
      <c r="A74" s="169">
        <v>65</v>
      </c>
      <c r="B74" s="497" t="s">
        <v>763</v>
      </c>
      <c r="C74" s="497">
        <v>2000</v>
      </c>
      <c r="D74" s="497">
        <v>2000</v>
      </c>
      <c r="E74" s="497" t="s">
        <v>220</v>
      </c>
      <c r="F74" s="497" t="s">
        <v>727</v>
      </c>
      <c r="G74" s="175">
        <f t="shared" si="5"/>
        <v>0</v>
      </c>
    </row>
    <row r="75" spans="1:7" x14ac:dyDescent="0.3">
      <c r="A75" s="169">
        <v>66</v>
      </c>
      <c r="B75" s="497" t="s">
        <v>764</v>
      </c>
      <c r="C75" s="497">
        <v>3000</v>
      </c>
      <c r="D75" s="497">
        <v>3000</v>
      </c>
      <c r="E75" s="497" t="s">
        <v>220</v>
      </c>
      <c r="F75" s="497" t="s">
        <v>727</v>
      </c>
      <c r="G75" s="175">
        <f t="shared" si="5"/>
        <v>0</v>
      </c>
    </row>
    <row r="76" spans="1:7" x14ac:dyDescent="0.3">
      <c r="A76" s="169">
        <v>67</v>
      </c>
      <c r="B76" s="497" t="s">
        <v>765</v>
      </c>
      <c r="C76" s="497">
        <v>5500</v>
      </c>
      <c r="D76" s="497">
        <v>1500</v>
      </c>
      <c r="E76" s="497" t="s">
        <v>220</v>
      </c>
      <c r="F76" s="497" t="s">
        <v>333</v>
      </c>
      <c r="G76" s="175">
        <f t="shared" si="5"/>
        <v>4000</v>
      </c>
    </row>
    <row r="77" spans="1:7" x14ac:dyDescent="0.3">
      <c r="A77" s="169">
        <v>68</v>
      </c>
      <c r="B77" s="497"/>
      <c r="C77" s="497"/>
      <c r="D77" s="497">
        <v>2500</v>
      </c>
      <c r="E77" s="497" t="s">
        <v>220</v>
      </c>
      <c r="F77" s="497" t="s">
        <v>727</v>
      </c>
      <c r="G77" s="175">
        <v>1500</v>
      </c>
    </row>
    <row r="78" spans="1:7" x14ac:dyDescent="0.3">
      <c r="A78" s="169">
        <v>69</v>
      </c>
      <c r="B78" s="497"/>
      <c r="C78" s="497"/>
      <c r="D78" s="497">
        <v>1500</v>
      </c>
      <c r="E78" s="497" t="s">
        <v>220</v>
      </c>
      <c r="F78" s="497" t="s">
        <v>0</v>
      </c>
      <c r="G78" s="175">
        <v>0</v>
      </c>
    </row>
    <row r="79" spans="1:7" x14ac:dyDescent="0.3">
      <c r="A79" s="169">
        <v>70</v>
      </c>
      <c r="B79" s="497" t="s">
        <v>766</v>
      </c>
      <c r="C79" s="497">
        <v>1500</v>
      </c>
      <c r="D79" s="497">
        <v>1500</v>
      </c>
      <c r="E79" s="497" t="s">
        <v>220</v>
      </c>
      <c r="F79" s="497" t="s">
        <v>727</v>
      </c>
      <c r="G79" s="175">
        <f t="shared" si="5"/>
        <v>0</v>
      </c>
    </row>
    <row r="80" spans="1:7" x14ac:dyDescent="0.3">
      <c r="A80" s="169">
        <v>71</v>
      </c>
      <c r="B80" s="497"/>
      <c r="C80" s="497"/>
      <c r="D80" s="497"/>
      <c r="E80" s="497"/>
      <c r="F80" s="497"/>
      <c r="G80" s="175">
        <f t="shared" si="5"/>
        <v>0</v>
      </c>
    </row>
    <row r="81" spans="1:7" x14ac:dyDescent="0.3">
      <c r="A81" s="169">
        <v>72</v>
      </c>
      <c r="B81" s="497" t="s">
        <v>767</v>
      </c>
      <c r="C81" s="497">
        <v>3500</v>
      </c>
      <c r="D81" s="497">
        <v>2500</v>
      </c>
      <c r="E81" s="497" t="s">
        <v>220</v>
      </c>
      <c r="F81" s="497" t="s">
        <v>727</v>
      </c>
      <c r="G81" s="175">
        <f t="shared" si="5"/>
        <v>1000</v>
      </c>
    </row>
    <row r="82" spans="1:7" x14ac:dyDescent="0.3">
      <c r="A82" s="169">
        <v>73</v>
      </c>
      <c r="B82" s="497"/>
      <c r="C82" s="497"/>
      <c r="D82" s="497">
        <v>1000</v>
      </c>
      <c r="E82" s="497" t="s">
        <v>220</v>
      </c>
      <c r="F82" s="497" t="s">
        <v>726</v>
      </c>
      <c r="G82" s="175">
        <v>0</v>
      </c>
    </row>
    <row r="83" spans="1:7" x14ac:dyDescent="0.3">
      <c r="A83" s="169">
        <v>74</v>
      </c>
      <c r="B83" s="497" t="s">
        <v>768</v>
      </c>
      <c r="C83" s="497">
        <v>5000</v>
      </c>
      <c r="D83" s="497">
        <v>5000</v>
      </c>
      <c r="E83" s="497" t="s">
        <v>220</v>
      </c>
      <c r="F83" s="497" t="s">
        <v>727</v>
      </c>
      <c r="G83" s="175">
        <f t="shared" si="5"/>
        <v>0</v>
      </c>
    </row>
    <row r="84" spans="1:7" x14ac:dyDescent="0.3">
      <c r="A84" s="169">
        <v>75</v>
      </c>
      <c r="B84" s="497" t="s">
        <v>769</v>
      </c>
      <c r="C84" s="497">
        <v>5000</v>
      </c>
      <c r="D84" s="497">
        <v>5000</v>
      </c>
      <c r="E84" s="497" t="s">
        <v>220</v>
      </c>
      <c r="F84" s="497" t="s">
        <v>333</v>
      </c>
      <c r="G84" s="175">
        <f t="shared" si="5"/>
        <v>0</v>
      </c>
    </row>
    <row r="85" spans="1:7" x14ac:dyDescent="0.3">
      <c r="A85" s="169">
        <v>76</v>
      </c>
      <c r="B85" s="497" t="s">
        <v>770</v>
      </c>
      <c r="C85" s="497">
        <v>3776</v>
      </c>
      <c r="D85" s="497">
        <v>3776</v>
      </c>
      <c r="E85" s="497" t="s">
        <v>220</v>
      </c>
      <c r="F85" s="497" t="s">
        <v>333</v>
      </c>
      <c r="G85" s="175">
        <f t="shared" si="5"/>
        <v>0</v>
      </c>
    </row>
    <row r="86" spans="1:7" x14ac:dyDescent="0.3">
      <c r="A86" s="169">
        <v>77</v>
      </c>
      <c r="B86" s="497" t="s">
        <v>771</v>
      </c>
      <c r="C86" s="497">
        <v>2000</v>
      </c>
      <c r="D86" s="497">
        <v>2000</v>
      </c>
      <c r="E86" s="497" t="s">
        <v>220</v>
      </c>
      <c r="F86" s="497" t="s">
        <v>333</v>
      </c>
      <c r="G86" s="175">
        <f t="shared" si="5"/>
        <v>0</v>
      </c>
    </row>
    <row r="87" spans="1:7" x14ac:dyDescent="0.3">
      <c r="A87" s="169">
        <v>78</v>
      </c>
      <c r="B87" s="497" t="s">
        <v>772</v>
      </c>
      <c r="C87" s="497">
        <v>2500</v>
      </c>
      <c r="D87" s="497">
        <v>2500</v>
      </c>
      <c r="E87" s="497" t="s">
        <v>220</v>
      </c>
      <c r="F87" s="497" t="s">
        <v>0</v>
      </c>
      <c r="G87" s="175">
        <f t="shared" si="5"/>
        <v>0</v>
      </c>
    </row>
    <row r="88" spans="1:7" x14ac:dyDescent="0.3">
      <c r="A88" s="169">
        <v>79</v>
      </c>
      <c r="B88" s="497" t="s">
        <v>773</v>
      </c>
      <c r="C88" s="497">
        <v>2200</v>
      </c>
      <c r="D88" s="497">
        <v>2200</v>
      </c>
      <c r="E88" s="497" t="s">
        <v>220</v>
      </c>
      <c r="F88" s="497" t="s">
        <v>0</v>
      </c>
      <c r="G88" s="175">
        <f t="shared" si="5"/>
        <v>0</v>
      </c>
    </row>
    <row r="89" spans="1:7" x14ac:dyDescent="0.3">
      <c r="A89" s="169">
        <v>80</v>
      </c>
      <c r="B89" s="497"/>
      <c r="C89" s="497"/>
      <c r="D89" s="497"/>
      <c r="E89" s="497"/>
      <c r="F89" s="497"/>
      <c r="G89" s="175">
        <f t="shared" si="5"/>
        <v>0</v>
      </c>
    </row>
    <row r="90" spans="1:7" x14ac:dyDescent="0.3">
      <c r="A90" s="169">
        <v>81</v>
      </c>
      <c r="B90" s="497" t="s">
        <v>774</v>
      </c>
      <c r="C90" s="497">
        <v>6000</v>
      </c>
      <c r="D90" s="497">
        <v>5000</v>
      </c>
      <c r="E90" s="497" t="s">
        <v>220</v>
      </c>
      <c r="F90" s="497" t="s">
        <v>727</v>
      </c>
      <c r="G90" s="175">
        <f t="shared" si="5"/>
        <v>1000</v>
      </c>
    </row>
    <row r="91" spans="1:7" x14ac:dyDescent="0.3">
      <c r="A91" s="169">
        <v>82</v>
      </c>
      <c r="B91" s="497"/>
      <c r="C91" s="497"/>
      <c r="D91" s="497">
        <v>1000</v>
      </c>
      <c r="E91" s="497" t="s">
        <v>220</v>
      </c>
      <c r="F91" s="497" t="s">
        <v>726</v>
      </c>
      <c r="G91" s="175">
        <v>0</v>
      </c>
    </row>
    <row r="92" spans="1:7" x14ac:dyDescent="0.3">
      <c r="A92" s="169">
        <v>83</v>
      </c>
      <c r="B92" s="497" t="s">
        <v>775</v>
      </c>
      <c r="C92" s="497">
        <v>4500</v>
      </c>
      <c r="D92" s="497">
        <v>4500</v>
      </c>
      <c r="E92" s="497" t="s">
        <v>220</v>
      </c>
      <c r="F92" s="497" t="s">
        <v>333</v>
      </c>
      <c r="G92" s="175">
        <v>0</v>
      </c>
    </row>
    <row r="93" spans="1:7" ht="15.75" x14ac:dyDescent="0.3">
      <c r="A93" s="169">
        <v>84</v>
      </c>
      <c r="B93" s="152"/>
      <c r="C93" s="176"/>
      <c r="D93" s="177"/>
      <c r="E93" s="177"/>
      <c r="F93" s="177"/>
      <c r="G93" s="175" t="str">
        <f>IF(ISBLANK(B93),"",#REF!+C93-D93)</f>
        <v/>
      </c>
    </row>
    <row r="94" spans="1:7" ht="15.75" x14ac:dyDescent="0.3">
      <c r="A94" s="169">
        <v>85</v>
      </c>
      <c r="B94" s="152"/>
      <c r="C94" s="176"/>
      <c r="D94" s="177"/>
      <c r="E94" s="177"/>
      <c r="F94" s="177"/>
      <c r="G94" s="175" t="str">
        <f>IF(ISBLANK(B94),"",#REF!+C94-D94)</f>
        <v/>
      </c>
    </row>
    <row r="95" spans="1:7" ht="15.75" x14ac:dyDescent="0.3">
      <c r="A95" s="169">
        <v>86</v>
      </c>
      <c r="B95" s="152"/>
      <c r="C95" s="176"/>
      <c r="D95" s="177"/>
      <c r="E95" s="177"/>
      <c r="F95" s="177"/>
      <c r="G95" s="175" t="str">
        <f>IF(ISBLANK(B95),"",#REF!+C95-D95)</f>
        <v/>
      </c>
    </row>
    <row r="96" spans="1:7" ht="15.75" x14ac:dyDescent="0.3">
      <c r="A96" s="169">
        <v>87</v>
      </c>
      <c r="B96" s="152"/>
      <c r="C96" s="176">
        <f>SUM(C10:C95)</f>
        <v>239500.97999999998</v>
      </c>
      <c r="D96" s="177">
        <f>SUM(D10:D95)</f>
        <v>239500.97999999998</v>
      </c>
      <c r="E96" s="177"/>
      <c r="F96" s="177"/>
      <c r="G96" s="175" t="str">
        <f>IF(ISBLANK(B96),"",#REF!+C96-D96)</f>
        <v/>
      </c>
    </row>
    <row r="97" spans="1:7" ht="15.75" x14ac:dyDescent="0.3">
      <c r="A97" s="169">
        <v>88</v>
      </c>
      <c r="B97" s="152"/>
      <c r="C97" s="176"/>
      <c r="D97" s="177"/>
      <c r="E97" s="177"/>
      <c r="F97" s="177"/>
      <c r="G97" s="175" t="str">
        <f>IF(ISBLANK(B97),"",#REF!+C97-D97)</f>
        <v/>
      </c>
    </row>
    <row r="98" spans="1:7" ht="15.75" x14ac:dyDescent="0.3">
      <c r="A98" s="169">
        <v>89</v>
      </c>
      <c r="B98" s="152"/>
      <c r="C98" s="176"/>
      <c r="D98" s="177"/>
      <c r="E98" s="177"/>
      <c r="F98" s="177"/>
      <c r="G98" s="175" t="str">
        <f>IF(ISBLANK(B98),"",#REF!+C98-D98)</f>
        <v/>
      </c>
    </row>
    <row r="99" spans="1:7" ht="15.75" x14ac:dyDescent="0.3">
      <c r="A99" s="169">
        <v>90</v>
      </c>
      <c r="B99" s="152"/>
      <c r="C99" s="176"/>
      <c r="D99" s="177"/>
      <c r="E99" s="177"/>
      <c r="F99" s="177"/>
      <c r="G99" s="175" t="str">
        <f>IF(ISBLANK(B99),"",#REF!+C99-D99)</f>
        <v/>
      </c>
    </row>
    <row r="100" spans="1:7" ht="15.75" x14ac:dyDescent="0.3">
      <c r="A100" s="169">
        <v>91</v>
      </c>
      <c r="B100" s="152"/>
      <c r="C100" s="176"/>
      <c r="D100" s="177"/>
      <c r="E100" s="177"/>
      <c r="F100" s="177"/>
      <c r="G100" s="175" t="str">
        <f>IF(ISBLANK(B100),"",#REF!+C100-D100)</f>
        <v/>
      </c>
    </row>
    <row r="101" spans="1:7" ht="15.75" x14ac:dyDescent="0.3">
      <c r="A101" s="169">
        <v>92</v>
      </c>
      <c r="B101" s="152"/>
      <c r="C101" s="176"/>
      <c r="D101" s="177"/>
      <c r="E101" s="177"/>
      <c r="F101" s="177"/>
      <c r="G101" s="175" t="str">
        <f>IF(ISBLANK(B101),"",#REF!+C101-D101)</f>
        <v/>
      </c>
    </row>
    <row r="102" spans="1:7" ht="15.75" x14ac:dyDescent="0.3">
      <c r="A102" s="169">
        <v>93</v>
      </c>
      <c r="B102" s="152"/>
      <c r="C102" s="176"/>
      <c r="D102" s="177"/>
      <c r="E102" s="177"/>
      <c r="F102" s="177"/>
      <c r="G102" s="175" t="str">
        <f>IF(ISBLANK(B102),"",#REF!+C102-D102)</f>
        <v/>
      </c>
    </row>
    <row r="103" spans="1:7" ht="15.75" x14ac:dyDescent="0.3">
      <c r="A103" s="169">
        <v>94</v>
      </c>
      <c r="B103" s="152"/>
      <c r="C103" s="176"/>
      <c r="D103" s="177"/>
      <c r="E103" s="177"/>
      <c r="F103" s="177"/>
      <c r="G103" s="175" t="str">
        <f>IF(ISBLANK(B103),"",#REF!+C103-D103)</f>
        <v/>
      </c>
    </row>
    <row r="104" spans="1:7" ht="15.75" x14ac:dyDescent="0.3">
      <c r="A104" s="169">
        <v>95</v>
      </c>
      <c r="B104" s="152"/>
      <c r="C104" s="176"/>
      <c r="D104" s="177"/>
      <c r="E104" s="177"/>
      <c r="F104" s="177"/>
      <c r="G104" s="175" t="str">
        <f>IF(ISBLANK(B104),"",#REF!+C104-D104)</f>
        <v/>
      </c>
    </row>
    <row r="105" spans="1:7" ht="15.75" x14ac:dyDescent="0.3">
      <c r="A105" s="169">
        <v>96</v>
      </c>
      <c r="B105" s="152"/>
      <c r="C105" s="176"/>
      <c r="D105" s="177"/>
      <c r="E105" s="177"/>
      <c r="F105" s="177"/>
      <c r="G105" s="175" t="str">
        <f>IF(ISBLANK(B105),"",#REF!+C105-D105)</f>
        <v/>
      </c>
    </row>
    <row r="106" spans="1:7" ht="15.75" x14ac:dyDescent="0.3">
      <c r="A106" s="169">
        <v>97</v>
      </c>
      <c r="B106" s="152"/>
      <c r="C106" s="176"/>
      <c r="D106" s="177"/>
      <c r="E106" s="177"/>
      <c r="F106" s="177"/>
      <c r="G106" s="175" t="str">
        <f>IF(ISBLANK(B106),"",#REF!+C106-D106)</f>
        <v/>
      </c>
    </row>
    <row r="107" spans="1:7" ht="15.75" x14ac:dyDescent="0.3">
      <c r="A107" s="169">
        <v>98</v>
      </c>
      <c r="B107" s="152"/>
      <c r="C107" s="176"/>
      <c r="D107" s="177"/>
      <c r="E107" s="177"/>
      <c r="F107" s="177"/>
      <c r="G107" s="175" t="str">
        <f>IF(ISBLANK(B107),"",#REF!+C107-D107)</f>
        <v/>
      </c>
    </row>
    <row r="108" spans="1:7" ht="15.75" x14ac:dyDescent="0.3">
      <c r="A108" s="169">
        <v>99</v>
      </c>
      <c r="B108" s="152"/>
      <c r="C108" s="176"/>
      <c r="D108" s="177"/>
      <c r="E108" s="177"/>
      <c r="F108" s="177"/>
      <c r="G108" s="175" t="str">
        <f>IF(ISBLANK(B108),"",#REF!+C108-D108)</f>
        <v/>
      </c>
    </row>
    <row r="109" spans="1:7" ht="15.75" x14ac:dyDescent="0.3">
      <c r="A109" s="169">
        <v>100</v>
      </c>
      <c r="B109" s="152"/>
      <c r="C109" s="176"/>
      <c r="D109" s="177"/>
      <c r="E109" s="177"/>
      <c r="F109" s="177"/>
      <c r="G109" s="175" t="str">
        <f>IF(ISBLANK(B109),"",#REF!+C109-D109)</f>
        <v/>
      </c>
    </row>
    <row r="110" spans="1:7" ht="15.75" x14ac:dyDescent="0.3">
      <c r="A110" s="169">
        <v>101</v>
      </c>
      <c r="B110" s="152"/>
      <c r="C110" s="176"/>
      <c r="D110" s="177"/>
      <c r="E110" s="177"/>
      <c r="F110" s="177"/>
      <c r="G110" s="175" t="str">
        <f>IF(ISBLANK(B110),"",#REF!+C110-D110)</f>
        <v/>
      </c>
    </row>
    <row r="111" spans="1:7" ht="15.75" x14ac:dyDescent="0.3">
      <c r="A111" s="169">
        <v>102</v>
      </c>
      <c r="B111" s="152"/>
      <c r="C111" s="176"/>
      <c r="D111" s="177"/>
      <c r="E111" s="177"/>
      <c r="F111" s="177"/>
      <c r="G111" s="175" t="str">
        <f>IF(ISBLANK(B111),"",#REF!+C111-D111)</f>
        <v/>
      </c>
    </row>
    <row r="112" spans="1:7" ht="15.75" x14ac:dyDescent="0.3">
      <c r="A112" s="169">
        <v>103</v>
      </c>
      <c r="B112" s="152"/>
      <c r="C112" s="176"/>
      <c r="D112" s="177"/>
      <c r="E112" s="177"/>
      <c r="F112" s="177"/>
      <c r="G112" s="175" t="str">
        <f>IF(ISBLANK(B112),"",#REF!+C112-D112)</f>
        <v/>
      </c>
    </row>
    <row r="113" spans="1:7" ht="15.75" x14ac:dyDescent="0.3">
      <c r="A113" s="169">
        <v>104</v>
      </c>
      <c r="B113" s="152"/>
      <c r="C113" s="176"/>
      <c r="D113" s="177"/>
      <c r="E113" s="177"/>
      <c r="F113" s="177"/>
      <c r="G113" s="175" t="str">
        <f>IF(ISBLANK(B113),"",#REF!+C113-D113)</f>
        <v/>
      </c>
    </row>
    <row r="114" spans="1:7" ht="15.75" x14ac:dyDescent="0.3">
      <c r="A114" s="169">
        <v>105</v>
      </c>
      <c r="B114" s="152"/>
      <c r="C114" s="176"/>
      <c r="D114" s="177"/>
      <c r="E114" s="177"/>
      <c r="F114" s="177"/>
      <c r="G114" s="175" t="str">
        <f>IF(ISBLANK(B114),"",#REF!+C114-D114)</f>
        <v/>
      </c>
    </row>
    <row r="115" spans="1:7" ht="15.75" x14ac:dyDescent="0.3">
      <c r="A115" s="169">
        <v>106</v>
      </c>
      <c r="B115" s="152"/>
      <c r="C115" s="176"/>
      <c r="D115" s="177"/>
      <c r="E115" s="177"/>
      <c r="F115" s="177"/>
      <c r="G115" s="175" t="str">
        <f>IF(ISBLANK(B115),"",#REF!+C115-D115)</f>
        <v/>
      </c>
    </row>
    <row r="116" spans="1:7" ht="15.75" x14ac:dyDescent="0.3">
      <c r="A116" s="169">
        <v>107</v>
      </c>
      <c r="B116" s="152"/>
      <c r="C116" s="176"/>
      <c r="D116" s="177"/>
      <c r="E116" s="177"/>
      <c r="F116" s="177"/>
      <c r="G116" s="175" t="str">
        <f>IF(ISBLANK(B116),"",#REF!+C116-D116)</f>
        <v/>
      </c>
    </row>
    <row r="117" spans="1:7" ht="15.75" x14ac:dyDescent="0.3">
      <c r="A117" s="169">
        <v>108</v>
      </c>
      <c r="B117" s="152"/>
      <c r="C117" s="176"/>
      <c r="D117" s="177"/>
      <c r="E117" s="177"/>
      <c r="F117" s="177"/>
      <c r="G117" s="175" t="str">
        <f>IF(ISBLANK(B117),"",#REF!+C117-D117)</f>
        <v/>
      </c>
    </row>
    <row r="118" spans="1:7" ht="15.75" x14ac:dyDescent="0.3">
      <c r="A118" s="169">
        <v>109</v>
      </c>
      <c r="B118" s="152"/>
      <c r="C118" s="176"/>
      <c r="D118" s="177"/>
      <c r="E118" s="177"/>
      <c r="F118" s="177"/>
      <c r="G118" s="175" t="str">
        <f>IF(ISBLANK(B118),"",#REF!+C118-D118)</f>
        <v/>
      </c>
    </row>
    <row r="119" spans="1:7" ht="15.75" x14ac:dyDescent="0.3">
      <c r="A119" s="169">
        <v>110</v>
      </c>
      <c r="B119" s="152"/>
      <c r="C119" s="176"/>
      <c r="D119" s="177"/>
      <c r="E119" s="177"/>
      <c r="F119" s="177"/>
      <c r="G119" s="175" t="str">
        <f>IF(ISBLANK(B119),"",#REF!+C119-D119)</f>
        <v/>
      </c>
    </row>
    <row r="120" spans="1:7" ht="15.75" x14ac:dyDescent="0.3">
      <c r="A120" s="178"/>
      <c r="B120" s="152"/>
      <c r="C120" s="176"/>
      <c r="D120" s="177"/>
      <c r="E120" s="177"/>
      <c r="F120" s="177"/>
      <c r="G120" s="175" t="str">
        <f>IF(ISBLANK(B120),"",#REF!+C120-D120)</f>
        <v/>
      </c>
    </row>
    <row r="121" spans="1:7" ht="15.75" x14ac:dyDescent="0.3">
      <c r="A121" s="169"/>
      <c r="B121" s="152"/>
      <c r="C121" s="176"/>
      <c r="D121" s="177"/>
      <c r="E121" s="177"/>
      <c r="F121" s="177"/>
      <c r="G121" s="175"/>
    </row>
    <row r="122" spans="1:7" x14ac:dyDescent="0.3">
      <c r="A122" s="178" t="s">
        <v>309</v>
      </c>
      <c r="B122" s="179"/>
      <c r="C122" s="180"/>
      <c r="D122" s="181"/>
      <c r="E122" s="181"/>
      <c r="F122" s="182"/>
      <c r="G122" s="183">
        <f t="shared" ref="G122" si="6">G121</f>
        <v>0</v>
      </c>
    </row>
    <row r="125" spans="1:7" x14ac:dyDescent="0.3">
      <c r="B125" s="186" t="s">
        <v>107</v>
      </c>
      <c r="F125" s="187"/>
    </row>
    <row r="126" spans="1:7" x14ac:dyDescent="0.3">
      <c r="F126" s="185"/>
      <c r="G126" s="185"/>
    </row>
    <row r="127" spans="1:7" x14ac:dyDescent="0.3">
      <c r="C127" s="188"/>
      <c r="F127" s="188"/>
      <c r="G127" s="189"/>
    </row>
    <row r="128" spans="1:7" x14ac:dyDescent="0.3">
      <c r="A128" s="185"/>
      <c r="C128" s="190" t="s">
        <v>262</v>
      </c>
      <c r="F128" s="191" t="s">
        <v>267</v>
      </c>
      <c r="G128" s="189"/>
    </row>
    <row r="129" spans="1:7" x14ac:dyDescent="0.3">
      <c r="A129" s="185"/>
      <c r="C129" s="192" t="s">
        <v>139</v>
      </c>
      <c r="F129" s="184" t="s">
        <v>263</v>
      </c>
      <c r="G129" s="185"/>
    </row>
    <row r="130" spans="1:7" x14ac:dyDescent="0.3">
      <c r="A130" s="185"/>
      <c r="C130" s="185"/>
      <c r="D130" s="185"/>
      <c r="E130" s="185"/>
      <c r="F130" s="185"/>
      <c r="G130" s="185"/>
    </row>
  </sheetData>
  <dataValidations count="1">
    <dataValidation allowBlank="1" showInputMessage="1" showErrorMessage="1" prompt="თვე/დღე/წელი" sqref="B93:B121 B10:B22 B24:B39 B43:B45 B51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G24" sqref="G24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7" t="s">
        <v>298</v>
      </c>
      <c r="B1" s="138"/>
      <c r="C1" s="138"/>
      <c r="D1" s="138"/>
      <c r="E1" s="138"/>
      <c r="F1" s="78"/>
      <c r="G1" s="78"/>
      <c r="H1" s="78"/>
      <c r="I1" s="588" t="s">
        <v>109</v>
      </c>
      <c r="J1" s="588"/>
      <c r="K1" s="144"/>
    </row>
    <row r="2" spans="1:12" s="23" customFormat="1" ht="15" x14ac:dyDescent="0.3">
      <c r="A2" s="105" t="s">
        <v>140</v>
      </c>
      <c r="B2" s="138"/>
      <c r="C2" s="138"/>
      <c r="D2" s="138"/>
      <c r="E2" s="138"/>
      <c r="F2" s="139"/>
      <c r="G2" s="140"/>
      <c r="H2" s="140"/>
      <c r="I2" s="574" t="str">
        <f>'ფორმა N1'!L2</f>
        <v>01/01-31/12/2017</v>
      </c>
      <c r="J2" s="575"/>
      <c r="K2" s="144"/>
    </row>
    <row r="3" spans="1:12" s="23" customFormat="1" ht="15" x14ac:dyDescent="0.2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 x14ac:dyDescent="0.3">
      <c r="A5" s="11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 x14ac:dyDescent="0.2">
      <c r="A7" s="133"/>
      <c r="B7" s="590" t="s">
        <v>219</v>
      </c>
      <c r="C7" s="590"/>
      <c r="D7" s="590" t="s">
        <v>286</v>
      </c>
      <c r="E7" s="590"/>
      <c r="F7" s="590" t="s">
        <v>287</v>
      </c>
      <c r="G7" s="590"/>
      <c r="H7" s="151" t="s">
        <v>273</v>
      </c>
      <c r="I7" s="590" t="s">
        <v>222</v>
      </c>
      <c r="J7" s="590"/>
      <c r="K7" s="145"/>
    </row>
    <row r="8" spans="1:12" ht="15" x14ac:dyDescent="0.2">
      <c r="A8" s="134" t="s">
        <v>115</v>
      </c>
      <c r="B8" s="135" t="s">
        <v>221</v>
      </c>
      <c r="C8" s="136" t="s">
        <v>220</v>
      </c>
      <c r="D8" s="135" t="s">
        <v>221</v>
      </c>
      <c r="E8" s="136" t="s">
        <v>220</v>
      </c>
      <c r="F8" s="135" t="s">
        <v>221</v>
      </c>
      <c r="G8" s="136" t="s">
        <v>220</v>
      </c>
      <c r="H8" s="136" t="s">
        <v>220</v>
      </c>
      <c r="I8" s="135" t="s">
        <v>221</v>
      </c>
      <c r="J8" s="136" t="s">
        <v>220</v>
      </c>
      <c r="K8" s="145"/>
    </row>
    <row r="9" spans="1:12" ht="15" x14ac:dyDescent="0.2">
      <c r="A9" s="61" t="s">
        <v>116</v>
      </c>
      <c r="B9" s="82">
        <f>SUM(B10,B14,B17)</f>
        <v>46</v>
      </c>
      <c r="C9" s="82">
        <f>SUM(C10,C14,C17)</f>
        <v>49460.92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9892.18</v>
      </c>
      <c r="I9" s="82">
        <f>SUM(I10,I14,I17)</f>
        <v>46</v>
      </c>
      <c r="J9" s="82">
        <f t="shared" si="0"/>
        <v>39568.740000000005</v>
      </c>
      <c r="K9" s="145"/>
    </row>
    <row r="10" spans="1:12" ht="15" x14ac:dyDescent="0.2">
      <c r="A10" s="62" t="s">
        <v>117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 x14ac:dyDescent="0.2">
      <c r="A14" s="62" t="s">
        <v>121</v>
      </c>
      <c r="B14" s="133">
        <f>SUM(B15:B16)</f>
        <v>46</v>
      </c>
      <c r="C14" s="133">
        <f>SUM(C15:C16)</f>
        <v>49460.92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9892.18</v>
      </c>
      <c r="I14" s="133">
        <f>SUM(I15:I16)</f>
        <v>46</v>
      </c>
      <c r="J14" s="133">
        <f t="shared" si="2"/>
        <v>39568.740000000005</v>
      </c>
      <c r="K14" s="145"/>
    </row>
    <row r="15" spans="1:12" ht="15" x14ac:dyDescent="0.2">
      <c r="A15" s="62" t="s">
        <v>122</v>
      </c>
      <c r="B15" s="26">
        <v>1</v>
      </c>
      <c r="C15" s="26">
        <v>29184</v>
      </c>
      <c r="D15" s="26"/>
      <c r="E15" s="26"/>
      <c r="F15" s="26"/>
      <c r="G15" s="26"/>
      <c r="H15" s="26">
        <v>5836.8</v>
      </c>
      <c r="I15" s="26">
        <v>1</v>
      </c>
      <c r="J15" s="26">
        <v>23347.200000000001</v>
      </c>
      <c r="K15" s="145"/>
    </row>
    <row r="16" spans="1:12" ht="15" x14ac:dyDescent="0.2">
      <c r="A16" s="62" t="s">
        <v>123</v>
      </c>
      <c r="B16" s="26">
        <v>45</v>
      </c>
      <c r="C16" s="26">
        <v>20276.919999999998</v>
      </c>
      <c r="D16" s="26"/>
      <c r="E16" s="26"/>
      <c r="F16" s="26"/>
      <c r="G16" s="26"/>
      <c r="H16" s="26">
        <v>4055.38</v>
      </c>
      <c r="I16" s="26">
        <v>45</v>
      </c>
      <c r="J16" s="26">
        <v>16221.54</v>
      </c>
      <c r="K16" s="145"/>
    </row>
    <row r="17" spans="1:11" ht="15" x14ac:dyDescent="0.2">
      <c r="A17" s="62" t="s">
        <v>124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" x14ac:dyDescent="0.2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 x14ac:dyDescent="0.2">
      <c r="A19" s="62" t="s">
        <v>126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 x14ac:dyDescent="0.2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 x14ac:dyDescent="0.2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 x14ac:dyDescent="0.2">
      <c r="A24" s="61" t="s">
        <v>131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 x14ac:dyDescent="0.2">
      <c r="A25" s="62" t="s">
        <v>252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 x14ac:dyDescent="0.2">
      <c r="A26" s="62" t="s">
        <v>253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 x14ac:dyDescent="0.2">
      <c r="A27" s="62" t="s">
        <v>254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 x14ac:dyDescent="0.2">
      <c r="A28" s="62" t="s">
        <v>255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 x14ac:dyDescent="0.2">
      <c r="A29" s="62" t="s">
        <v>256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 x14ac:dyDescent="0.2">
      <c r="A30" s="62" t="s">
        <v>257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 x14ac:dyDescent="0.2">
      <c r="A31" s="62" t="s">
        <v>258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 x14ac:dyDescent="0.2">
      <c r="A32" s="61" t="s">
        <v>132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 x14ac:dyDescent="0.2">
      <c r="A33" s="62" t="s">
        <v>259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 x14ac:dyDescent="0.2">
      <c r="A34" s="62" t="s">
        <v>260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 x14ac:dyDescent="0.2">
      <c r="A35" s="62" t="s">
        <v>261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 x14ac:dyDescent="0.2">
      <c r="A36" s="61" t="s">
        <v>133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 x14ac:dyDescent="0.2">
      <c r="A39" s="62" t="s">
        <v>136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 x14ac:dyDescent="0.2">
      <c r="A40" s="62" t="s">
        <v>401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1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0"/>
      <c r="C48" s="70"/>
      <c r="F48" s="70"/>
      <c r="G48" s="73"/>
      <c r="H48" s="70"/>
      <c r="I48"/>
      <c r="J48"/>
    </row>
    <row r="49" spans="1:10" s="2" customFormat="1" ht="15" x14ac:dyDescent="0.3">
      <c r="B49" s="69" t="s">
        <v>262</v>
      </c>
      <c r="F49" s="12" t="s">
        <v>267</v>
      </c>
      <c r="G49" s="72"/>
      <c r="I49"/>
      <c r="J49"/>
    </row>
    <row r="50" spans="1:10" s="2" customFormat="1" ht="15" x14ac:dyDescent="0.3">
      <c r="B50" s="66" t="s">
        <v>139</v>
      </c>
      <c r="F50" s="2" t="s">
        <v>263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I35"/>
  <sheetViews>
    <sheetView view="pageBreakPreview" zoomScale="80" zoomScaleNormal="80" zoomScaleSheetLayoutView="80" workbookViewId="0">
      <selection activeCell="B9" sqref="B9:H10"/>
    </sheetView>
  </sheetViews>
  <sheetFormatPr defaultRowHeight="12.75" x14ac:dyDescent="0.2"/>
  <cols>
    <col min="1" max="1" width="6" style="200" customWidth="1"/>
    <col min="2" max="2" width="21.140625" style="200" customWidth="1"/>
    <col min="3" max="3" width="25.140625" style="200" bestFit="1" customWidth="1"/>
    <col min="4" max="4" width="18.42578125" style="200" customWidth="1"/>
    <col min="5" max="5" width="19.5703125" style="200" customWidth="1"/>
    <col min="6" max="6" width="22" style="200" customWidth="1"/>
    <col min="7" max="7" width="25.28515625" style="200" customWidth="1"/>
    <col min="8" max="8" width="18.28515625" style="200" customWidth="1"/>
    <col min="9" max="9" width="17.140625" style="200" customWidth="1"/>
    <col min="10" max="16384" width="9.140625" style="200"/>
  </cols>
  <sheetData>
    <row r="1" spans="1:9" ht="15" x14ac:dyDescent="0.2">
      <c r="A1" s="193" t="s">
        <v>491</v>
      </c>
      <c r="B1" s="193"/>
      <c r="C1" s="194"/>
      <c r="D1" s="194"/>
      <c r="E1" s="194"/>
      <c r="F1" s="194"/>
      <c r="G1" s="194"/>
      <c r="H1" s="194"/>
      <c r="I1" s="376" t="s">
        <v>109</v>
      </c>
    </row>
    <row r="2" spans="1:9" ht="15" x14ac:dyDescent="0.3">
      <c r="A2" s="148" t="s">
        <v>140</v>
      </c>
      <c r="B2" s="148"/>
      <c r="C2" s="194"/>
      <c r="D2" s="194"/>
      <c r="E2" s="194"/>
      <c r="F2" s="194"/>
      <c r="G2" s="194"/>
      <c r="H2" s="194"/>
      <c r="I2" s="373" t="str">
        <f>'ფორმა N1'!L2</f>
        <v>01/01-31/12/2017</v>
      </c>
    </row>
    <row r="3" spans="1:9" ht="15" x14ac:dyDescent="0.2">
      <c r="A3" s="194"/>
      <c r="B3" s="194"/>
      <c r="C3" s="194"/>
      <c r="D3" s="194"/>
      <c r="E3" s="194"/>
      <c r="F3" s="194"/>
      <c r="G3" s="194"/>
      <c r="H3" s="194"/>
      <c r="I3" s="141"/>
    </row>
    <row r="4" spans="1:9" ht="15" x14ac:dyDescent="0.3">
      <c r="A4" s="114" t="s">
        <v>268</v>
      </c>
      <c r="B4" s="114"/>
      <c r="C4" s="114"/>
      <c r="D4" s="114"/>
      <c r="E4" s="386"/>
      <c r="F4" s="195"/>
      <c r="G4" s="194"/>
      <c r="H4" s="194"/>
      <c r="I4" s="195"/>
    </row>
    <row r="5" spans="1:9" s="391" customFormat="1" ht="15" x14ac:dyDescent="0.3">
      <c r="A5" s="387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387"/>
      <c r="C5" s="388"/>
      <c r="D5" s="388"/>
      <c r="E5" s="388"/>
      <c r="F5" s="389"/>
      <c r="G5" s="390"/>
      <c r="H5" s="390"/>
      <c r="I5" s="389"/>
    </row>
    <row r="6" spans="1:9" ht="13.5" x14ac:dyDescent="0.2">
      <c r="A6" s="142"/>
      <c r="B6" s="142"/>
      <c r="C6" s="392"/>
      <c r="D6" s="392"/>
      <c r="E6" s="392"/>
      <c r="F6" s="194"/>
      <c r="G6" s="194"/>
      <c r="H6" s="194"/>
      <c r="I6" s="194"/>
    </row>
    <row r="7" spans="1:9" ht="60" x14ac:dyDescent="0.2">
      <c r="A7" s="393" t="s">
        <v>64</v>
      </c>
      <c r="B7" s="393" t="s">
        <v>482</v>
      </c>
      <c r="C7" s="394" t="s">
        <v>483</v>
      </c>
      <c r="D7" s="394" t="s">
        <v>484</v>
      </c>
      <c r="E7" s="394" t="s">
        <v>485</v>
      </c>
      <c r="F7" s="394" t="s">
        <v>362</v>
      </c>
      <c r="G7" s="394" t="s">
        <v>486</v>
      </c>
      <c r="H7" s="394" t="s">
        <v>487</v>
      </c>
      <c r="I7" s="394" t="s">
        <v>488</v>
      </c>
    </row>
    <row r="8" spans="1:9" ht="15" x14ac:dyDescent="0.2">
      <c r="A8" s="393">
        <v>1</v>
      </c>
      <c r="B8" s="393">
        <v>2</v>
      </c>
      <c r="C8" s="393">
        <v>3</v>
      </c>
      <c r="D8" s="394">
        <v>4</v>
      </c>
      <c r="E8" s="393">
        <v>5</v>
      </c>
      <c r="F8" s="394">
        <v>6</v>
      </c>
      <c r="G8" s="393">
        <v>7</v>
      </c>
      <c r="H8" s="394">
        <v>8</v>
      </c>
      <c r="I8" s="394">
        <v>9</v>
      </c>
    </row>
    <row r="9" spans="1:9" ht="15" x14ac:dyDescent="0.2">
      <c r="A9" s="395">
        <v>1</v>
      </c>
      <c r="B9" s="395"/>
      <c r="C9" s="396"/>
      <c r="D9" s="396"/>
      <c r="E9" s="396"/>
      <c r="F9" s="396"/>
      <c r="G9" s="396"/>
      <c r="H9" s="396"/>
      <c r="I9" s="396"/>
    </row>
    <row r="10" spans="1:9" ht="15" x14ac:dyDescent="0.2">
      <c r="A10" s="395">
        <v>2</v>
      </c>
      <c r="B10" s="395"/>
      <c r="C10" s="396"/>
      <c r="D10" s="396"/>
      <c r="E10" s="396"/>
      <c r="F10" s="396"/>
      <c r="G10" s="396"/>
      <c r="H10" s="396"/>
      <c r="I10" s="396"/>
    </row>
    <row r="11" spans="1:9" ht="15" x14ac:dyDescent="0.2">
      <c r="A11" s="395">
        <v>3</v>
      </c>
      <c r="B11" s="395"/>
      <c r="C11" s="396"/>
      <c r="D11" s="396"/>
      <c r="E11" s="396"/>
      <c r="F11" s="396"/>
      <c r="G11" s="396"/>
      <c r="H11" s="396"/>
      <c r="I11" s="396"/>
    </row>
    <row r="12" spans="1:9" ht="15" x14ac:dyDescent="0.2">
      <c r="A12" s="395">
        <v>4</v>
      </c>
      <c r="B12" s="395"/>
      <c r="C12" s="396"/>
      <c r="D12" s="396"/>
      <c r="E12" s="396"/>
      <c r="F12" s="396"/>
      <c r="G12" s="396"/>
      <c r="H12" s="396"/>
      <c r="I12" s="396"/>
    </row>
    <row r="13" spans="1:9" ht="15" x14ac:dyDescent="0.2">
      <c r="A13" s="395">
        <v>5</v>
      </c>
      <c r="B13" s="395"/>
      <c r="C13" s="396"/>
      <c r="D13" s="396"/>
      <c r="E13" s="396"/>
      <c r="F13" s="396"/>
      <c r="G13" s="396"/>
      <c r="H13" s="396"/>
      <c r="I13" s="396"/>
    </row>
    <row r="14" spans="1:9" ht="15" x14ac:dyDescent="0.2">
      <c r="A14" s="395">
        <v>6</v>
      </c>
      <c r="B14" s="395"/>
      <c r="C14" s="396"/>
      <c r="D14" s="396"/>
      <c r="E14" s="396"/>
      <c r="F14" s="396"/>
      <c r="G14" s="396"/>
      <c r="H14" s="396"/>
      <c r="I14" s="396"/>
    </row>
    <row r="15" spans="1:9" ht="15" x14ac:dyDescent="0.2">
      <c r="A15" s="395">
        <v>7</v>
      </c>
      <c r="B15" s="395"/>
      <c r="C15" s="396"/>
      <c r="D15" s="396"/>
      <c r="E15" s="396"/>
      <c r="F15" s="396"/>
      <c r="G15" s="396"/>
      <c r="H15" s="396"/>
      <c r="I15" s="396"/>
    </row>
    <row r="16" spans="1:9" ht="15" x14ac:dyDescent="0.2">
      <c r="A16" s="395">
        <v>8</v>
      </c>
      <c r="B16" s="395"/>
      <c r="C16" s="396"/>
      <c r="D16" s="396"/>
      <c r="E16" s="396"/>
      <c r="F16" s="396"/>
      <c r="G16" s="396"/>
      <c r="H16" s="396"/>
      <c r="I16" s="396"/>
    </row>
    <row r="17" spans="1:9" ht="15" x14ac:dyDescent="0.2">
      <c r="A17" s="395">
        <v>9</v>
      </c>
      <c r="B17" s="395"/>
      <c r="C17" s="396"/>
      <c r="D17" s="396"/>
      <c r="E17" s="396"/>
      <c r="F17" s="396"/>
      <c r="G17" s="396"/>
      <c r="H17" s="396"/>
      <c r="I17" s="396"/>
    </row>
    <row r="18" spans="1:9" ht="15" x14ac:dyDescent="0.2">
      <c r="A18" s="395">
        <v>10</v>
      </c>
      <c r="B18" s="395"/>
      <c r="C18" s="396"/>
      <c r="D18" s="396"/>
      <c r="E18" s="396"/>
      <c r="F18" s="396"/>
      <c r="G18" s="396"/>
      <c r="H18" s="396"/>
      <c r="I18" s="396"/>
    </row>
    <row r="19" spans="1:9" ht="15" x14ac:dyDescent="0.2">
      <c r="A19" s="395">
        <v>11</v>
      </c>
      <c r="B19" s="395"/>
      <c r="C19" s="396"/>
      <c r="D19" s="396"/>
      <c r="E19" s="396"/>
      <c r="F19" s="396"/>
      <c r="G19" s="396"/>
      <c r="H19" s="396"/>
      <c r="I19" s="396"/>
    </row>
    <row r="20" spans="1:9" ht="15" x14ac:dyDescent="0.2">
      <c r="A20" s="395">
        <v>12</v>
      </c>
      <c r="B20" s="395"/>
      <c r="C20" s="396"/>
      <c r="D20" s="396"/>
      <c r="E20" s="396"/>
      <c r="F20" s="396"/>
      <c r="G20" s="396"/>
      <c r="H20" s="396"/>
      <c r="I20" s="396"/>
    </row>
    <row r="21" spans="1:9" ht="15" x14ac:dyDescent="0.2">
      <c r="A21" s="395">
        <v>13</v>
      </c>
      <c r="B21" s="395"/>
      <c r="C21" s="396"/>
      <c r="D21" s="396"/>
      <c r="E21" s="396"/>
      <c r="F21" s="396"/>
      <c r="G21" s="396"/>
      <c r="H21" s="396"/>
      <c r="I21" s="396"/>
    </row>
    <row r="22" spans="1:9" ht="15" x14ac:dyDescent="0.2">
      <c r="A22" s="395">
        <v>14</v>
      </c>
      <c r="B22" s="395"/>
      <c r="C22" s="396"/>
      <c r="D22" s="396"/>
      <c r="E22" s="396"/>
      <c r="F22" s="396"/>
      <c r="G22" s="396"/>
      <c r="H22" s="396"/>
      <c r="I22" s="396"/>
    </row>
    <row r="23" spans="1:9" ht="15" x14ac:dyDescent="0.2">
      <c r="A23" s="395">
        <v>15</v>
      </c>
      <c r="B23" s="395"/>
      <c r="C23" s="396"/>
      <c r="D23" s="396"/>
      <c r="E23" s="396"/>
      <c r="F23" s="396"/>
      <c r="G23" s="396"/>
      <c r="H23" s="396"/>
      <c r="I23" s="396"/>
    </row>
    <row r="24" spans="1:9" ht="15" x14ac:dyDescent="0.2">
      <c r="A24" s="395">
        <v>16</v>
      </c>
      <c r="B24" s="395"/>
      <c r="C24" s="396"/>
      <c r="D24" s="396"/>
      <c r="E24" s="396"/>
      <c r="F24" s="396"/>
      <c r="G24" s="396"/>
      <c r="H24" s="396"/>
      <c r="I24" s="396"/>
    </row>
    <row r="25" spans="1:9" ht="15" x14ac:dyDescent="0.2">
      <c r="A25" s="395">
        <v>17</v>
      </c>
      <c r="B25" s="395"/>
      <c r="C25" s="396"/>
      <c r="D25" s="396"/>
      <c r="E25" s="396"/>
      <c r="F25" s="396"/>
      <c r="G25" s="396"/>
      <c r="H25" s="396"/>
      <c r="I25" s="396"/>
    </row>
    <row r="26" spans="1:9" ht="15" x14ac:dyDescent="0.2">
      <c r="A26" s="395">
        <v>18</v>
      </c>
      <c r="B26" s="395"/>
      <c r="C26" s="396"/>
      <c r="D26" s="396"/>
      <c r="E26" s="396"/>
      <c r="F26" s="396"/>
      <c r="G26" s="396"/>
      <c r="H26" s="396"/>
      <c r="I26" s="396"/>
    </row>
    <row r="27" spans="1:9" ht="15" x14ac:dyDescent="0.2">
      <c r="A27" s="395" t="s">
        <v>272</v>
      </c>
      <c r="B27" s="395"/>
      <c r="C27" s="396"/>
      <c r="D27" s="396"/>
      <c r="E27" s="396"/>
      <c r="F27" s="396"/>
      <c r="G27" s="396"/>
      <c r="H27" s="396"/>
      <c r="I27" s="396"/>
    </row>
    <row r="28" spans="1:9" x14ac:dyDescent="0.2">
      <c r="A28" s="196"/>
      <c r="B28" s="196"/>
      <c r="C28" s="196"/>
      <c r="D28" s="196"/>
      <c r="E28" s="196"/>
      <c r="F28" s="196"/>
      <c r="G28" s="196"/>
      <c r="H28" s="196"/>
      <c r="I28" s="196"/>
    </row>
    <row r="29" spans="1:9" x14ac:dyDescent="0.2">
      <c r="A29" s="196"/>
      <c r="B29" s="196"/>
      <c r="C29" s="196"/>
      <c r="D29" s="196"/>
      <c r="E29" s="196"/>
      <c r="F29" s="196"/>
      <c r="G29" s="196"/>
      <c r="H29" s="196"/>
      <c r="I29" s="196"/>
    </row>
    <row r="30" spans="1:9" x14ac:dyDescent="0.2">
      <c r="A30" s="397"/>
      <c r="B30" s="397"/>
      <c r="C30" s="196"/>
      <c r="D30" s="196"/>
      <c r="E30" s="196"/>
      <c r="F30" s="196"/>
      <c r="G30" s="196"/>
      <c r="H30" s="196"/>
      <c r="I30" s="196"/>
    </row>
    <row r="31" spans="1:9" ht="15" x14ac:dyDescent="0.3">
      <c r="A31" s="21"/>
      <c r="B31" s="21"/>
      <c r="C31" s="398" t="s">
        <v>107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591"/>
      <c r="E32" s="591"/>
      <c r="G32" s="199"/>
      <c r="H32" s="399"/>
    </row>
    <row r="33" spans="3:8" ht="15" x14ac:dyDescent="0.3">
      <c r="C33" s="21"/>
      <c r="D33" s="592" t="s">
        <v>262</v>
      </c>
      <c r="E33" s="592"/>
      <c r="G33" s="593" t="s">
        <v>489</v>
      </c>
      <c r="H33" s="593"/>
    </row>
    <row r="34" spans="3:8" ht="15" x14ac:dyDescent="0.3">
      <c r="C34" s="21"/>
      <c r="D34" s="21"/>
      <c r="E34" s="21"/>
      <c r="G34" s="594"/>
      <c r="H34" s="594"/>
    </row>
    <row r="35" spans="3:8" ht="15" x14ac:dyDescent="0.3">
      <c r="C35" s="21"/>
      <c r="D35" s="595" t="s">
        <v>139</v>
      </c>
      <c r="E35" s="595"/>
      <c r="G35" s="594"/>
      <c r="H35" s="594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SheetLayoutView="80" workbookViewId="0">
      <selection activeCell="B10" sqref="B10"/>
    </sheetView>
  </sheetViews>
  <sheetFormatPr defaultRowHeight="12.75" x14ac:dyDescent="0.2"/>
  <cols>
    <col min="1" max="1" width="6.85546875" style="391" customWidth="1"/>
    <col min="2" max="2" width="14.85546875" style="391" customWidth="1"/>
    <col min="3" max="3" width="21.140625" style="391" customWidth="1"/>
    <col min="4" max="5" width="12.7109375" style="391" customWidth="1"/>
    <col min="6" max="6" width="13.42578125" style="391" bestFit="1" customWidth="1"/>
    <col min="7" max="7" width="15.28515625" style="391" customWidth="1"/>
    <col min="8" max="8" width="23.85546875" style="391" customWidth="1"/>
    <col min="9" max="9" width="12.140625" style="391" bestFit="1" customWidth="1"/>
    <col min="10" max="10" width="19" style="391" customWidth="1"/>
    <col min="11" max="11" width="17.7109375" style="391" customWidth="1"/>
    <col min="12" max="16384" width="9.140625" style="391"/>
  </cols>
  <sheetData>
    <row r="1" spans="1:12" s="200" customFormat="1" ht="15" x14ac:dyDescent="0.2">
      <c r="A1" s="193" t="s">
        <v>299</v>
      </c>
      <c r="B1" s="193"/>
      <c r="C1" s="193"/>
      <c r="D1" s="194"/>
      <c r="E1" s="194"/>
      <c r="F1" s="194"/>
      <c r="G1" s="194"/>
      <c r="H1" s="194"/>
      <c r="I1" s="194"/>
      <c r="J1" s="194"/>
      <c r="K1" s="376" t="s">
        <v>109</v>
      </c>
    </row>
    <row r="2" spans="1:12" s="200" customFormat="1" ht="15" x14ac:dyDescent="0.3">
      <c r="A2" s="148" t="s">
        <v>140</v>
      </c>
      <c r="B2" s="148"/>
      <c r="C2" s="148"/>
      <c r="D2" s="194"/>
      <c r="E2" s="194"/>
      <c r="F2" s="194"/>
      <c r="G2" s="194"/>
      <c r="H2" s="194"/>
      <c r="I2" s="194"/>
      <c r="J2" s="194"/>
      <c r="K2" s="373" t="str">
        <f>'ფორმა N1'!L2</f>
        <v>01/01-31/12/2017</v>
      </c>
    </row>
    <row r="3" spans="1:12" s="200" customFormat="1" ht="15" x14ac:dyDescent="0.2">
      <c r="A3" s="194"/>
      <c r="B3" s="194"/>
      <c r="C3" s="194"/>
      <c r="D3" s="194"/>
      <c r="E3" s="194"/>
      <c r="F3" s="194"/>
      <c r="G3" s="194"/>
      <c r="H3" s="194"/>
      <c r="I3" s="194"/>
      <c r="J3" s="194"/>
      <c r="K3" s="141"/>
      <c r="L3" s="391"/>
    </row>
    <row r="4" spans="1:12" s="200" customFormat="1" ht="15" x14ac:dyDescent="0.3">
      <c r="A4" s="114" t="s">
        <v>268</v>
      </c>
      <c r="B4" s="114"/>
      <c r="C4" s="114"/>
      <c r="D4" s="114"/>
      <c r="E4" s="114"/>
      <c r="F4" s="386"/>
      <c r="G4" s="195"/>
      <c r="H4" s="194"/>
      <c r="I4" s="194"/>
      <c r="J4" s="194"/>
      <c r="K4" s="194"/>
    </row>
    <row r="5" spans="1:12" ht="15" x14ac:dyDescent="0.3">
      <c r="A5" s="387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387"/>
      <c r="C5" s="387"/>
      <c r="D5" s="388"/>
      <c r="E5" s="388"/>
      <c r="F5" s="388"/>
      <c r="G5" s="389"/>
      <c r="H5" s="390"/>
      <c r="I5" s="390"/>
      <c r="J5" s="390"/>
      <c r="K5" s="389"/>
    </row>
    <row r="6" spans="1:12" s="200" customFormat="1" ht="13.5" x14ac:dyDescent="0.2">
      <c r="A6" s="142"/>
      <c r="B6" s="142"/>
      <c r="C6" s="142"/>
      <c r="D6" s="392"/>
      <c r="E6" s="392"/>
      <c r="F6" s="392"/>
      <c r="G6" s="194"/>
      <c r="H6" s="194"/>
      <c r="I6" s="194"/>
      <c r="J6" s="194"/>
      <c r="K6" s="194"/>
    </row>
    <row r="7" spans="1:12" s="200" customFormat="1" ht="60" x14ac:dyDescent="0.2">
      <c r="A7" s="393" t="s">
        <v>64</v>
      </c>
      <c r="B7" s="393" t="s">
        <v>482</v>
      </c>
      <c r="C7" s="393" t="s">
        <v>242</v>
      </c>
      <c r="D7" s="394" t="s">
        <v>239</v>
      </c>
      <c r="E7" s="394" t="s">
        <v>240</v>
      </c>
      <c r="F7" s="394" t="s">
        <v>337</v>
      </c>
      <c r="G7" s="394" t="s">
        <v>241</v>
      </c>
      <c r="H7" s="394" t="s">
        <v>490</v>
      </c>
      <c r="I7" s="394" t="s">
        <v>238</v>
      </c>
      <c r="J7" s="394" t="s">
        <v>487</v>
      </c>
      <c r="K7" s="394" t="s">
        <v>488</v>
      </c>
    </row>
    <row r="8" spans="1:12" s="200" customFormat="1" ht="15" x14ac:dyDescent="0.2">
      <c r="A8" s="393">
        <v>1</v>
      </c>
      <c r="B8" s="393">
        <v>2</v>
      </c>
      <c r="C8" s="393">
        <v>3</v>
      </c>
      <c r="D8" s="394">
        <v>4</v>
      </c>
      <c r="E8" s="393">
        <v>5</v>
      </c>
      <c r="F8" s="394">
        <v>6</v>
      </c>
      <c r="G8" s="393">
        <v>7</v>
      </c>
      <c r="H8" s="394">
        <v>8</v>
      </c>
      <c r="I8" s="393">
        <v>9</v>
      </c>
      <c r="J8" s="393">
        <v>10</v>
      </c>
      <c r="K8" s="394">
        <v>11</v>
      </c>
    </row>
    <row r="9" spans="1:12" s="200" customFormat="1" ht="15" x14ac:dyDescent="0.2">
      <c r="A9" s="395">
        <v>1</v>
      </c>
      <c r="B9" s="524"/>
      <c r="C9" s="525"/>
      <c r="D9" s="524" t="s">
        <v>776</v>
      </c>
      <c r="E9" s="525"/>
      <c r="F9" s="525"/>
      <c r="G9" s="525"/>
      <c r="H9" s="525"/>
      <c r="I9" s="526"/>
      <c r="J9" s="527"/>
      <c r="K9" s="396"/>
    </row>
    <row r="10" spans="1:12" s="200" customFormat="1" ht="30" x14ac:dyDescent="0.25">
      <c r="A10" s="395">
        <v>2</v>
      </c>
      <c r="B10" s="527"/>
      <c r="C10" s="527" t="s">
        <v>782</v>
      </c>
      <c r="D10" s="527" t="s">
        <v>777</v>
      </c>
      <c r="E10" s="527" t="s">
        <v>778</v>
      </c>
      <c r="F10" s="527">
        <v>2012</v>
      </c>
      <c r="G10" s="527" t="s">
        <v>779</v>
      </c>
      <c r="H10" s="528">
        <v>23347.200000000001</v>
      </c>
      <c r="I10" s="529" t="s">
        <v>780</v>
      </c>
      <c r="J10" s="527" t="s">
        <v>781</v>
      </c>
      <c r="K10" s="396"/>
    </row>
    <row r="11" spans="1:12" s="200" customFormat="1" ht="15" x14ac:dyDescent="0.2">
      <c r="A11" s="395">
        <v>3</v>
      </c>
      <c r="B11" s="395"/>
      <c r="C11" s="395"/>
      <c r="D11" s="396"/>
      <c r="E11" s="396"/>
      <c r="F11" s="396"/>
      <c r="G11" s="396"/>
      <c r="H11" s="396"/>
      <c r="I11" s="396"/>
      <c r="J11" s="396"/>
      <c r="K11" s="396"/>
    </row>
    <row r="12" spans="1:12" s="200" customFormat="1" ht="15" x14ac:dyDescent="0.2">
      <c r="A12" s="395">
        <v>4</v>
      </c>
      <c r="B12" s="395"/>
      <c r="C12" s="395"/>
      <c r="D12" s="396"/>
      <c r="E12" s="396"/>
      <c r="F12" s="396"/>
      <c r="G12" s="396"/>
      <c r="H12" s="396"/>
      <c r="I12" s="396"/>
      <c r="J12" s="396"/>
      <c r="K12" s="396"/>
    </row>
    <row r="13" spans="1:12" s="200" customFormat="1" ht="15" x14ac:dyDescent="0.2">
      <c r="A13" s="395">
        <v>5</v>
      </c>
      <c r="B13" s="395"/>
      <c r="C13" s="395"/>
      <c r="D13" s="396"/>
      <c r="E13" s="396"/>
      <c r="F13" s="396"/>
      <c r="G13" s="396"/>
      <c r="H13" s="396"/>
      <c r="I13" s="396"/>
      <c r="J13" s="396"/>
      <c r="K13" s="396"/>
    </row>
    <row r="14" spans="1:12" s="200" customFormat="1" ht="15" x14ac:dyDescent="0.2">
      <c r="A14" s="395">
        <v>6</v>
      </c>
      <c r="B14" s="395"/>
      <c r="C14" s="395"/>
      <c r="D14" s="396"/>
      <c r="E14" s="396"/>
      <c r="F14" s="396"/>
      <c r="G14" s="396"/>
      <c r="H14" s="396"/>
      <c r="I14" s="396"/>
      <c r="J14" s="396"/>
      <c r="K14" s="396"/>
    </row>
    <row r="15" spans="1:12" s="200" customFormat="1" ht="15" x14ac:dyDescent="0.2">
      <c r="A15" s="395">
        <v>7</v>
      </c>
      <c r="B15" s="395"/>
      <c r="C15" s="395"/>
      <c r="D15" s="396"/>
      <c r="E15" s="396"/>
      <c r="F15" s="396"/>
      <c r="G15" s="396"/>
      <c r="H15" s="396"/>
      <c r="I15" s="396"/>
      <c r="J15" s="396"/>
      <c r="K15" s="396"/>
    </row>
    <row r="16" spans="1:12" s="200" customFormat="1" ht="15" x14ac:dyDescent="0.2">
      <c r="A16" s="395">
        <v>8</v>
      </c>
      <c r="B16" s="395"/>
      <c r="C16" s="395"/>
      <c r="D16" s="396"/>
      <c r="E16" s="396"/>
      <c r="F16" s="396"/>
      <c r="G16" s="396"/>
      <c r="H16" s="396"/>
      <c r="I16" s="396"/>
      <c r="J16" s="396"/>
      <c r="K16" s="396"/>
    </row>
    <row r="17" spans="1:11" s="200" customFormat="1" ht="15" x14ac:dyDescent="0.2">
      <c r="A17" s="395">
        <v>9</v>
      </c>
      <c r="B17" s="395"/>
      <c r="C17" s="395"/>
      <c r="D17" s="396"/>
      <c r="E17" s="396"/>
      <c r="F17" s="396"/>
      <c r="G17" s="396"/>
      <c r="H17" s="396"/>
      <c r="I17" s="396"/>
      <c r="J17" s="396"/>
      <c r="K17" s="396"/>
    </row>
    <row r="18" spans="1:11" s="200" customFormat="1" ht="15" x14ac:dyDescent="0.2">
      <c r="A18" s="395">
        <v>10</v>
      </c>
      <c r="B18" s="395"/>
      <c r="C18" s="395"/>
      <c r="D18" s="396"/>
      <c r="E18" s="396"/>
      <c r="F18" s="396"/>
      <c r="G18" s="396"/>
      <c r="H18" s="396"/>
      <c r="I18" s="396"/>
      <c r="J18" s="396"/>
      <c r="K18" s="396"/>
    </row>
    <row r="19" spans="1:11" s="200" customFormat="1" ht="15" x14ac:dyDescent="0.2">
      <c r="A19" s="395">
        <v>11</v>
      </c>
      <c r="B19" s="395"/>
      <c r="C19" s="395"/>
      <c r="D19" s="396"/>
      <c r="E19" s="396"/>
      <c r="F19" s="396"/>
      <c r="G19" s="396"/>
      <c r="H19" s="396"/>
      <c r="I19" s="396"/>
      <c r="J19" s="396"/>
      <c r="K19" s="396"/>
    </row>
    <row r="20" spans="1:11" s="200" customFormat="1" ht="15" x14ac:dyDescent="0.2">
      <c r="A20" s="395">
        <v>12</v>
      </c>
      <c r="B20" s="395"/>
      <c r="C20" s="395"/>
      <c r="D20" s="396"/>
      <c r="E20" s="396"/>
      <c r="F20" s="396"/>
      <c r="G20" s="396"/>
      <c r="H20" s="396"/>
      <c r="I20" s="396"/>
      <c r="J20" s="396"/>
      <c r="K20" s="396"/>
    </row>
    <row r="21" spans="1:11" s="200" customFormat="1" ht="15" x14ac:dyDescent="0.2">
      <c r="A21" s="395">
        <v>13</v>
      </c>
      <c r="B21" s="395"/>
      <c r="C21" s="395"/>
      <c r="D21" s="396"/>
      <c r="E21" s="396"/>
      <c r="F21" s="396"/>
      <c r="G21" s="396"/>
      <c r="H21" s="396"/>
      <c r="I21" s="396"/>
      <c r="J21" s="396"/>
      <c r="K21" s="396"/>
    </row>
    <row r="22" spans="1:11" s="200" customFormat="1" ht="15" x14ac:dyDescent="0.2">
      <c r="A22" s="395">
        <v>14</v>
      </c>
      <c r="B22" s="395"/>
      <c r="C22" s="395"/>
      <c r="D22" s="396"/>
      <c r="E22" s="396"/>
      <c r="F22" s="396"/>
      <c r="G22" s="396"/>
      <c r="H22" s="396"/>
      <c r="I22" s="396"/>
      <c r="J22" s="396"/>
      <c r="K22" s="396"/>
    </row>
    <row r="23" spans="1:11" s="200" customFormat="1" ht="15" x14ac:dyDescent="0.2">
      <c r="A23" s="395">
        <v>15</v>
      </c>
      <c r="B23" s="395"/>
      <c r="C23" s="395"/>
      <c r="D23" s="396"/>
      <c r="E23" s="396"/>
      <c r="F23" s="396"/>
      <c r="G23" s="396"/>
      <c r="H23" s="396"/>
      <c r="I23" s="396"/>
      <c r="J23" s="396"/>
      <c r="K23" s="396"/>
    </row>
    <row r="24" spans="1:11" s="200" customFormat="1" ht="15" x14ac:dyDescent="0.2">
      <c r="A24" s="395">
        <v>16</v>
      </c>
      <c r="B24" s="395"/>
      <c r="C24" s="395"/>
      <c r="D24" s="396"/>
      <c r="E24" s="396"/>
      <c r="F24" s="396"/>
      <c r="G24" s="396"/>
      <c r="H24" s="396"/>
      <c r="I24" s="396"/>
      <c r="J24" s="396"/>
      <c r="K24" s="396"/>
    </row>
    <row r="25" spans="1:11" s="200" customFormat="1" ht="15" x14ac:dyDescent="0.2">
      <c r="A25" s="395">
        <v>17</v>
      </c>
      <c r="B25" s="395"/>
      <c r="C25" s="395"/>
      <c r="D25" s="396"/>
      <c r="E25" s="396"/>
      <c r="F25" s="396"/>
      <c r="G25" s="396"/>
      <c r="H25" s="396"/>
      <c r="I25" s="396"/>
      <c r="J25" s="396"/>
      <c r="K25" s="396"/>
    </row>
    <row r="26" spans="1:11" s="200" customFormat="1" ht="15" x14ac:dyDescent="0.2">
      <c r="A26" s="395">
        <v>18</v>
      </c>
      <c r="B26" s="395"/>
      <c r="C26" s="395"/>
      <c r="D26" s="396"/>
      <c r="E26" s="396"/>
      <c r="F26" s="396"/>
      <c r="G26" s="396"/>
      <c r="H26" s="396"/>
      <c r="I26" s="396"/>
      <c r="J26" s="396"/>
      <c r="K26" s="396"/>
    </row>
    <row r="27" spans="1:11" s="200" customFormat="1" ht="15" x14ac:dyDescent="0.2">
      <c r="A27" s="395" t="s">
        <v>272</v>
      </c>
      <c r="B27" s="395"/>
      <c r="C27" s="395"/>
      <c r="D27" s="396"/>
      <c r="E27" s="396"/>
      <c r="F27" s="396"/>
      <c r="G27" s="396"/>
      <c r="H27" s="396"/>
      <c r="I27" s="396"/>
      <c r="J27" s="396"/>
      <c r="K27" s="396"/>
    </row>
    <row r="28" spans="1:11" x14ac:dyDescent="0.2">
      <c r="A28" s="400"/>
      <c r="B28" s="400"/>
      <c r="C28" s="400"/>
      <c r="D28" s="400"/>
      <c r="E28" s="400"/>
      <c r="F28" s="400"/>
      <c r="G28" s="400"/>
      <c r="H28" s="400"/>
      <c r="I28" s="400"/>
      <c r="J28" s="400"/>
      <c r="K28" s="400"/>
    </row>
    <row r="29" spans="1:11" x14ac:dyDescent="0.2">
      <c r="A29" s="400"/>
      <c r="B29" s="400"/>
      <c r="C29" s="400"/>
      <c r="D29" s="400"/>
      <c r="E29" s="400"/>
      <c r="F29" s="400"/>
      <c r="G29" s="400"/>
      <c r="H29" s="400"/>
      <c r="I29" s="400"/>
      <c r="J29" s="400"/>
      <c r="K29" s="400"/>
    </row>
    <row r="30" spans="1:11" x14ac:dyDescent="0.2">
      <c r="A30" s="401"/>
      <c r="B30" s="401"/>
      <c r="C30" s="401"/>
      <c r="D30" s="400"/>
      <c r="E30" s="400"/>
      <c r="F30" s="400"/>
      <c r="G30" s="400"/>
      <c r="H30" s="400"/>
      <c r="I30" s="400"/>
      <c r="J30" s="400"/>
      <c r="K30" s="400"/>
    </row>
    <row r="31" spans="1:11" ht="15" x14ac:dyDescent="0.3">
      <c r="A31" s="402"/>
      <c r="B31" s="402"/>
      <c r="C31" s="402"/>
      <c r="D31" s="403" t="s">
        <v>107</v>
      </c>
      <c r="E31" s="402"/>
      <c r="F31" s="402"/>
      <c r="G31" s="404"/>
      <c r="H31" s="402"/>
      <c r="I31" s="402"/>
      <c r="J31" s="402"/>
      <c r="K31" s="402"/>
    </row>
    <row r="32" spans="1:11" ht="15" x14ac:dyDescent="0.3">
      <c r="A32" s="402"/>
      <c r="B32" s="402"/>
      <c r="C32" s="402"/>
      <c r="D32" s="402"/>
      <c r="E32" s="405"/>
      <c r="F32" s="402"/>
      <c r="H32" s="405"/>
      <c r="I32" s="405"/>
      <c r="J32" s="406"/>
    </row>
    <row r="33" spans="4:9" ht="15" x14ac:dyDescent="0.3">
      <c r="D33" s="402"/>
      <c r="E33" s="407" t="s">
        <v>262</v>
      </c>
      <c r="F33" s="402"/>
      <c r="H33" s="408" t="s">
        <v>267</v>
      </c>
      <c r="I33" s="408"/>
    </row>
    <row r="34" spans="4:9" ht="15" x14ac:dyDescent="0.3">
      <c r="D34" s="402"/>
      <c r="E34" s="409" t="s">
        <v>139</v>
      </c>
      <c r="F34" s="402"/>
      <c r="H34" s="402" t="s">
        <v>263</v>
      </c>
      <c r="I34" s="402"/>
    </row>
    <row r="35" spans="4:9" ht="15" x14ac:dyDescent="0.3">
      <c r="D35" s="402"/>
      <c r="E35" s="409"/>
    </row>
  </sheetData>
  <dataValidations count="2">
    <dataValidation type="list" allowBlank="1" showInputMessage="1" showErrorMessage="1" sqref="B11:B27">
      <formula1>"იჯარა, საკუთრება"</formula1>
    </dataValidation>
    <dataValidation allowBlank="1" showInputMessage="1" showErrorMessage="1" error="თვე/დღე/წელი" prompt="თვე/დღე/წელი" sqref="I9:I10"/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 x14ac:dyDescent="0.2"/>
  <cols>
    <col min="1" max="1" width="11.7109375" style="185" customWidth="1"/>
    <col min="2" max="2" width="21.5703125" style="185" customWidth="1"/>
    <col min="3" max="3" width="19.140625" style="185" customWidth="1"/>
    <col min="4" max="4" width="23.7109375" style="185" customWidth="1"/>
    <col min="5" max="6" width="16.5703125" style="185" bestFit="1" customWidth="1"/>
    <col min="7" max="7" width="17" style="185" customWidth="1"/>
    <col min="8" max="8" width="19" style="185" customWidth="1"/>
    <col min="9" max="9" width="24.42578125" style="185" customWidth="1"/>
    <col min="10" max="16384" width="9.140625" style="185"/>
  </cols>
  <sheetData>
    <row r="1" spans="1:13" customFormat="1" ht="15" x14ac:dyDescent="0.2">
      <c r="A1" s="137" t="s">
        <v>424</v>
      </c>
      <c r="B1" s="138"/>
      <c r="C1" s="138"/>
      <c r="D1" s="138"/>
      <c r="E1" s="138"/>
      <c r="F1" s="138"/>
      <c r="G1" s="138"/>
      <c r="H1" s="144"/>
      <c r="I1" s="78" t="s">
        <v>109</v>
      </c>
    </row>
    <row r="2" spans="1:13" customFormat="1" ht="15" x14ac:dyDescent="0.3">
      <c r="A2" s="105" t="s">
        <v>140</v>
      </c>
      <c r="B2" s="138"/>
      <c r="C2" s="138"/>
      <c r="D2" s="138"/>
      <c r="E2" s="138"/>
      <c r="F2" s="138"/>
      <c r="G2" s="138"/>
      <c r="H2" s="144"/>
      <c r="I2" s="207" t="str">
        <f>'ფორმა N1'!L2</f>
        <v>01/01-31/12/2017</v>
      </c>
    </row>
    <row r="3" spans="1:13" customFormat="1" ht="15" x14ac:dyDescent="0.2">
      <c r="A3" s="138"/>
      <c r="B3" s="138"/>
      <c r="C3" s="138"/>
      <c r="D3" s="138"/>
      <c r="E3" s="138"/>
      <c r="F3" s="138"/>
      <c r="G3" s="138"/>
      <c r="H3" s="141"/>
      <c r="I3" s="141"/>
      <c r="M3" s="185"/>
    </row>
    <row r="4" spans="1:13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 x14ac:dyDescent="0.3">
      <c r="A5" s="20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80"/>
      <c r="C5" s="80"/>
      <c r="D5" s="211"/>
      <c r="E5" s="211"/>
      <c r="F5" s="211"/>
      <c r="G5" s="211"/>
      <c r="H5" s="211"/>
      <c r="I5" s="210"/>
    </row>
    <row r="6" spans="1:1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 x14ac:dyDescent="0.2">
      <c r="A7" s="147" t="s">
        <v>64</v>
      </c>
      <c r="B7" s="136" t="s">
        <v>363</v>
      </c>
      <c r="C7" s="136" t="s">
        <v>364</v>
      </c>
      <c r="D7" s="136" t="s">
        <v>369</v>
      </c>
      <c r="E7" s="136" t="s">
        <v>370</v>
      </c>
      <c r="F7" s="136" t="s">
        <v>365</v>
      </c>
      <c r="G7" s="136" t="s">
        <v>366</v>
      </c>
      <c r="H7" s="136" t="s">
        <v>377</v>
      </c>
      <c r="I7" s="136" t="s">
        <v>367</v>
      </c>
    </row>
    <row r="8" spans="1:13" customFormat="1" ht="15" x14ac:dyDescent="0.2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 x14ac:dyDescent="0.2">
      <c r="A9" s="67">
        <v>1</v>
      </c>
      <c r="B9" s="26"/>
      <c r="C9" s="26"/>
      <c r="D9" s="26"/>
      <c r="E9" s="26"/>
      <c r="F9" s="206"/>
      <c r="G9" s="206"/>
      <c r="H9" s="206"/>
      <c r="I9" s="26"/>
    </row>
    <row r="10" spans="1:13" customFormat="1" ht="15" x14ac:dyDescent="0.2">
      <c r="A10" s="67">
        <v>2</v>
      </c>
      <c r="B10" s="26"/>
      <c r="C10" s="26"/>
      <c r="D10" s="26"/>
      <c r="E10" s="26"/>
      <c r="F10" s="206"/>
      <c r="G10" s="206"/>
      <c r="H10" s="206"/>
      <c r="I10" s="26"/>
    </row>
    <row r="11" spans="1:13" customFormat="1" ht="15" x14ac:dyDescent="0.2">
      <c r="A11" s="67">
        <v>3</v>
      </c>
      <c r="B11" s="26"/>
      <c r="C11" s="26"/>
      <c r="D11" s="26"/>
      <c r="E11" s="26"/>
      <c r="F11" s="206"/>
      <c r="G11" s="206"/>
      <c r="H11" s="206"/>
      <c r="I11" s="26"/>
    </row>
    <row r="12" spans="1:13" customFormat="1" ht="15" x14ac:dyDescent="0.2">
      <c r="A12" s="67">
        <v>4</v>
      </c>
      <c r="B12" s="26"/>
      <c r="C12" s="26"/>
      <c r="D12" s="26"/>
      <c r="E12" s="26"/>
      <c r="F12" s="206"/>
      <c r="G12" s="206"/>
      <c r="H12" s="206"/>
      <c r="I12" s="26"/>
    </row>
    <row r="13" spans="1:13" customFormat="1" ht="15" x14ac:dyDescent="0.2">
      <c r="A13" s="67">
        <v>5</v>
      </c>
      <c r="B13" s="26"/>
      <c r="C13" s="26"/>
      <c r="D13" s="26"/>
      <c r="E13" s="26"/>
      <c r="F13" s="206"/>
      <c r="G13" s="206"/>
      <c r="H13" s="206"/>
      <c r="I13" s="26"/>
    </row>
    <row r="14" spans="1:13" customFormat="1" ht="15" x14ac:dyDescent="0.2">
      <c r="A14" s="67">
        <v>6</v>
      </c>
      <c r="B14" s="26"/>
      <c r="C14" s="26"/>
      <c r="D14" s="26"/>
      <c r="E14" s="26"/>
      <c r="F14" s="206"/>
      <c r="G14" s="206"/>
      <c r="H14" s="206"/>
      <c r="I14" s="26"/>
    </row>
    <row r="15" spans="1:13" customFormat="1" ht="15" x14ac:dyDescent="0.2">
      <c r="A15" s="67">
        <v>7</v>
      </c>
      <c r="B15" s="26"/>
      <c r="C15" s="26"/>
      <c r="D15" s="26"/>
      <c r="E15" s="26"/>
      <c r="F15" s="206"/>
      <c r="G15" s="206"/>
      <c r="H15" s="206"/>
      <c r="I15" s="26"/>
    </row>
    <row r="16" spans="1:13" customFormat="1" ht="15" x14ac:dyDescent="0.2">
      <c r="A16" s="67">
        <v>8</v>
      </c>
      <c r="B16" s="26"/>
      <c r="C16" s="26"/>
      <c r="D16" s="26"/>
      <c r="E16" s="26"/>
      <c r="F16" s="206"/>
      <c r="G16" s="206"/>
      <c r="H16" s="206"/>
      <c r="I16" s="26"/>
    </row>
    <row r="17" spans="1:9" customFormat="1" ht="15" x14ac:dyDescent="0.2">
      <c r="A17" s="67">
        <v>9</v>
      </c>
      <c r="B17" s="26"/>
      <c r="C17" s="26"/>
      <c r="D17" s="26"/>
      <c r="E17" s="26"/>
      <c r="F17" s="206"/>
      <c r="G17" s="206"/>
      <c r="H17" s="206"/>
      <c r="I17" s="26"/>
    </row>
    <row r="18" spans="1:9" customFormat="1" ht="15" x14ac:dyDescent="0.2">
      <c r="A18" s="67">
        <v>10</v>
      </c>
      <c r="B18" s="26"/>
      <c r="C18" s="26"/>
      <c r="D18" s="26"/>
      <c r="E18" s="26"/>
      <c r="F18" s="206"/>
      <c r="G18" s="206"/>
      <c r="H18" s="206"/>
      <c r="I18" s="26"/>
    </row>
    <row r="19" spans="1:9" customFormat="1" ht="15" x14ac:dyDescent="0.2">
      <c r="A19" s="67">
        <v>11</v>
      </c>
      <c r="B19" s="26"/>
      <c r="C19" s="26"/>
      <c r="D19" s="26"/>
      <c r="E19" s="26"/>
      <c r="F19" s="206"/>
      <c r="G19" s="206"/>
      <c r="H19" s="206"/>
      <c r="I19" s="26"/>
    </row>
    <row r="20" spans="1:9" customFormat="1" ht="15" x14ac:dyDescent="0.2">
      <c r="A20" s="67">
        <v>12</v>
      </c>
      <c r="B20" s="26"/>
      <c r="C20" s="26"/>
      <c r="D20" s="26"/>
      <c r="E20" s="26"/>
      <c r="F20" s="206"/>
      <c r="G20" s="206"/>
      <c r="H20" s="206"/>
      <c r="I20" s="26"/>
    </row>
    <row r="21" spans="1:9" customFormat="1" ht="15" x14ac:dyDescent="0.2">
      <c r="A21" s="67">
        <v>13</v>
      </c>
      <c r="B21" s="26"/>
      <c r="C21" s="26"/>
      <c r="D21" s="26"/>
      <c r="E21" s="26"/>
      <c r="F21" s="206"/>
      <c r="G21" s="206"/>
      <c r="H21" s="206"/>
      <c r="I21" s="26"/>
    </row>
    <row r="22" spans="1:9" customFormat="1" ht="15" x14ac:dyDescent="0.2">
      <c r="A22" s="67">
        <v>14</v>
      </c>
      <c r="B22" s="26"/>
      <c r="C22" s="26"/>
      <c r="D22" s="26"/>
      <c r="E22" s="26"/>
      <c r="F22" s="206"/>
      <c r="G22" s="206"/>
      <c r="H22" s="206"/>
      <c r="I22" s="26"/>
    </row>
    <row r="23" spans="1:9" customFormat="1" ht="15" x14ac:dyDescent="0.2">
      <c r="A23" s="67">
        <v>15</v>
      </c>
      <c r="B23" s="26"/>
      <c r="C23" s="26"/>
      <c r="D23" s="26"/>
      <c r="E23" s="26"/>
      <c r="F23" s="206"/>
      <c r="G23" s="206"/>
      <c r="H23" s="206"/>
      <c r="I23" s="26"/>
    </row>
    <row r="24" spans="1:9" customFormat="1" ht="15" x14ac:dyDescent="0.2">
      <c r="A24" s="67">
        <v>16</v>
      </c>
      <c r="B24" s="26"/>
      <c r="C24" s="26"/>
      <c r="D24" s="26"/>
      <c r="E24" s="26"/>
      <c r="F24" s="206"/>
      <c r="G24" s="206"/>
      <c r="H24" s="206"/>
      <c r="I24" s="26"/>
    </row>
    <row r="25" spans="1:9" customFormat="1" ht="15" x14ac:dyDescent="0.2">
      <c r="A25" s="67">
        <v>17</v>
      </c>
      <c r="B25" s="26"/>
      <c r="C25" s="26"/>
      <c r="D25" s="26"/>
      <c r="E25" s="26"/>
      <c r="F25" s="206"/>
      <c r="G25" s="206"/>
      <c r="H25" s="206"/>
      <c r="I25" s="26"/>
    </row>
    <row r="26" spans="1:9" customFormat="1" ht="15" x14ac:dyDescent="0.2">
      <c r="A26" s="67">
        <v>18</v>
      </c>
      <c r="B26" s="26"/>
      <c r="C26" s="26"/>
      <c r="D26" s="26"/>
      <c r="E26" s="26"/>
      <c r="F26" s="206"/>
      <c r="G26" s="206"/>
      <c r="H26" s="206"/>
      <c r="I26" s="26"/>
    </row>
    <row r="27" spans="1:9" customFormat="1" ht="15" x14ac:dyDescent="0.2">
      <c r="A27" s="67" t="s">
        <v>272</v>
      </c>
      <c r="B27" s="26"/>
      <c r="C27" s="26"/>
      <c r="D27" s="26"/>
      <c r="E27" s="26"/>
      <c r="F27" s="206"/>
      <c r="G27" s="206"/>
      <c r="H27" s="206"/>
      <c r="I27" s="26"/>
    </row>
    <row r="28" spans="1:9" x14ac:dyDescent="0.2">
      <c r="A28" s="213"/>
      <c r="B28" s="213"/>
      <c r="C28" s="213"/>
      <c r="D28" s="213"/>
      <c r="E28" s="213"/>
      <c r="F28" s="213"/>
      <c r="G28" s="213"/>
      <c r="H28" s="213"/>
      <c r="I28" s="213"/>
    </row>
    <row r="29" spans="1:9" x14ac:dyDescent="0.2">
      <c r="A29" s="213"/>
      <c r="B29" s="213"/>
      <c r="C29" s="213"/>
      <c r="D29" s="213"/>
      <c r="E29" s="213"/>
      <c r="F29" s="213"/>
      <c r="G29" s="213"/>
      <c r="H29" s="213"/>
      <c r="I29" s="213"/>
    </row>
    <row r="30" spans="1:9" x14ac:dyDescent="0.2">
      <c r="A30" s="214"/>
      <c r="B30" s="213"/>
      <c r="C30" s="213"/>
      <c r="D30" s="213"/>
      <c r="E30" s="213"/>
      <c r="F30" s="213"/>
      <c r="G30" s="213"/>
      <c r="H30" s="213"/>
      <c r="I30" s="213"/>
    </row>
    <row r="31" spans="1:9" ht="15" x14ac:dyDescent="0.3">
      <c r="A31" s="184"/>
      <c r="B31" s="186" t="s">
        <v>107</v>
      </c>
      <c r="C31" s="184"/>
      <c r="D31" s="184"/>
      <c r="E31" s="187"/>
      <c r="F31" s="184"/>
      <c r="G31" s="184"/>
      <c r="H31" s="184"/>
      <c r="I31" s="184"/>
    </row>
    <row r="32" spans="1:9" ht="15" x14ac:dyDescent="0.3">
      <c r="A32" s="184"/>
      <c r="B32" s="184"/>
      <c r="C32" s="188"/>
      <c r="D32" s="184"/>
      <c r="F32" s="188"/>
      <c r="G32" s="219"/>
    </row>
    <row r="33" spans="2:6" ht="15" x14ac:dyDescent="0.3">
      <c r="B33" s="184"/>
      <c r="C33" s="190" t="s">
        <v>262</v>
      </c>
      <c r="D33" s="184"/>
      <c r="F33" s="191" t="s">
        <v>267</v>
      </c>
    </row>
    <row r="34" spans="2:6" ht="15" x14ac:dyDescent="0.3">
      <c r="B34" s="184"/>
      <c r="C34" s="192" t="s">
        <v>139</v>
      </c>
      <c r="D34" s="184"/>
      <c r="F34" s="184" t="s">
        <v>263</v>
      </c>
    </row>
    <row r="35" spans="2:6" ht="15" x14ac:dyDescent="0.3">
      <c r="B35" s="184"/>
      <c r="C35" s="192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D27" sqref="D27"/>
    </sheetView>
  </sheetViews>
  <sheetFormatPr defaultRowHeight="15" x14ac:dyDescent="0.3"/>
  <cols>
    <col min="1" max="1" width="10" style="184" customWidth="1"/>
    <col min="2" max="2" width="20.28515625" style="184" customWidth="1"/>
    <col min="3" max="3" width="30" style="184" customWidth="1"/>
    <col min="4" max="4" width="29" style="184" customWidth="1"/>
    <col min="5" max="5" width="22.5703125" style="184" customWidth="1"/>
    <col min="6" max="6" width="20" style="184" customWidth="1"/>
    <col min="7" max="7" width="29.28515625" style="184" customWidth="1"/>
    <col min="8" max="8" width="27.140625" style="184" customWidth="1"/>
    <col min="9" max="9" width="26.42578125" style="184" customWidth="1"/>
    <col min="10" max="10" width="0.5703125" style="184" customWidth="1"/>
    <col min="11" max="16384" width="9.140625" style="184"/>
  </cols>
  <sheetData>
    <row r="1" spans="1:10" x14ac:dyDescent="0.3">
      <c r="A1" s="74" t="s">
        <v>382</v>
      </c>
      <c r="B1" s="76"/>
      <c r="C1" s="76"/>
      <c r="D1" s="76"/>
      <c r="E1" s="76"/>
      <c r="F1" s="76"/>
      <c r="G1" s="76"/>
      <c r="H1" s="76"/>
      <c r="I1" s="163" t="s">
        <v>197</v>
      </c>
      <c r="J1" s="164"/>
    </row>
    <row r="2" spans="1:10" x14ac:dyDescent="0.3">
      <c r="A2" s="76" t="s">
        <v>140</v>
      </c>
      <c r="B2" s="76"/>
      <c r="C2" s="76"/>
      <c r="D2" s="76"/>
      <c r="E2" s="76"/>
      <c r="F2" s="76"/>
      <c r="G2" s="76"/>
      <c r="H2" s="76"/>
      <c r="I2" s="165" t="str">
        <f>'ფორმა N1'!L2</f>
        <v>01/01-31/12/2017</v>
      </c>
      <c r="J2" s="164"/>
    </row>
    <row r="3" spans="1:10" x14ac:dyDescent="0.3">
      <c r="A3" s="76"/>
      <c r="B3" s="76"/>
      <c r="C3" s="76"/>
      <c r="D3" s="76"/>
      <c r="E3" s="76"/>
      <c r="F3" s="76"/>
      <c r="G3" s="76"/>
      <c r="H3" s="76"/>
      <c r="I3" s="102"/>
      <c r="J3" s="164"/>
    </row>
    <row r="4" spans="1:10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 x14ac:dyDescent="0.3">
      <c r="A5" s="20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209"/>
      <c r="C5" s="209"/>
      <c r="D5" s="209"/>
      <c r="E5" s="209"/>
      <c r="F5" s="209"/>
      <c r="G5" s="209"/>
      <c r="H5" s="209"/>
      <c r="I5" s="209"/>
      <c r="J5" s="191"/>
    </row>
    <row r="6" spans="1:10" x14ac:dyDescent="0.3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 x14ac:dyDescent="0.3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 x14ac:dyDescent="0.3">
      <c r="A8" s="166" t="s">
        <v>64</v>
      </c>
      <c r="B8" s="366" t="s">
        <v>360</v>
      </c>
      <c r="C8" s="367" t="s">
        <v>402</v>
      </c>
      <c r="D8" s="367" t="s">
        <v>403</v>
      </c>
      <c r="E8" s="367" t="s">
        <v>361</v>
      </c>
      <c r="F8" s="367" t="s">
        <v>374</v>
      </c>
      <c r="G8" s="367" t="s">
        <v>375</v>
      </c>
      <c r="H8" s="367" t="s">
        <v>407</v>
      </c>
      <c r="I8" s="167" t="s">
        <v>376</v>
      </c>
      <c r="J8" s="105"/>
    </row>
    <row r="9" spans="1:10" ht="18" x14ac:dyDescent="0.35">
      <c r="A9" s="169">
        <v>1</v>
      </c>
      <c r="B9" s="530" t="s">
        <v>783</v>
      </c>
      <c r="C9" s="531" t="s">
        <v>784</v>
      </c>
      <c r="D9" s="531">
        <v>205177057</v>
      </c>
      <c r="E9" s="532" t="s">
        <v>785</v>
      </c>
      <c r="F9" s="533">
        <v>8240.4</v>
      </c>
      <c r="G9" s="534"/>
      <c r="H9" s="535"/>
      <c r="I9" s="536">
        <v>8240.4</v>
      </c>
      <c r="J9" s="105"/>
    </row>
    <row r="10" spans="1:10" ht="18" x14ac:dyDescent="0.35">
      <c r="A10" s="169">
        <v>2</v>
      </c>
      <c r="B10" s="537" t="s">
        <v>786</v>
      </c>
      <c r="C10" s="497" t="s">
        <v>787</v>
      </c>
      <c r="D10" s="497">
        <v>204973742</v>
      </c>
      <c r="E10" s="538" t="s">
        <v>788</v>
      </c>
      <c r="F10" s="539">
        <v>47374.87</v>
      </c>
      <c r="G10" s="540"/>
      <c r="H10" s="535"/>
      <c r="I10" s="541">
        <v>47374.87</v>
      </c>
      <c r="J10" s="105"/>
    </row>
    <row r="11" spans="1:10" ht="18" x14ac:dyDescent="0.35">
      <c r="A11" s="169">
        <v>3</v>
      </c>
      <c r="B11" s="542" t="s">
        <v>789</v>
      </c>
      <c r="C11" s="497" t="s">
        <v>790</v>
      </c>
      <c r="D11" s="497">
        <v>205283637</v>
      </c>
      <c r="E11" s="496" t="s">
        <v>791</v>
      </c>
      <c r="F11" s="539">
        <v>78699.45</v>
      </c>
      <c r="G11" s="540"/>
      <c r="H11" s="535"/>
      <c r="I11" s="541">
        <v>78699.45</v>
      </c>
      <c r="J11" s="105"/>
    </row>
    <row r="12" spans="1:10" ht="18" x14ac:dyDescent="0.35">
      <c r="A12" s="169">
        <v>4</v>
      </c>
      <c r="B12" s="542" t="s">
        <v>792</v>
      </c>
      <c r="C12" s="497" t="s">
        <v>793</v>
      </c>
      <c r="D12" s="497">
        <v>205177057</v>
      </c>
      <c r="E12" s="496" t="s">
        <v>794</v>
      </c>
      <c r="F12" s="539">
        <v>29208.9</v>
      </c>
      <c r="G12" s="540"/>
      <c r="H12" s="535"/>
      <c r="I12" s="541">
        <v>29208.9</v>
      </c>
      <c r="J12" s="105"/>
    </row>
    <row r="13" spans="1:10" ht="18" x14ac:dyDescent="0.35">
      <c r="A13" s="169">
        <v>5</v>
      </c>
      <c r="B13" s="539" t="s">
        <v>795</v>
      </c>
      <c r="C13" s="497" t="s">
        <v>796</v>
      </c>
      <c r="D13" s="497">
        <v>205282905</v>
      </c>
      <c r="E13" s="496" t="s">
        <v>797</v>
      </c>
      <c r="F13" s="539">
        <v>3412.01</v>
      </c>
      <c r="G13" s="540"/>
      <c r="H13" s="535"/>
      <c r="I13" s="541">
        <v>3412.01</v>
      </c>
      <c r="J13" s="105"/>
    </row>
    <row r="14" spans="1:10" ht="18" x14ac:dyDescent="0.35">
      <c r="A14" s="169">
        <v>6</v>
      </c>
      <c r="B14" s="539" t="s">
        <v>798</v>
      </c>
      <c r="C14" s="497" t="s">
        <v>799</v>
      </c>
      <c r="D14" s="543" t="s">
        <v>800</v>
      </c>
      <c r="E14" s="496" t="s">
        <v>801</v>
      </c>
      <c r="F14" s="539">
        <v>84</v>
      </c>
      <c r="G14" s="540"/>
      <c r="H14" s="535"/>
      <c r="I14" s="541">
        <v>84</v>
      </c>
      <c r="J14" s="105"/>
    </row>
    <row r="15" spans="1:10" ht="18" x14ac:dyDescent="0.35">
      <c r="A15" s="169">
        <v>7</v>
      </c>
      <c r="B15" s="539" t="s">
        <v>798</v>
      </c>
      <c r="C15" s="497" t="s">
        <v>802</v>
      </c>
      <c r="D15" s="543" t="s">
        <v>803</v>
      </c>
      <c r="E15" s="496" t="s">
        <v>804</v>
      </c>
      <c r="F15" s="539">
        <v>1112.7</v>
      </c>
      <c r="G15" s="540"/>
      <c r="H15" s="535"/>
      <c r="I15" s="541">
        <v>1112.7</v>
      </c>
      <c r="J15" s="105"/>
    </row>
    <row r="16" spans="1:10" ht="18" x14ac:dyDescent="0.35">
      <c r="A16" s="169">
        <v>8</v>
      </c>
      <c r="B16" s="542">
        <v>41160</v>
      </c>
      <c r="C16" s="497" t="s">
        <v>805</v>
      </c>
      <c r="D16" s="543" t="s">
        <v>806</v>
      </c>
      <c r="E16" s="496" t="s">
        <v>801</v>
      </c>
      <c r="F16" s="539">
        <v>344.03</v>
      </c>
      <c r="G16" s="540"/>
      <c r="H16" s="535"/>
      <c r="I16" s="541">
        <v>344.03</v>
      </c>
      <c r="J16" s="105"/>
    </row>
    <row r="17" spans="1:10" ht="18" x14ac:dyDescent="0.35">
      <c r="A17" s="169">
        <v>9</v>
      </c>
      <c r="B17" s="544"/>
      <c r="C17" s="490"/>
      <c r="D17" s="496" t="s">
        <v>807</v>
      </c>
      <c r="E17" s="496"/>
      <c r="F17" s="539">
        <v>1062.73</v>
      </c>
      <c r="G17" s="540"/>
      <c r="H17" s="535"/>
      <c r="I17" s="541">
        <v>1062.73</v>
      </c>
      <c r="J17" s="105"/>
    </row>
    <row r="18" spans="1:10" ht="18" x14ac:dyDescent="0.35">
      <c r="A18" s="169">
        <v>10</v>
      </c>
      <c r="B18" s="542"/>
      <c r="C18" s="545"/>
      <c r="D18" s="545"/>
      <c r="E18" s="496"/>
      <c r="F18" s="539"/>
      <c r="G18" s="539"/>
      <c r="H18" s="539"/>
      <c r="J18" s="105"/>
    </row>
    <row r="19" spans="1:10" ht="27.75" x14ac:dyDescent="0.35">
      <c r="A19" s="169">
        <v>11</v>
      </c>
      <c r="B19" s="546"/>
      <c r="C19" s="547" t="s">
        <v>808</v>
      </c>
      <c r="D19" s="395">
        <v>203826002</v>
      </c>
      <c r="E19" s="496" t="s">
        <v>809</v>
      </c>
      <c r="F19" s="539">
        <v>2.91</v>
      </c>
      <c r="G19" s="539"/>
      <c r="H19" s="539"/>
      <c r="I19" s="539">
        <v>2.91</v>
      </c>
      <c r="J19" s="105"/>
    </row>
    <row r="20" spans="1:10" ht="18" x14ac:dyDescent="0.35">
      <c r="A20" s="169">
        <v>12</v>
      </c>
      <c r="B20" s="546"/>
      <c r="C20" s="545" t="s">
        <v>810</v>
      </c>
      <c r="D20" s="395">
        <v>204876606</v>
      </c>
      <c r="E20" s="496" t="s">
        <v>811</v>
      </c>
      <c r="F20" s="539">
        <v>257.70999999999998</v>
      </c>
      <c r="G20" s="539"/>
      <c r="H20" s="539"/>
      <c r="I20" s="539">
        <v>257.70999999999998</v>
      </c>
      <c r="J20" s="105"/>
    </row>
    <row r="21" spans="1:10" ht="18" x14ac:dyDescent="0.35">
      <c r="A21" s="169">
        <v>13</v>
      </c>
      <c r="B21" s="546"/>
      <c r="C21" s="497" t="s">
        <v>812</v>
      </c>
      <c r="D21" s="395">
        <v>204566978</v>
      </c>
      <c r="E21" s="496" t="s">
        <v>811</v>
      </c>
      <c r="F21" s="548">
        <v>241</v>
      </c>
      <c r="G21" s="539"/>
      <c r="H21" s="539"/>
      <c r="I21" s="548">
        <v>241</v>
      </c>
      <c r="J21" s="105"/>
    </row>
    <row r="22" spans="1:10" x14ac:dyDescent="0.3">
      <c r="A22" s="169">
        <v>14</v>
      </c>
      <c r="C22" s="497" t="s">
        <v>813</v>
      </c>
      <c r="D22" s="497">
        <v>201949918</v>
      </c>
      <c r="E22" s="496"/>
      <c r="F22" s="549">
        <v>55</v>
      </c>
      <c r="G22" s="497"/>
      <c r="H22" s="497"/>
      <c r="I22" s="549">
        <v>55</v>
      </c>
      <c r="J22" s="105"/>
    </row>
    <row r="23" spans="1:10" ht="18" x14ac:dyDescent="0.35">
      <c r="A23" s="169">
        <v>15</v>
      </c>
      <c r="B23" s="546"/>
      <c r="C23" s="550" t="s">
        <v>814</v>
      </c>
      <c r="D23" s="551" t="s">
        <v>815</v>
      </c>
      <c r="E23" s="535" t="s">
        <v>816</v>
      </c>
      <c r="F23" s="552">
        <v>2199.6</v>
      </c>
      <c r="G23" s="553"/>
      <c r="H23" s="554"/>
      <c r="I23" s="552">
        <v>2199.6</v>
      </c>
      <c r="J23" s="105"/>
    </row>
    <row r="24" spans="1:10" ht="18" x14ac:dyDescent="0.35">
      <c r="A24" s="169">
        <v>16</v>
      </c>
      <c r="B24" s="546" t="s">
        <v>817</v>
      </c>
      <c r="C24" s="555" t="s">
        <v>818</v>
      </c>
      <c r="D24" s="556"/>
      <c r="E24" s="535"/>
      <c r="F24" s="539"/>
      <c r="G24" s="539"/>
      <c r="H24" s="539"/>
      <c r="I24" s="539"/>
      <c r="J24" s="105"/>
    </row>
    <row r="25" spans="1:10" ht="18" x14ac:dyDescent="0.35">
      <c r="A25" s="169">
        <v>17</v>
      </c>
      <c r="B25" s="557"/>
      <c r="C25" s="558" t="s">
        <v>819</v>
      </c>
      <c r="D25" s="559" t="s">
        <v>820</v>
      </c>
      <c r="E25" s="535" t="s">
        <v>804</v>
      </c>
      <c r="F25" s="552">
        <v>15500</v>
      </c>
      <c r="G25" s="553"/>
      <c r="H25" s="554"/>
      <c r="I25" s="548">
        <v>15500</v>
      </c>
      <c r="J25" s="105"/>
    </row>
    <row r="26" spans="1:10" ht="18" x14ac:dyDescent="0.35">
      <c r="A26" s="169">
        <v>18</v>
      </c>
      <c r="B26" s="557"/>
      <c r="C26" s="560" t="s">
        <v>821</v>
      </c>
      <c r="D26" s="559" t="s">
        <v>822</v>
      </c>
      <c r="E26" s="535" t="s">
        <v>811</v>
      </c>
      <c r="F26" s="552">
        <v>200</v>
      </c>
      <c r="G26" s="553"/>
      <c r="H26" s="554"/>
      <c r="I26" s="548">
        <v>200</v>
      </c>
      <c r="J26" s="105"/>
    </row>
    <row r="27" spans="1:10" ht="18" x14ac:dyDescent="0.35">
      <c r="A27" s="169">
        <v>19</v>
      </c>
      <c r="B27" s="561"/>
      <c r="C27" s="562"/>
      <c r="D27" s="563"/>
      <c r="E27" s="535"/>
      <c r="F27" s="564"/>
      <c r="G27" s="553"/>
      <c r="H27" s="565"/>
      <c r="I27" s="564"/>
      <c r="J27" s="105"/>
    </row>
    <row r="28" spans="1:10" ht="18" x14ac:dyDescent="0.35">
      <c r="A28" s="169">
        <v>20</v>
      </c>
      <c r="B28" s="561"/>
      <c r="C28" s="562"/>
      <c r="D28" s="563"/>
      <c r="E28" s="535"/>
      <c r="F28" s="564"/>
      <c r="G28" s="553"/>
      <c r="H28" s="565"/>
      <c r="I28" s="564"/>
      <c r="J28" s="105"/>
    </row>
    <row r="29" spans="1:10" x14ac:dyDescent="0.3">
      <c r="A29" s="169">
        <v>21</v>
      </c>
      <c r="B29" s="197"/>
      <c r="C29" s="177"/>
      <c r="D29" s="177"/>
      <c r="E29" s="176"/>
      <c r="F29" s="176"/>
      <c r="G29" s="176"/>
      <c r="H29" s="251"/>
      <c r="I29" s="173"/>
      <c r="J29" s="105"/>
    </row>
    <row r="30" spans="1:10" x14ac:dyDescent="0.3">
      <c r="A30" s="169">
        <v>22</v>
      </c>
      <c r="B30" s="197"/>
      <c r="C30" s="177"/>
      <c r="D30" s="177"/>
      <c r="E30" s="176"/>
      <c r="F30" s="176"/>
      <c r="G30" s="176"/>
      <c r="H30" s="251"/>
      <c r="I30" s="173"/>
      <c r="J30" s="105"/>
    </row>
    <row r="31" spans="1:10" x14ac:dyDescent="0.3">
      <c r="A31" s="169">
        <v>23</v>
      </c>
      <c r="B31" s="197"/>
      <c r="C31" s="177"/>
      <c r="D31" s="177"/>
      <c r="E31" s="176"/>
      <c r="F31" s="176"/>
      <c r="G31" s="176"/>
      <c r="H31" s="251"/>
      <c r="I31" s="173"/>
      <c r="J31" s="105"/>
    </row>
    <row r="32" spans="1:10" x14ac:dyDescent="0.3">
      <c r="A32" s="169">
        <v>24</v>
      </c>
      <c r="B32" s="197"/>
      <c r="C32" s="177"/>
      <c r="D32" s="177"/>
      <c r="E32" s="176"/>
      <c r="F32" s="176"/>
      <c r="G32" s="176"/>
      <c r="H32" s="251"/>
      <c r="I32" s="173"/>
      <c r="J32" s="105"/>
    </row>
    <row r="33" spans="1:12" x14ac:dyDescent="0.3">
      <c r="A33" s="169">
        <v>25</v>
      </c>
      <c r="B33" s="197"/>
      <c r="C33" s="177"/>
      <c r="D33" s="177"/>
      <c r="E33" s="176"/>
      <c r="F33" s="176"/>
      <c r="G33" s="176"/>
      <c r="H33" s="251"/>
      <c r="I33" s="173"/>
      <c r="J33" s="105"/>
    </row>
    <row r="34" spans="1:12" x14ac:dyDescent="0.3">
      <c r="A34" s="169">
        <v>26</v>
      </c>
      <c r="B34" s="197"/>
      <c r="C34" s="177"/>
      <c r="D34" s="177"/>
      <c r="E34" s="176"/>
      <c r="F34" s="176"/>
      <c r="G34" s="176"/>
      <c r="H34" s="251"/>
      <c r="I34" s="173"/>
      <c r="J34" s="105"/>
    </row>
    <row r="35" spans="1:12" x14ac:dyDescent="0.3">
      <c r="A35" s="169">
        <v>27</v>
      </c>
      <c r="B35" s="197"/>
      <c r="C35" s="177"/>
      <c r="D35" s="177"/>
      <c r="E35" s="176"/>
      <c r="F35" s="176"/>
      <c r="G35" s="176"/>
      <c r="H35" s="251"/>
      <c r="I35" s="173"/>
      <c r="J35" s="105"/>
    </row>
    <row r="36" spans="1:12" x14ac:dyDescent="0.3">
      <c r="A36" s="169">
        <v>28</v>
      </c>
      <c r="B36" s="197"/>
      <c r="C36" s="177"/>
      <c r="D36" s="177"/>
      <c r="E36" s="176"/>
      <c r="F36" s="176"/>
      <c r="G36" s="176"/>
      <c r="H36" s="251"/>
      <c r="I36" s="173"/>
      <c r="J36" s="105"/>
    </row>
    <row r="37" spans="1:12" x14ac:dyDescent="0.3">
      <c r="A37" s="169">
        <v>29</v>
      </c>
      <c r="B37" s="197"/>
      <c r="C37" s="177"/>
      <c r="D37" s="177"/>
      <c r="E37" s="176"/>
      <c r="F37" s="176"/>
      <c r="G37" s="176"/>
      <c r="H37" s="251"/>
      <c r="I37" s="173"/>
      <c r="J37" s="105"/>
    </row>
    <row r="38" spans="1:12" x14ac:dyDescent="0.3">
      <c r="A38" s="169" t="s">
        <v>272</v>
      </c>
      <c r="B38" s="197"/>
      <c r="C38" s="177"/>
      <c r="D38" s="177"/>
      <c r="E38" s="176"/>
      <c r="F38" s="176"/>
      <c r="G38" s="252"/>
      <c r="H38" s="261" t="s">
        <v>395</v>
      </c>
      <c r="I38" s="371">
        <f>SUM(I9:I37)</f>
        <v>187995.31000000003</v>
      </c>
      <c r="J38" s="105"/>
    </row>
    <row r="40" spans="1:12" x14ac:dyDescent="0.3">
      <c r="A40" s="184" t="s">
        <v>425</v>
      </c>
    </row>
    <row r="42" spans="1:12" x14ac:dyDescent="0.3">
      <c r="B42" s="186" t="s">
        <v>107</v>
      </c>
      <c r="F42" s="187"/>
    </row>
    <row r="43" spans="1:12" x14ac:dyDescent="0.3">
      <c r="F43" s="185"/>
      <c r="I43" s="185"/>
      <c r="J43" s="185"/>
      <c r="K43" s="185"/>
      <c r="L43" s="185"/>
    </row>
    <row r="44" spans="1:12" x14ac:dyDescent="0.3">
      <c r="C44" s="188"/>
      <c r="F44" s="188"/>
      <c r="G44" s="188"/>
      <c r="H44" s="191"/>
      <c r="I44" s="189"/>
      <c r="J44" s="185"/>
      <c r="K44" s="185"/>
      <c r="L44" s="185"/>
    </row>
    <row r="45" spans="1:12" x14ac:dyDescent="0.3">
      <c r="A45" s="185"/>
      <c r="C45" s="190" t="s">
        <v>262</v>
      </c>
      <c r="F45" s="191" t="s">
        <v>267</v>
      </c>
      <c r="G45" s="190"/>
      <c r="H45" s="190"/>
      <c r="I45" s="189"/>
      <c r="J45" s="185"/>
      <c r="K45" s="185"/>
      <c r="L45" s="185"/>
    </row>
    <row r="46" spans="1:12" x14ac:dyDescent="0.3">
      <c r="A46" s="185"/>
      <c r="C46" s="192" t="s">
        <v>139</v>
      </c>
      <c r="F46" s="184" t="s">
        <v>263</v>
      </c>
      <c r="I46" s="185"/>
      <c r="J46" s="185"/>
      <c r="K46" s="185"/>
      <c r="L46" s="185"/>
    </row>
    <row r="47" spans="1:12" s="185" customFormat="1" x14ac:dyDescent="0.3">
      <c r="B47" s="184"/>
      <c r="C47" s="192"/>
      <c r="G47" s="192"/>
      <c r="H47" s="192"/>
    </row>
    <row r="48" spans="1:12" s="185" customFormat="1" ht="12.75" x14ac:dyDescent="0.2"/>
    <row r="49" s="185" customFormat="1" ht="12.75" x14ac:dyDescent="0.2"/>
    <row r="50" s="185" customFormat="1" ht="12.75" x14ac:dyDescent="0.2"/>
    <row r="51" s="185" customFormat="1" ht="12.75" x14ac:dyDescent="0.2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29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 B27:B28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SheetLayoutView="100" workbookViewId="0">
      <selection activeCell="B20" sqref="B20"/>
    </sheetView>
  </sheetViews>
  <sheetFormatPr defaultRowHeight="12.75" x14ac:dyDescent="0.2"/>
  <cols>
    <col min="1" max="1" width="7.28515625" style="200" customWidth="1"/>
    <col min="2" max="2" width="57.28515625" style="200" customWidth="1"/>
    <col min="3" max="3" width="24.140625" style="200" customWidth="1"/>
    <col min="4" max="16384" width="9.140625" style="200"/>
  </cols>
  <sheetData>
    <row r="1" spans="1:3" s="6" customFormat="1" ht="18.75" customHeight="1" x14ac:dyDescent="0.3">
      <c r="A1" s="597" t="s">
        <v>823</v>
      </c>
      <c r="B1" s="597"/>
      <c r="C1" s="376" t="s">
        <v>109</v>
      </c>
    </row>
    <row r="2" spans="1:3" s="6" customFormat="1" ht="15" x14ac:dyDescent="0.3">
      <c r="A2" s="597"/>
      <c r="B2" s="597"/>
      <c r="C2" s="373" t="str">
        <f>'ფორმა N1'!L2</f>
        <v>01/01-31/12/2017</v>
      </c>
    </row>
    <row r="3" spans="1:3" s="6" customFormat="1" ht="15" x14ac:dyDescent="0.3">
      <c r="A3" s="410" t="s">
        <v>140</v>
      </c>
      <c r="B3" s="374"/>
      <c r="C3" s="375"/>
    </row>
    <row r="4" spans="1:3" s="6" customFormat="1" ht="15" x14ac:dyDescent="0.3">
      <c r="A4" s="114"/>
      <c r="B4" s="374"/>
      <c r="C4" s="375"/>
    </row>
    <row r="5" spans="1:3" s="21" customFormat="1" ht="15" x14ac:dyDescent="0.3">
      <c r="A5" s="598" t="s">
        <v>268</v>
      </c>
      <c r="B5" s="598"/>
      <c r="C5" s="114"/>
    </row>
    <row r="6" spans="1:3" s="21" customFormat="1" ht="15" x14ac:dyDescent="0.3">
      <c r="A6" s="59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6" s="599"/>
      <c r="C6" s="114"/>
    </row>
    <row r="7" spans="1:3" x14ac:dyDescent="0.2">
      <c r="A7" s="411"/>
      <c r="B7" s="411"/>
      <c r="C7" s="411"/>
    </row>
    <row r="8" spans="1:3" x14ac:dyDescent="0.2">
      <c r="A8" s="411"/>
      <c r="B8" s="411"/>
      <c r="C8" s="411"/>
    </row>
    <row r="9" spans="1:3" ht="30" customHeight="1" x14ac:dyDescent="0.2">
      <c r="A9" s="412" t="s">
        <v>64</v>
      </c>
      <c r="B9" s="412" t="s">
        <v>11</v>
      </c>
      <c r="C9" s="413" t="s">
        <v>9</v>
      </c>
    </row>
    <row r="10" spans="1:3" ht="15" x14ac:dyDescent="0.3">
      <c r="A10" s="414">
        <v>1</v>
      </c>
      <c r="B10" s="415" t="s">
        <v>57</v>
      </c>
      <c r="C10" s="430">
        <f>'ფორმა N4'!D11+'ფორმა N5'!D9+'ფორმა N6'!D10</f>
        <v>557170.01</v>
      </c>
    </row>
    <row r="11" spans="1:3" ht="15" x14ac:dyDescent="0.3">
      <c r="A11" s="417">
        <v>1.1000000000000001</v>
      </c>
      <c r="B11" s="415" t="s">
        <v>492</v>
      </c>
      <c r="C11" s="431">
        <f>'ფორმა N4'!D39+'ფორმა N5'!D37</f>
        <v>0</v>
      </c>
    </row>
    <row r="12" spans="1:3" ht="15" x14ac:dyDescent="0.3">
      <c r="A12" s="418" t="s">
        <v>30</v>
      </c>
      <c r="B12" s="415" t="s">
        <v>493</v>
      </c>
      <c r="C12" s="431">
        <f>'ფორმა N4'!D40+'ფორმა N5'!D38</f>
        <v>0</v>
      </c>
    </row>
    <row r="13" spans="1:3" ht="15" x14ac:dyDescent="0.3">
      <c r="A13" s="417">
        <v>1.2</v>
      </c>
      <c r="B13" s="415" t="s">
        <v>58</v>
      </c>
      <c r="C13" s="431">
        <f>'ფორმა N4'!D12+'ფორმა N5'!D10</f>
        <v>226713</v>
      </c>
    </row>
    <row r="14" spans="1:3" ht="15.75" customHeight="1" x14ac:dyDescent="0.3">
      <c r="A14" s="417">
        <v>1.3</v>
      </c>
      <c r="B14" s="415" t="s">
        <v>494</v>
      </c>
      <c r="C14" s="431">
        <f>'ფორმა N4'!D17+'ფორმა N5'!D15+'ფორმა N6'!D17</f>
        <v>130246</v>
      </c>
    </row>
    <row r="15" spans="1:3" ht="15" x14ac:dyDescent="0.2">
      <c r="A15" s="596"/>
      <c r="B15" s="596"/>
      <c r="C15" s="596"/>
    </row>
    <row r="16" spans="1:3" ht="30" customHeight="1" x14ac:dyDescent="0.2">
      <c r="A16" s="412" t="s">
        <v>64</v>
      </c>
      <c r="B16" s="412" t="s">
        <v>243</v>
      </c>
      <c r="C16" s="413" t="s">
        <v>67</v>
      </c>
    </row>
    <row r="17" spans="1:4" ht="15" x14ac:dyDescent="0.3">
      <c r="A17" s="414">
        <v>2</v>
      </c>
      <c r="B17" s="415" t="s">
        <v>495</v>
      </c>
      <c r="C17" s="416">
        <f>'ფორმა N2'!D9+'ფორმა N2'!C26+'ფორმა N3'!D9+'ფორმა N3'!C26</f>
        <v>560343</v>
      </c>
    </row>
    <row r="18" spans="1:4" ht="15" x14ac:dyDescent="0.3">
      <c r="A18" s="419">
        <v>2.1</v>
      </c>
      <c r="B18" s="415" t="s">
        <v>496</v>
      </c>
      <c r="C18" s="415">
        <f>'ფორმა N2'!D17+'ფორმა N3'!D17</f>
        <v>475459</v>
      </c>
    </row>
    <row r="19" spans="1:4" ht="15" x14ac:dyDescent="0.3">
      <c r="A19" s="419">
        <v>2.2000000000000002</v>
      </c>
      <c r="B19" s="415" t="s">
        <v>497</v>
      </c>
      <c r="C19" s="415">
        <f>'ფორმა N2'!D18+'ფორმა N3'!D18</f>
        <v>49884</v>
      </c>
    </row>
    <row r="20" spans="1:4" ht="15" x14ac:dyDescent="0.3">
      <c r="A20" s="419">
        <v>2.2999999999999998</v>
      </c>
      <c r="B20" s="415" t="s">
        <v>498</v>
      </c>
      <c r="C20" s="420">
        <f>SUM(C21:C25)</f>
        <v>0</v>
      </c>
    </row>
    <row r="21" spans="1:4" ht="15" x14ac:dyDescent="0.3">
      <c r="A21" s="418" t="s">
        <v>499</v>
      </c>
      <c r="B21" s="421" t="s">
        <v>500</v>
      </c>
      <c r="C21" s="415">
        <f>'ფორმა N2'!D13+'ფორმა N3'!D13</f>
        <v>0</v>
      </c>
    </row>
    <row r="22" spans="1:4" ht="15" x14ac:dyDescent="0.3">
      <c r="A22" s="418" t="s">
        <v>501</v>
      </c>
      <c r="B22" s="421" t="s">
        <v>502</v>
      </c>
      <c r="C22" s="415">
        <f>'ფორმა N2'!C27+'ფორმა N3'!C27</f>
        <v>0</v>
      </c>
    </row>
    <row r="23" spans="1:4" ht="15" x14ac:dyDescent="0.3">
      <c r="A23" s="418" t="s">
        <v>503</v>
      </c>
      <c r="B23" s="421" t="s">
        <v>504</v>
      </c>
      <c r="C23" s="415">
        <f>'ფორმა N2'!D14+'ფორმა N3'!D14</f>
        <v>0</v>
      </c>
    </row>
    <row r="24" spans="1:4" ht="15" x14ac:dyDescent="0.3">
      <c r="A24" s="418" t="s">
        <v>505</v>
      </c>
      <c r="B24" s="421" t="s">
        <v>506</v>
      </c>
      <c r="C24" s="415">
        <f>'ფორმა N2'!C31+'ფორმა N3'!C31</f>
        <v>0</v>
      </c>
    </row>
    <row r="25" spans="1:4" ht="15" x14ac:dyDescent="0.3">
      <c r="A25" s="418" t="s">
        <v>507</v>
      </c>
      <c r="B25" s="421" t="s">
        <v>508</v>
      </c>
      <c r="C25" s="415">
        <f>'ფორმა N2'!D11+'ფორმა N3'!D11</f>
        <v>0</v>
      </c>
    </row>
    <row r="26" spans="1:4" ht="15" x14ac:dyDescent="0.3">
      <c r="A26" s="428"/>
      <c r="B26" s="427"/>
      <c r="C26" s="426"/>
    </row>
    <row r="27" spans="1:4" ht="15" x14ac:dyDescent="0.3">
      <c r="A27" s="428"/>
      <c r="B27" s="427"/>
      <c r="C27" s="426"/>
    </row>
    <row r="28" spans="1:4" ht="15" x14ac:dyDescent="0.3">
      <c r="A28" s="21"/>
      <c r="B28" s="21"/>
      <c r="C28" s="21"/>
      <c r="D28" s="425"/>
    </row>
    <row r="29" spans="1:4" ht="15" x14ac:dyDescent="0.3">
      <c r="A29" s="198" t="s">
        <v>107</v>
      </c>
      <c r="B29" s="21"/>
      <c r="C29" s="21"/>
      <c r="D29" s="425"/>
    </row>
    <row r="30" spans="1:4" ht="15" x14ac:dyDescent="0.3">
      <c r="A30" s="21"/>
      <c r="B30" s="21"/>
      <c r="C30" s="21"/>
      <c r="D30" s="425"/>
    </row>
    <row r="31" spans="1:4" ht="15" x14ac:dyDescent="0.3">
      <c r="A31" s="21"/>
      <c r="B31" s="21"/>
      <c r="C31" s="21"/>
      <c r="D31" s="424"/>
    </row>
    <row r="32" spans="1:4" ht="15" x14ac:dyDescent="0.3">
      <c r="B32" s="198" t="s">
        <v>265</v>
      </c>
      <c r="C32" s="21"/>
      <c r="D32" s="424"/>
    </row>
    <row r="33" spans="2:4" ht="15" x14ac:dyDescent="0.3">
      <c r="B33" s="21" t="s">
        <v>264</v>
      </c>
      <c r="C33" s="21"/>
      <c r="D33" s="424"/>
    </row>
    <row r="34" spans="2:4" x14ac:dyDescent="0.2">
      <c r="B34" s="423" t="s">
        <v>139</v>
      </c>
      <c r="D34" s="422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218</v>
      </c>
      <c r="C1" t="s">
        <v>198</v>
      </c>
      <c r="E1" t="s">
        <v>225</v>
      </c>
      <c r="G1" t="s">
        <v>234</v>
      </c>
    </row>
    <row r="2" spans="1:7" ht="15" x14ac:dyDescent="0.2">
      <c r="A2" s="63">
        <v>40907</v>
      </c>
      <c r="C2" t="s">
        <v>199</v>
      </c>
      <c r="E2" t="s">
        <v>230</v>
      </c>
      <c r="G2" s="65" t="s">
        <v>235</v>
      </c>
    </row>
    <row r="3" spans="1:7" ht="15" x14ac:dyDescent="0.2">
      <c r="A3" s="63">
        <v>40908</v>
      </c>
      <c r="C3" t="s">
        <v>200</v>
      </c>
      <c r="E3" t="s">
        <v>231</v>
      </c>
      <c r="G3" s="65" t="s">
        <v>236</v>
      </c>
    </row>
    <row r="4" spans="1:7" ht="15" x14ac:dyDescent="0.2">
      <c r="A4" s="63">
        <v>40909</v>
      </c>
      <c r="C4" t="s">
        <v>201</v>
      </c>
      <c r="E4" t="s">
        <v>232</v>
      </c>
      <c r="G4" s="65" t="s">
        <v>237</v>
      </c>
    </row>
    <row r="5" spans="1:7" x14ac:dyDescent="0.2">
      <c r="A5" s="63">
        <v>40910</v>
      </c>
      <c r="C5" t="s">
        <v>202</v>
      </c>
      <c r="E5" t="s">
        <v>233</v>
      </c>
    </row>
    <row r="6" spans="1:7" x14ac:dyDescent="0.2">
      <c r="A6" s="63">
        <v>40911</v>
      </c>
      <c r="C6" t="s">
        <v>203</v>
      </c>
    </row>
    <row r="7" spans="1:7" x14ac:dyDescent="0.2">
      <c r="A7" s="63">
        <v>40912</v>
      </c>
      <c r="C7" t="s">
        <v>204</v>
      </c>
    </row>
    <row r="8" spans="1:7" x14ac:dyDescent="0.2">
      <c r="A8" s="63">
        <v>40913</v>
      </c>
      <c r="C8" t="s">
        <v>205</v>
      </c>
    </row>
    <row r="9" spans="1:7" x14ac:dyDescent="0.2">
      <c r="A9" s="63">
        <v>40914</v>
      </c>
      <c r="C9" t="s">
        <v>206</v>
      </c>
    </row>
    <row r="10" spans="1:7" x14ac:dyDescent="0.2">
      <c r="A10" s="63">
        <v>40915</v>
      </c>
      <c r="C10" t="s">
        <v>207</v>
      </c>
    </row>
    <row r="11" spans="1:7" x14ac:dyDescent="0.2">
      <c r="A11" s="63">
        <v>40916</v>
      </c>
      <c r="C11" t="s">
        <v>208</v>
      </c>
    </row>
    <row r="12" spans="1:7" x14ac:dyDescent="0.2">
      <c r="A12" s="63">
        <v>40917</v>
      </c>
      <c r="C12" t="s">
        <v>209</v>
      </c>
    </row>
    <row r="13" spans="1:7" x14ac:dyDescent="0.2">
      <c r="A13" s="63">
        <v>40918</v>
      </c>
      <c r="C13" t="s">
        <v>210</v>
      </c>
    </row>
    <row r="14" spans="1:7" x14ac:dyDescent="0.2">
      <c r="A14" s="63">
        <v>40919</v>
      </c>
      <c r="C14" t="s">
        <v>211</v>
      </c>
    </row>
    <row r="15" spans="1:7" x14ac:dyDescent="0.2">
      <c r="A15" s="63">
        <v>40920</v>
      </c>
      <c r="C15" t="s">
        <v>212</v>
      </c>
    </row>
    <row r="16" spans="1:7" x14ac:dyDescent="0.2">
      <c r="A16" s="63">
        <v>40921</v>
      </c>
      <c r="C16" t="s">
        <v>213</v>
      </c>
    </row>
    <row r="17" spans="1:3" x14ac:dyDescent="0.2">
      <c r="A17" s="63">
        <v>40922</v>
      </c>
      <c r="C17" t="s">
        <v>214</v>
      </c>
    </row>
    <row r="18" spans="1:3" x14ac:dyDescent="0.2">
      <c r="A18" s="63">
        <v>40923</v>
      </c>
      <c r="C18" t="s">
        <v>215</v>
      </c>
    </row>
    <row r="19" spans="1:3" x14ac:dyDescent="0.2">
      <c r="A19" s="63">
        <v>40924</v>
      </c>
      <c r="C19" t="s">
        <v>216</v>
      </c>
    </row>
    <row r="20" spans="1:3" x14ac:dyDescent="0.2">
      <c r="A20" s="63">
        <v>40925</v>
      </c>
      <c r="C20" t="s">
        <v>217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4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4" t="s">
        <v>266</v>
      </c>
      <c r="B1" s="240"/>
      <c r="C1" s="576" t="s">
        <v>109</v>
      </c>
      <c r="D1" s="576"/>
      <c r="E1" s="113"/>
    </row>
    <row r="2" spans="1:12" s="6" customFormat="1" x14ac:dyDescent="0.3">
      <c r="A2" s="76" t="s">
        <v>140</v>
      </c>
      <c r="B2" s="240"/>
      <c r="C2" s="577" t="str">
        <f>'ფორმა N1'!L2</f>
        <v>01/01-31/12/2017</v>
      </c>
      <c r="D2" s="578"/>
      <c r="E2" s="113"/>
    </row>
    <row r="3" spans="1:12" s="6" customFormat="1" x14ac:dyDescent="0.3">
      <c r="A3" s="76"/>
      <c r="B3" s="240"/>
      <c r="C3" s="75"/>
      <c r="D3" s="75"/>
      <c r="E3" s="113"/>
    </row>
    <row r="4" spans="1:12" s="2" customFormat="1" x14ac:dyDescent="0.3">
      <c r="A4" s="77" t="str">
        <f>'ფორმა N2'!A4</f>
        <v>ანგარიშვალდებული პირის დასახელება:</v>
      </c>
      <c r="B4" s="241"/>
      <c r="C4" s="76"/>
      <c r="D4" s="76"/>
      <c r="E4" s="108"/>
      <c r="L4" s="6"/>
    </row>
    <row r="5" spans="1:12" s="2" customFormat="1" x14ac:dyDescent="0.3">
      <c r="A5" s="11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242"/>
      <c r="C5" s="60"/>
      <c r="D5" s="60"/>
      <c r="E5" s="108"/>
    </row>
    <row r="6" spans="1:12" s="2" customFormat="1" x14ac:dyDescent="0.3">
      <c r="A6" s="77"/>
      <c r="B6" s="241"/>
      <c r="C6" s="76"/>
      <c r="D6" s="76"/>
      <c r="E6" s="108"/>
    </row>
    <row r="7" spans="1:12" s="6" customFormat="1" ht="18" x14ac:dyDescent="0.3">
      <c r="A7" s="100"/>
      <c r="B7" s="112"/>
      <c r="C7" s="78"/>
      <c r="D7" s="78"/>
      <c r="E7" s="113"/>
    </row>
    <row r="8" spans="1:12" s="6" customFormat="1" ht="30" x14ac:dyDescent="0.3">
      <c r="A8" s="106" t="s">
        <v>64</v>
      </c>
      <c r="B8" s="79" t="s">
        <v>243</v>
      </c>
      <c r="C8" s="79" t="s">
        <v>66</v>
      </c>
      <c r="D8" s="79" t="s">
        <v>67</v>
      </c>
      <c r="E8" s="113"/>
      <c r="F8" s="20"/>
    </row>
    <row r="9" spans="1:12" s="7" customFormat="1" x14ac:dyDescent="0.3">
      <c r="A9" s="227">
        <v>1</v>
      </c>
      <c r="B9" s="227" t="s">
        <v>65</v>
      </c>
      <c r="C9" s="85">
        <f>SUM(C10,C26)</f>
        <v>0</v>
      </c>
      <c r="D9" s="85">
        <f>SUM(D10,D26)</f>
        <v>0</v>
      </c>
      <c r="E9" s="113"/>
    </row>
    <row r="10" spans="1:12" s="7" customFormat="1" x14ac:dyDescent="0.3">
      <c r="A10" s="87">
        <v>1.1000000000000001</v>
      </c>
      <c r="B10" s="87" t="s">
        <v>80</v>
      </c>
      <c r="C10" s="85">
        <f>SUM(C11,C12,C16,C19,C25,C26)</f>
        <v>0</v>
      </c>
      <c r="D10" s="85">
        <f>SUM(D11,D12,D16,D19,D24,D25)</f>
        <v>0</v>
      </c>
      <c r="E10" s="113"/>
    </row>
    <row r="11" spans="1:12" s="9" customFormat="1" ht="18" x14ac:dyDescent="0.3">
      <c r="A11" s="88" t="s">
        <v>30</v>
      </c>
      <c r="B11" s="88" t="s">
        <v>79</v>
      </c>
      <c r="C11" s="8"/>
      <c r="D11" s="8"/>
      <c r="E11" s="113"/>
    </row>
    <row r="12" spans="1:12" s="10" customFormat="1" x14ac:dyDescent="0.3">
      <c r="A12" s="88" t="s">
        <v>31</v>
      </c>
      <c r="B12" s="88" t="s">
        <v>301</v>
      </c>
      <c r="C12" s="107">
        <f>SUM(C14:C15)</f>
        <v>0</v>
      </c>
      <c r="D12" s="107">
        <f>SUM(D14:D15)</f>
        <v>0</v>
      </c>
      <c r="E12" s="113"/>
    </row>
    <row r="13" spans="1:12" s="3" customFormat="1" x14ac:dyDescent="0.3">
      <c r="A13" s="97" t="s">
        <v>81</v>
      </c>
      <c r="B13" s="97" t="s">
        <v>304</v>
      </c>
      <c r="C13" s="8"/>
      <c r="D13" s="8"/>
      <c r="E13" s="113"/>
    </row>
    <row r="14" spans="1:12" s="3" customFormat="1" x14ac:dyDescent="0.3">
      <c r="A14" s="97" t="s">
        <v>467</v>
      </c>
      <c r="B14" s="97" t="s">
        <v>466</v>
      </c>
      <c r="C14" s="8"/>
      <c r="D14" s="8"/>
      <c r="E14" s="113"/>
    </row>
    <row r="15" spans="1:12" s="3" customFormat="1" x14ac:dyDescent="0.3">
      <c r="A15" s="97" t="s">
        <v>468</v>
      </c>
      <c r="B15" s="97" t="s">
        <v>97</v>
      </c>
      <c r="C15" s="8"/>
      <c r="D15" s="8"/>
      <c r="E15" s="113"/>
    </row>
    <row r="16" spans="1:12" s="3" customFormat="1" x14ac:dyDescent="0.3">
      <c r="A16" s="88" t="s">
        <v>82</v>
      </c>
      <c r="B16" s="88" t="s">
        <v>83</v>
      </c>
      <c r="C16" s="107">
        <f>SUM(C17:C18)</f>
        <v>0</v>
      </c>
      <c r="D16" s="107">
        <f>SUM(D17:D18)</f>
        <v>0</v>
      </c>
      <c r="E16" s="113"/>
    </row>
    <row r="17" spans="1:5" s="3" customFormat="1" x14ac:dyDescent="0.3">
      <c r="A17" s="97" t="s">
        <v>84</v>
      </c>
      <c r="B17" s="97" t="s">
        <v>86</v>
      </c>
      <c r="C17" s="8"/>
      <c r="D17" s="8"/>
      <c r="E17" s="113"/>
    </row>
    <row r="18" spans="1:5" s="3" customFormat="1" ht="30" x14ac:dyDescent="0.3">
      <c r="A18" s="97" t="s">
        <v>85</v>
      </c>
      <c r="B18" s="97" t="s">
        <v>110</v>
      </c>
      <c r="C18" s="8"/>
      <c r="D18" s="8"/>
      <c r="E18" s="113"/>
    </row>
    <row r="19" spans="1:5" s="3" customFormat="1" x14ac:dyDescent="0.3">
      <c r="A19" s="88" t="s">
        <v>87</v>
      </c>
      <c r="B19" s="88" t="s">
        <v>392</v>
      </c>
      <c r="C19" s="107">
        <f>SUM(C20:C23)</f>
        <v>0</v>
      </c>
      <c r="D19" s="107">
        <f>SUM(D20:D23)</f>
        <v>0</v>
      </c>
      <c r="E19" s="113"/>
    </row>
    <row r="20" spans="1:5" s="3" customFormat="1" x14ac:dyDescent="0.3">
      <c r="A20" s="97" t="s">
        <v>88</v>
      </c>
      <c r="B20" s="97" t="s">
        <v>89</v>
      </c>
      <c r="C20" s="8"/>
      <c r="D20" s="8"/>
      <c r="E20" s="113"/>
    </row>
    <row r="21" spans="1:5" s="3" customFormat="1" ht="30" x14ac:dyDescent="0.3">
      <c r="A21" s="97" t="s">
        <v>92</v>
      </c>
      <c r="B21" s="97" t="s">
        <v>90</v>
      </c>
      <c r="C21" s="8"/>
      <c r="D21" s="8"/>
      <c r="E21" s="113"/>
    </row>
    <row r="22" spans="1:5" s="3" customFormat="1" x14ac:dyDescent="0.3">
      <c r="A22" s="97" t="s">
        <v>93</v>
      </c>
      <c r="B22" s="97" t="s">
        <v>91</v>
      </c>
      <c r="C22" s="8"/>
      <c r="D22" s="8"/>
      <c r="E22" s="113"/>
    </row>
    <row r="23" spans="1:5" s="3" customFormat="1" x14ac:dyDescent="0.3">
      <c r="A23" s="97" t="s">
        <v>94</v>
      </c>
      <c r="B23" s="97" t="s">
        <v>409</v>
      </c>
      <c r="C23" s="8"/>
      <c r="D23" s="8"/>
      <c r="E23" s="113"/>
    </row>
    <row r="24" spans="1:5" s="3" customFormat="1" x14ac:dyDescent="0.3">
      <c r="A24" s="88" t="s">
        <v>95</v>
      </c>
      <c r="B24" s="88" t="s">
        <v>410</v>
      </c>
      <c r="C24" s="253"/>
      <c r="D24" s="8"/>
      <c r="E24" s="113"/>
    </row>
    <row r="25" spans="1:5" s="3" customFormat="1" x14ac:dyDescent="0.3">
      <c r="A25" s="88" t="s">
        <v>245</v>
      </c>
      <c r="B25" s="88" t="s">
        <v>416</v>
      </c>
      <c r="C25" s="8"/>
      <c r="D25" s="8"/>
      <c r="E25" s="113"/>
    </row>
    <row r="26" spans="1:5" x14ac:dyDescent="0.3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13"/>
    </row>
    <row r="27" spans="1:5" x14ac:dyDescent="0.3">
      <c r="A27" s="88" t="s">
        <v>32</v>
      </c>
      <c r="B27" s="88" t="s">
        <v>304</v>
      </c>
      <c r="C27" s="107">
        <f>SUM(C28:C30)</f>
        <v>0</v>
      </c>
      <c r="D27" s="107">
        <f>SUM(D28:D30)</f>
        <v>0</v>
      </c>
      <c r="E27" s="113"/>
    </row>
    <row r="28" spans="1:5" x14ac:dyDescent="0.3">
      <c r="A28" s="235" t="s">
        <v>98</v>
      </c>
      <c r="B28" s="235" t="s">
        <v>302</v>
      </c>
      <c r="C28" s="8"/>
      <c r="D28" s="8"/>
      <c r="E28" s="113"/>
    </row>
    <row r="29" spans="1:5" x14ac:dyDescent="0.3">
      <c r="A29" s="235" t="s">
        <v>99</v>
      </c>
      <c r="B29" s="235" t="s">
        <v>305</v>
      </c>
      <c r="C29" s="8"/>
      <c r="D29" s="8"/>
      <c r="E29" s="113"/>
    </row>
    <row r="30" spans="1:5" x14ac:dyDescent="0.3">
      <c r="A30" s="235" t="s">
        <v>418</v>
      </c>
      <c r="B30" s="235" t="s">
        <v>303</v>
      </c>
      <c r="C30" s="8"/>
      <c r="D30" s="8"/>
      <c r="E30" s="113"/>
    </row>
    <row r="31" spans="1:5" x14ac:dyDescent="0.3">
      <c r="A31" s="88" t="s">
        <v>33</v>
      </c>
      <c r="B31" s="88" t="s">
        <v>466</v>
      </c>
      <c r="C31" s="107">
        <f>SUM(C32:C34)</f>
        <v>0</v>
      </c>
      <c r="D31" s="107">
        <f>SUM(D32:D34)</f>
        <v>0</v>
      </c>
      <c r="E31" s="113"/>
    </row>
    <row r="32" spans="1:5" x14ac:dyDescent="0.3">
      <c r="A32" s="235" t="s">
        <v>12</v>
      </c>
      <c r="B32" s="235" t="s">
        <v>469</v>
      </c>
      <c r="C32" s="8"/>
      <c r="D32" s="8"/>
      <c r="E32" s="113"/>
    </row>
    <row r="33" spans="1:9" x14ac:dyDescent="0.3">
      <c r="A33" s="235" t="s">
        <v>13</v>
      </c>
      <c r="B33" s="235" t="s">
        <v>470</v>
      </c>
      <c r="C33" s="8"/>
      <c r="D33" s="8"/>
      <c r="E33" s="113"/>
    </row>
    <row r="34" spans="1:9" x14ac:dyDescent="0.3">
      <c r="A34" s="235" t="s">
        <v>275</v>
      </c>
      <c r="B34" s="235" t="s">
        <v>471</v>
      </c>
      <c r="C34" s="8"/>
      <c r="D34" s="8"/>
      <c r="E34" s="113"/>
    </row>
    <row r="35" spans="1:9" s="23" customFormat="1" x14ac:dyDescent="0.3">
      <c r="A35" s="88" t="s">
        <v>34</v>
      </c>
      <c r="B35" s="249" t="s">
        <v>415</v>
      </c>
      <c r="C35" s="8"/>
      <c r="D35" s="8"/>
    </row>
    <row r="36" spans="1:9" s="2" customFormat="1" x14ac:dyDescent="0.3">
      <c r="A36" s="1"/>
      <c r="B36" s="243"/>
      <c r="E36" s="5"/>
    </row>
    <row r="37" spans="1:9" s="2" customFormat="1" x14ac:dyDescent="0.3">
      <c r="B37" s="243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9" t="s">
        <v>107</v>
      </c>
      <c r="B40" s="243"/>
      <c r="E40" s="5"/>
    </row>
    <row r="41" spans="1:9" s="2" customFormat="1" x14ac:dyDescent="0.3">
      <c r="B41" s="243"/>
      <c r="E41"/>
      <c r="F41"/>
      <c r="G41"/>
      <c r="H41"/>
      <c r="I41"/>
    </row>
    <row r="42" spans="1:9" s="2" customFormat="1" x14ac:dyDescent="0.3">
      <c r="B42" s="243"/>
      <c r="D42" s="12"/>
      <c r="E42"/>
      <c r="F42"/>
      <c r="G42"/>
      <c r="H42"/>
      <c r="I42"/>
    </row>
    <row r="43" spans="1:9" s="2" customFormat="1" x14ac:dyDescent="0.3">
      <c r="A43"/>
      <c r="B43" s="245" t="s">
        <v>413</v>
      </c>
      <c r="D43" s="12"/>
      <c r="E43"/>
      <c r="F43"/>
      <c r="G43"/>
      <c r="H43"/>
      <c r="I43"/>
    </row>
    <row r="44" spans="1:9" s="2" customFormat="1" x14ac:dyDescent="0.3">
      <c r="A44"/>
      <c r="B44" s="243" t="s">
        <v>264</v>
      </c>
      <c r="D44" s="12"/>
      <c r="E44"/>
      <c r="F44"/>
      <c r="G44"/>
      <c r="H44"/>
      <c r="I44"/>
    </row>
    <row r="45" spans="1:9" customFormat="1" ht="12.75" x14ac:dyDescent="0.2">
      <c r="B45" s="246" t="s">
        <v>139</v>
      </c>
    </row>
    <row r="46" spans="1:9" customFormat="1" ht="12.75" x14ac:dyDescent="0.2">
      <c r="B46" s="24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SheetLayoutView="80" workbookViewId="0">
      <selection activeCell="C44" sqref="C44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475</v>
      </c>
      <c r="B1" s="224"/>
      <c r="C1" s="576" t="s">
        <v>109</v>
      </c>
      <c r="D1" s="576"/>
      <c r="E1" s="91"/>
    </row>
    <row r="2" spans="1:5" s="6" customFormat="1" x14ac:dyDescent="0.3">
      <c r="A2" s="380" t="s">
        <v>477</v>
      </c>
      <c r="B2" s="224"/>
      <c r="C2" s="574" t="str">
        <f>'ფორმა N1'!L2</f>
        <v>01/01-31/12/2017</v>
      </c>
      <c r="D2" s="575"/>
      <c r="E2" s="91"/>
    </row>
    <row r="3" spans="1:5" s="6" customFormat="1" x14ac:dyDescent="0.3">
      <c r="A3" s="380" t="s">
        <v>476</v>
      </c>
      <c r="B3" s="224"/>
      <c r="C3" s="225"/>
      <c r="D3" s="225"/>
      <c r="E3" s="91"/>
    </row>
    <row r="4" spans="1:5" s="6" customFormat="1" x14ac:dyDescent="0.3">
      <c r="A4" s="76" t="s">
        <v>140</v>
      </c>
      <c r="B4" s="224"/>
      <c r="C4" s="225"/>
      <c r="D4" s="225"/>
      <c r="E4" s="91"/>
    </row>
    <row r="5" spans="1:5" s="6" customFormat="1" x14ac:dyDescent="0.3">
      <c r="A5" s="76"/>
      <c r="B5" s="224"/>
      <c r="C5" s="225"/>
      <c r="D5" s="225"/>
      <c r="E5" s="91"/>
    </row>
    <row r="6" spans="1:5" x14ac:dyDescent="0.3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 x14ac:dyDescent="0.3">
      <c r="A7" s="226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7" s="80"/>
      <c r="C7" s="81"/>
      <c r="D7" s="81"/>
      <c r="E7" s="92"/>
    </row>
    <row r="8" spans="1:5" x14ac:dyDescent="0.3">
      <c r="A8" s="77"/>
      <c r="B8" s="77"/>
      <c r="C8" s="76"/>
      <c r="D8" s="76"/>
      <c r="E8" s="92"/>
    </row>
    <row r="9" spans="1:5" s="6" customFormat="1" x14ac:dyDescent="0.3">
      <c r="A9" s="224"/>
      <c r="B9" s="224"/>
      <c r="C9" s="78"/>
      <c r="D9" s="78"/>
      <c r="E9" s="91"/>
    </row>
    <row r="10" spans="1:5" s="6" customFormat="1" ht="30" x14ac:dyDescent="0.3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 x14ac:dyDescent="0.2">
      <c r="A11" s="227">
        <v>1</v>
      </c>
      <c r="B11" s="227" t="s">
        <v>57</v>
      </c>
      <c r="C11" s="82">
        <f>SUM(C12,C16,C56,C59,C60,C61,C79)</f>
        <v>503088.51</v>
      </c>
      <c r="D11" s="82">
        <f>SUM(D12,D16,D56,D59,D60,D61,D67,D75,D76)</f>
        <v>507286.01</v>
      </c>
      <c r="E11" s="228"/>
    </row>
    <row r="12" spans="1:5" s="9" customFormat="1" ht="18" x14ac:dyDescent="0.2">
      <c r="A12" s="87">
        <v>1.1000000000000001</v>
      </c>
      <c r="B12" s="87" t="s">
        <v>58</v>
      </c>
      <c r="C12" s="83">
        <f>SUM(C13:C15)</f>
        <v>237300</v>
      </c>
      <c r="D12" s="83">
        <f>SUM(D13:D15)</f>
        <v>226713</v>
      </c>
      <c r="E12" s="93"/>
    </row>
    <row r="13" spans="1:5" s="10" customFormat="1" x14ac:dyDescent="0.2">
      <c r="A13" s="88" t="s">
        <v>30</v>
      </c>
      <c r="B13" s="88" t="s">
        <v>59</v>
      </c>
      <c r="C13" s="4">
        <v>219787</v>
      </c>
      <c r="D13" s="4">
        <v>209200</v>
      </c>
      <c r="E13" s="94"/>
    </row>
    <row r="14" spans="1:5" s="3" customFormat="1" x14ac:dyDescent="0.2">
      <c r="A14" s="88" t="s">
        <v>31</v>
      </c>
      <c r="B14" s="88" t="s">
        <v>0</v>
      </c>
      <c r="C14" s="4">
        <v>17513</v>
      </c>
      <c r="D14" s="4">
        <v>17513</v>
      </c>
      <c r="E14" s="95"/>
    </row>
    <row r="15" spans="1:5" s="3" customFormat="1" x14ac:dyDescent="0.3">
      <c r="A15" s="384" t="s">
        <v>479</v>
      </c>
      <c r="B15" s="385" t="s">
        <v>480</v>
      </c>
      <c r="C15" s="385"/>
      <c r="D15" s="385"/>
      <c r="E15" s="95"/>
    </row>
    <row r="16" spans="1:5" s="7" customFormat="1" x14ac:dyDescent="0.2">
      <c r="A16" s="87">
        <v>1.2</v>
      </c>
      <c r="B16" s="87" t="s">
        <v>60</v>
      </c>
      <c r="C16" s="84">
        <f>SUM(C17,C20,C32,C33,C34,C35,C38,C39,C46:C50,C54,C55)</f>
        <v>237509.51</v>
      </c>
      <c r="D16" s="84">
        <f>SUM(D17,D20,D32,D33,D34,D35,D38,D39,D46:D50,D54,D55)</f>
        <v>228826.01</v>
      </c>
      <c r="E16" s="228"/>
    </row>
    <row r="17" spans="1:6" s="3" customFormat="1" x14ac:dyDescent="0.2">
      <c r="A17" s="88" t="s">
        <v>32</v>
      </c>
      <c r="B17" s="88" t="s">
        <v>1</v>
      </c>
      <c r="C17" s="83">
        <f>SUM(C18:C19)</f>
        <v>83487</v>
      </c>
      <c r="D17" s="83">
        <f>SUM(D18:D19)</f>
        <v>83487</v>
      </c>
      <c r="E17" s="95"/>
    </row>
    <row r="18" spans="1:6" s="3" customFormat="1" x14ac:dyDescent="0.2">
      <c r="A18" s="97" t="s">
        <v>98</v>
      </c>
      <c r="B18" s="97" t="s">
        <v>61</v>
      </c>
      <c r="C18" s="4">
        <v>83487</v>
      </c>
      <c r="D18" s="229">
        <v>83487</v>
      </c>
      <c r="E18" s="95"/>
    </row>
    <row r="19" spans="1:6" s="3" customFormat="1" x14ac:dyDescent="0.2">
      <c r="A19" s="97" t="s">
        <v>99</v>
      </c>
      <c r="B19" s="97" t="s">
        <v>62</v>
      </c>
      <c r="C19" s="4"/>
      <c r="D19" s="229"/>
      <c r="E19" s="95"/>
    </row>
    <row r="20" spans="1:6" s="3" customFormat="1" x14ac:dyDescent="0.2">
      <c r="A20" s="88" t="s">
        <v>33</v>
      </c>
      <c r="B20" s="88" t="s">
        <v>2</v>
      </c>
      <c r="C20" s="83">
        <f>SUM(C21:C26,C31)</f>
        <v>29425.51</v>
      </c>
      <c r="D20" s="83">
        <f>SUM(D21:D26,D31)</f>
        <v>29224.010000000002</v>
      </c>
      <c r="E20" s="230"/>
      <c r="F20" s="231"/>
    </row>
    <row r="21" spans="1:6" s="234" customFormat="1" ht="30" x14ac:dyDescent="0.2">
      <c r="A21" s="97" t="s">
        <v>12</v>
      </c>
      <c r="B21" s="97" t="s">
        <v>244</v>
      </c>
      <c r="C21" s="232">
        <v>13562</v>
      </c>
      <c r="D21" s="39">
        <v>13562</v>
      </c>
      <c r="E21" s="233"/>
    </row>
    <row r="22" spans="1:6" s="234" customFormat="1" x14ac:dyDescent="0.2">
      <c r="A22" s="97" t="s">
        <v>13</v>
      </c>
      <c r="B22" s="97" t="s">
        <v>14</v>
      </c>
      <c r="C22" s="232"/>
      <c r="D22" s="40"/>
      <c r="E22" s="233"/>
    </row>
    <row r="23" spans="1:6" s="234" customFormat="1" ht="30" x14ac:dyDescent="0.2">
      <c r="A23" s="97" t="s">
        <v>275</v>
      </c>
      <c r="B23" s="97" t="s">
        <v>22</v>
      </c>
      <c r="C23" s="232"/>
      <c r="D23" s="41"/>
      <c r="E23" s="233"/>
    </row>
    <row r="24" spans="1:6" s="234" customFormat="1" ht="16.5" customHeight="1" x14ac:dyDescent="0.2">
      <c r="A24" s="97" t="s">
        <v>276</v>
      </c>
      <c r="B24" s="97" t="s">
        <v>15</v>
      </c>
      <c r="C24" s="232">
        <v>9531.7099999999991</v>
      </c>
      <c r="D24" s="41">
        <v>9390.3700000000008</v>
      </c>
      <c r="E24" s="233"/>
    </row>
    <row r="25" spans="1:6" s="234" customFormat="1" ht="16.5" customHeight="1" x14ac:dyDescent="0.2">
      <c r="A25" s="97" t="s">
        <v>277</v>
      </c>
      <c r="B25" s="97" t="s">
        <v>16</v>
      </c>
      <c r="C25" s="232"/>
      <c r="D25" s="41"/>
      <c r="E25" s="233"/>
    </row>
    <row r="26" spans="1:6" s="234" customFormat="1" ht="16.5" customHeight="1" x14ac:dyDescent="0.2">
      <c r="A26" s="97" t="s">
        <v>278</v>
      </c>
      <c r="B26" s="97" t="s">
        <v>17</v>
      </c>
      <c r="C26" s="83">
        <f>SUM(C27:C30)</f>
        <v>1805.8</v>
      </c>
      <c r="D26" s="83">
        <f>SUM(D27:D30)</f>
        <v>1745.64</v>
      </c>
      <c r="E26" s="233"/>
    </row>
    <row r="27" spans="1:6" s="234" customFormat="1" ht="16.5" customHeight="1" x14ac:dyDescent="0.2">
      <c r="A27" s="235" t="s">
        <v>279</v>
      </c>
      <c r="B27" s="235" t="s">
        <v>18</v>
      </c>
      <c r="C27" s="232"/>
      <c r="D27" s="41"/>
      <c r="E27" s="233"/>
    </row>
    <row r="28" spans="1:6" s="234" customFormat="1" ht="16.5" customHeight="1" x14ac:dyDescent="0.2">
      <c r="A28" s="235" t="s">
        <v>280</v>
      </c>
      <c r="B28" s="235" t="s">
        <v>19</v>
      </c>
      <c r="C28" s="232">
        <v>136.80000000000001</v>
      </c>
      <c r="D28" s="41">
        <v>76.64</v>
      </c>
      <c r="E28" s="233"/>
    </row>
    <row r="29" spans="1:6" s="234" customFormat="1" ht="16.5" customHeight="1" x14ac:dyDescent="0.2">
      <c r="A29" s="235" t="s">
        <v>281</v>
      </c>
      <c r="B29" s="235" t="s">
        <v>20</v>
      </c>
      <c r="C29" s="232">
        <v>1669</v>
      </c>
      <c r="D29" s="41">
        <v>1669</v>
      </c>
      <c r="E29" s="233"/>
    </row>
    <row r="30" spans="1:6" s="234" customFormat="1" ht="16.5" customHeight="1" x14ac:dyDescent="0.2">
      <c r="A30" s="235" t="s">
        <v>282</v>
      </c>
      <c r="B30" s="235" t="s">
        <v>23</v>
      </c>
      <c r="C30" s="232"/>
      <c r="D30" s="42"/>
      <c r="E30" s="233"/>
    </row>
    <row r="31" spans="1:6" s="234" customFormat="1" ht="16.5" customHeight="1" x14ac:dyDescent="0.2">
      <c r="A31" s="97" t="s">
        <v>283</v>
      </c>
      <c r="B31" s="97" t="s">
        <v>21</v>
      </c>
      <c r="C31" s="232">
        <v>4526</v>
      </c>
      <c r="D31" s="42">
        <v>4526</v>
      </c>
      <c r="E31" s="233"/>
    </row>
    <row r="32" spans="1:6" s="3" customFormat="1" ht="16.5" customHeight="1" x14ac:dyDescent="0.2">
      <c r="A32" s="88" t="s">
        <v>34</v>
      </c>
      <c r="B32" s="88" t="s">
        <v>3</v>
      </c>
      <c r="C32" s="4">
        <v>41450</v>
      </c>
      <c r="D32" s="229">
        <v>41450</v>
      </c>
      <c r="E32" s="230"/>
    </row>
    <row r="33" spans="1:5" s="3" customFormat="1" ht="16.5" customHeight="1" x14ac:dyDescent="0.2">
      <c r="A33" s="88" t="s">
        <v>35</v>
      </c>
      <c r="B33" s="88" t="s">
        <v>4</v>
      </c>
      <c r="C33" s="4">
        <v>8112</v>
      </c>
      <c r="D33" s="229">
        <v>7340</v>
      </c>
      <c r="E33" s="95"/>
    </row>
    <row r="34" spans="1:5" s="3" customFormat="1" ht="16.5" customHeight="1" x14ac:dyDescent="0.2">
      <c r="A34" s="88" t="s">
        <v>36</v>
      </c>
      <c r="B34" s="88" t="s">
        <v>5</v>
      </c>
      <c r="C34" s="4">
        <v>86</v>
      </c>
      <c r="D34" s="229">
        <v>86</v>
      </c>
      <c r="E34" s="95"/>
    </row>
    <row r="35" spans="1:5" s="3" customFormat="1" x14ac:dyDescent="0.2">
      <c r="A35" s="88" t="s">
        <v>37</v>
      </c>
      <c r="B35" s="88" t="s">
        <v>63</v>
      </c>
      <c r="C35" s="83">
        <f>SUM(C36:C37)</f>
        <v>22477</v>
      </c>
      <c r="D35" s="83">
        <f>SUM(D36:D37)</f>
        <v>24067</v>
      </c>
      <c r="E35" s="95"/>
    </row>
    <row r="36" spans="1:5" s="3" customFormat="1" ht="16.5" customHeight="1" x14ac:dyDescent="0.2">
      <c r="A36" s="97" t="s">
        <v>284</v>
      </c>
      <c r="B36" s="97" t="s">
        <v>56</v>
      </c>
      <c r="C36" s="4">
        <v>18991</v>
      </c>
      <c r="D36" s="229">
        <v>20581</v>
      </c>
      <c r="E36" s="95"/>
    </row>
    <row r="37" spans="1:5" s="3" customFormat="1" ht="16.5" customHeight="1" x14ac:dyDescent="0.2">
      <c r="A37" s="97" t="s">
        <v>285</v>
      </c>
      <c r="B37" s="97" t="s">
        <v>55</v>
      </c>
      <c r="C37" s="4">
        <v>3486</v>
      </c>
      <c r="D37" s="229">
        <v>3486</v>
      </c>
      <c r="E37" s="95"/>
    </row>
    <row r="38" spans="1:5" s="3" customFormat="1" ht="16.5" customHeight="1" x14ac:dyDescent="0.2">
      <c r="A38" s="88" t="s">
        <v>38</v>
      </c>
      <c r="B38" s="88" t="s">
        <v>49</v>
      </c>
      <c r="C38" s="4">
        <v>2541</v>
      </c>
      <c r="D38" s="229">
        <v>2541</v>
      </c>
      <c r="E38" s="95"/>
    </row>
    <row r="39" spans="1:5" s="3" customFormat="1" ht="16.5" customHeight="1" x14ac:dyDescent="0.2">
      <c r="A39" s="88" t="s">
        <v>39</v>
      </c>
      <c r="B39" s="88" t="s">
        <v>383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29"/>
      <c r="E40" s="95"/>
    </row>
    <row r="41" spans="1:5" s="3" customFormat="1" ht="16.5" customHeight="1" x14ac:dyDescent="0.2">
      <c r="A41" s="17" t="s">
        <v>339</v>
      </c>
      <c r="B41" s="17" t="s">
        <v>343</v>
      </c>
      <c r="C41" s="4"/>
      <c r="D41" s="229"/>
      <c r="E41" s="95"/>
    </row>
    <row r="42" spans="1:5" s="3" customFormat="1" ht="16.5" customHeight="1" x14ac:dyDescent="0.2">
      <c r="A42" s="17" t="s">
        <v>340</v>
      </c>
      <c r="B42" s="17" t="s">
        <v>346</v>
      </c>
      <c r="C42" s="4"/>
      <c r="D42" s="229"/>
      <c r="E42" s="95"/>
    </row>
    <row r="43" spans="1:5" s="3" customFormat="1" ht="16.5" customHeight="1" x14ac:dyDescent="0.2">
      <c r="A43" s="17" t="s">
        <v>345</v>
      </c>
      <c r="B43" s="17" t="s">
        <v>347</v>
      </c>
      <c r="C43" s="4"/>
      <c r="D43" s="229"/>
      <c r="E43" s="95"/>
    </row>
    <row r="44" spans="1:5" s="3" customFormat="1" ht="16.5" customHeight="1" x14ac:dyDescent="0.2">
      <c r="A44" s="17" t="s">
        <v>348</v>
      </c>
      <c r="B44" s="17" t="s">
        <v>459</v>
      </c>
      <c r="C44" s="4"/>
      <c r="D44" s="229"/>
      <c r="E44" s="95"/>
    </row>
    <row r="45" spans="1:5" s="3" customFormat="1" ht="16.5" customHeight="1" x14ac:dyDescent="0.2">
      <c r="A45" s="17" t="s">
        <v>460</v>
      </c>
      <c r="B45" s="17" t="s">
        <v>344</v>
      </c>
      <c r="C45" s="4"/>
      <c r="D45" s="229"/>
      <c r="E45" s="95"/>
    </row>
    <row r="46" spans="1:5" s="3" customFormat="1" ht="30" x14ac:dyDescent="0.2">
      <c r="A46" s="88" t="s">
        <v>40</v>
      </c>
      <c r="B46" s="88" t="s">
        <v>28</v>
      </c>
      <c r="C46" s="4"/>
      <c r="D46" s="229"/>
      <c r="E46" s="95"/>
    </row>
    <row r="47" spans="1:5" s="3" customFormat="1" ht="16.5" customHeight="1" x14ac:dyDescent="0.2">
      <c r="A47" s="88" t="s">
        <v>41</v>
      </c>
      <c r="B47" s="88" t="s">
        <v>24</v>
      </c>
      <c r="C47" s="4">
        <v>295</v>
      </c>
      <c r="D47" s="229">
        <v>295</v>
      </c>
      <c r="E47" s="95"/>
    </row>
    <row r="48" spans="1:5" s="3" customFormat="1" ht="16.5" customHeight="1" x14ac:dyDescent="0.2">
      <c r="A48" s="88" t="s">
        <v>42</v>
      </c>
      <c r="B48" s="88" t="s">
        <v>25</v>
      </c>
      <c r="C48" s="4">
        <v>1000</v>
      </c>
      <c r="D48" s="229">
        <v>1000</v>
      </c>
      <c r="E48" s="95"/>
    </row>
    <row r="49" spans="1:6" s="3" customFormat="1" ht="16.5" customHeight="1" x14ac:dyDescent="0.2">
      <c r="A49" s="88" t="s">
        <v>43</v>
      </c>
      <c r="B49" s="88" t="s">
        <v>26</v>
      </c>
      <c r="C49" s="4"/>
      <c r="D49" s="229"/>
      <c r="E49" s="95"/>
    </row>
    <row r="50" spans="1:6" s="3" customFormat="1" ht="16.5" customHeight="1" x14ac:dyDescent="0.2">
      <c r="A50" s="88" t="s">
        <v>44</v>
      </c>
      <c r="B50" s="88" t="s">
        <v>384</v>
      </c>
      <c r="C50" s="83">
        <f>SUM(C51:C53)</f>
        <v>37200</v>
      </c>
      <c r="D50" s="83">
        <f>SUM(D51:D53)</f>
        <v>27900</v>
      </c>
      <c r="E50" s="95"/>
    </row>
    <row r="51" spans="1:6" s="3" customFormat="1" ht="16.5" customHeight="1" x14ac:dyDescent="0.2">
      <c r="A51" s="97" t="s">
        <v>354</v>
      </c>
      <c r="B51" s="97" t="s">
        <v>357</v>
      </c>
      <c r="C51" s="4">
        <v>37200</v>
      </c>
      <c r="D51" s="229">
        <v>27900</v>
      </c>
      <c r="E51" s="95"/>
    </row>
    <row r="52" spans="1:6" s="3" customFormat="1" ht="16.5" customHeight="1" x14ac:dyDescent="0.2">
      <c r="A52" s="97" t="s">
        <v>355</v>
      </c>
      <c r="B52" s="97" t="s">
        <v>356</v>
      </c>
      <c r="C52" s="4"/>
      <c r="D52" s="229"/>
      <c r="E52" s="95"/>
    </row>
    <row r="53" spans="1:6" s="3" customFormat="1" ht="16.5" customHeight="1" x14ac:dyDescent="0.2">
      <c r="A53" s="97" t="s">
        <v>358</v>
      </c>
      <c r="B53" s="97" t="s">
        <v>359</v>
      </c>
      <c r="C53" s="4"/>
      <c r="D53" s="229"/>
      <c r="E53" s="95"/>
    </row>
    <row r="54" spans="1:6" s="3" customFormat="1" x14ac:dyDescent="0.2">
      <c r="A54" s="88" t="s">
        <v>45</v>
      </c>
      <c r="B54" s="88" t="s">
        <v>29</v>
      </c>
      <c r="C54" s="4"/>
      <c r="D54" s="229"/>
      <c r="E54" s="95"/>
    </row>
    <row r="55" spans="1:6" s="3" customFormat="1" ht="16.5" customHeight="1" x14ac:dyDescent="0.2">
      <c r="A55" s="88" t="s">
        <v>46</v>
      </c>
      <c r="B55" s="88" t="s">
        <v>6</v>
      </c>
      <c r="C55" s="4">
        <v>11436</v>
      </c>
      <c r="D55" s="229">
        <v>11436</v>
      </c>
      <c r="E55" s="230"/>
      <c r="F55" s="231"/>
    </row>
    <row r="56" spans="1:6" s="3" customFormat="1" ht="30" x14ac:dyDescent="0.2">
      <c r="A56" s="87">
        <v>1.3</v>
      </c>
      <c r="B56" s="87" t="s">
        <v>389</v>
      </c>
      <c r="C56" s="84">
        <f>SUM(C57:C58)</f>
        <v>0</v>
      </c>
      <c r="D56" s="84">
        <f>SUM(D57:D58)</f>
        <v>0</v>
      </c>
      <c r="E56" s="230"/>
      <c r="F56" s="231"/>
    </row>
    <row r="57" spans="1:6" s="3" customFormat="1" ht="30" x14ac:dyDescent="0.2">
      <c r="A57" s="88" t="s">
        <v>50</v>
      </c>
      <c r="B57" s="88" t="s">
        <v>48</v>
      </c>
      <c r="C57" s="4"/>
      <c r="D57" s="229"/>
      <c r="E57" s="230"/>
      <c r="F57" s="231"/>
    </row>
    <row r="58" spans="1:6" s="3" customFormat="1" ht="16.5" customHeight="1" x14ac:dyDescent="0.2">
      <c r="A58" s="88" t="s">
        <v>51</v>
      </c>
      <c r="B58" s="88" t="s">
        <v>47</v>
      </c>
      <c r="C58" s="4"/>
      <c r="D58" s="229"/>
      <c r="E58" s="230"/>
      <c r="F58" s="231"/>
    </row>
    <row r="59" spans="1:6" s="3" customFormat="1" x14ac:dyDescent="0.2">
      <c r="A59" s="87">
        <v>1.4</v>
      </c>
      <c r="B59" s="87" t="s">
        <v>391</v>
      </c>
      <c r="C59" s="4"/>
      <c r="D59" s="229"/>
      <c r="E59" s="230"/>
      <c r="F59" s="231"/>
    </row>
    <row r="60" spans="1:6" s="234" customFormat="1" x14ac:dyDescent="0.2">
      <c r="A60" s="87">
        <v>1.5</v>
      </c>
      <c r="B60" s="87" t="s">
        <v>7</v>
      </c>
      <c r="C60" s="232"/>
      <c r="D60" s="41"/>
      <c r="E60" s="233"/>
    </row>
    <row r="61" spans="1:6" s="234" customFormat="1" x14ac:dyDescent="0.3">
      <c r="A61" s="87">
        <v>1.6</v>
      </c>
      <c r="B61" s="46" t="s">
        <v>8</v>
      </c>
      <c r="C61" s="85">
        <f>SUM(C62:C66)</f>
        <v>28279</v>
      </c>
      <c r="D61" s="86">
        <f>SUM(D62:D66)</f>
        <v>28279</v>
      </c>
      <c r="E61" s="233"/>
    </row>
    <row r="62" spans="1:6" s="234" customFormat="1" x14ac:dyDescent="0.2">
      <c r="A62" s="88" t="s">
        <v>291</v>
      </c>
      <c r="B62" s="47" t="s">
        <v>52</v>
      </c>
      <c r="C62" s="232">
        <v>28279</v>
      </c>
      <c r="D62" s="41">
        <v>28279</v>
      </c>
      <c r="E62" s="233"/>
    </row>
    <row r="63" spans="1:6" s="234" customFormat="1" ht="30" x14ac:dyDescent="0.2">
      <c r="A63" s="88" t="s">
        <v>292</v>
      </c>
      <c r="B63" s="47" t="s">
        <v>54</v>
      </c>
      <c r="C63" s="232"/>
      <c r="D63" s="41"/>
      <c r="E63" s="233"/>
    </row>
    <row r="64" spans="1:6" s="234" customFormat="1" x14ac:dyDescent="0.2">
      <c r="A64" s="88" t="s">
        <v>293</v>
      </c>
      <c r="B64" s="47" t="s">
        <v>53</v>
      </c>
      <c r="C64" s="41"/>
      <c r="D64" s="41"/>
      <c r="E64" s="233"/>
    </row>
    <row r="65" spans="1:5" s="234" customFormat="1" x14ac:dyDescent="0.2">
      <c r="A65" s="88" t="s">
        <v>294</v>
      </c>
      <c r="B65" s="47" t="s">
        <v>27</v>
      </c>
      <c r="C65" s="232"/>
      <c r="D65" s="41"/>
      <c r="E65" s="233"/>
    </row>
    <row r="66" spans="1:5" s="234" customFormat="1" x14ac:dyDescent="0.2">
      <c r="A66" s="88" t="s">
        <v>322</v>
      </c>
      <c r="B66" s="47" t="s">
        <v>323</v>
      </c>
      <c r="C66" s="232"/>
      <c r="D66" s="41"/>
      <c r="E66" s="233"/>
    </row>
    <row r="67" spans="1:5" x14ac:dyDescent="0.3">
      <c r="A67" s="227">
        <v>2</v>
      </c>
      <c r="B67" s="227" t="s">
        <v>385</v>
      </c>
      <c r="C67" s="236"/>
      <c r="D67" s="85">
        <f>SUM(D68:D74)</f>
        <v>0</v>
      </c>
      <c r="E67" s="96"/>
    </row>
    <row r="68" spans="1:5" x14ac:dyDescent="0.3">
      <c r="A68" s="98">
        <v>2.1</v>
      </c>
      <c r="B68" s="237" t="s">
        <v>100</v>
      </c>
      <c r="C68" s="238"/>
      <c r="D68" s="22"/>
      <c r="E68" s="96"/>
    </row>
    <row r="69" spans="1:5" x14ac:dyDescent="0.3">
      <c r="A69" s="98">
        <v>2.2000000000000002</v>
      </c>
      <c r="B69" s="237" t="s">
        <v>386</v>
      </c>
      <c r="C69" s="238"/>
      <c r="D69" s="22"/>
      <c r="E69" s="96"/>
    </row>
    <row r="70" spans="1:5" x14ac:dyDescent="0.3">
      <c r="A70" s="98">
        <v>2.2999999999999998</v>
      </c>
      <c r="B70" s="237" t="s">
        <v>104</v>
      </c>
      <c r="C70" s="238"/>
      <c r="D70" s="22"/>
      <c r="E70" s="96"/>
    </row>
    <row r="71" spans="1:5" x14ac:dyDescent="0.3">
      <c r="A71" s="98">
        <v>2.4</v>
      </c>
      <c r="B71" s="237" t="s">
        <v>103</v>
      </c>
      <c r="C71" s="238"/>
      <c r="D71" s="22"/>
      <c r="E71" s="96"/>
    </row>
    <row r="72" spans="1:5" x14ac:dyDescent="0.3">
      <c r="A72" s="98">
        <v>2.5</v>
      </c>
      <c r="B72" s="237" t="s">
        <v>387</v>
      </c>
      <c r="C72" s="238"/>
      <c r="D72" s="22"/>
      <c r="E72" s="96"/>
    </row>
    <row r="73" spans="1:5" x14ac:dyDescent="0.3">
      <c r="A73" s="98">
        <v>2.6</v>
      </c>
      <c r="B73" s="237" t="s">
        <v>101</v>
      </c>
      <c r="C73" s="238"/>
      <c r="D73" s="22"/>
      <c r="E73" s="96"/>
    </row>
    <row r="74" spans="1:5" x14ac:dyDescent="0.3">
      <c r="A74" s="98">
        <v>2.7</v>
      </c>
      <c r="B74" s="237" t="s">
        <v>102</v>
      </c>
      <c r="C74" s="239"/>
      <c r="D74" s="22"/>
      <c r="E74" s="96"/>
    </row>
    <row r="75" spans="1:5" x14ac:dyDescent="0.3">
      <c r="A75" s="227">
        <v>3</v>
      </c>
      <c r="B75" s="227" t="s">
        <v>414</v>
      </c>
      <c r="C75" s="85"/>
      <c r="D75" s="22"/>
      <c r="E75" s="96"/>
    </row>
    <row r="76" spans="1:5" x14ac:dyDescent="0.3">
      <c r="A76" s="227">
        <v>4</v>
      </c>
      <c r="B76" s="227" t="s">
        <v>246</v>
      </c>
      <c r="C76" s="85"/>
      <c r="D76" s="85">
        <f>SUM(D77:D78)</f>
        <v>23468</v>
      </c>
      <c r="E76" s="96"/>
    </row>
    <row r="77" spans="1:5" x14ac:dyDescent="0.3">
      <c r="A77" s="98">
        <v>4.0999999999999996</v>
      </c>
      <c r="B77" s="98" t="s">
        <v>247</v>
      </c>
      <c r="C77" s="238"/>
      <c r="D77" s="8">
        <v>23468</v>
      </c>
      <c r="E77" s="96"/>
    </row>
    <row r="78" spans="1:5" x14ac:dyDescent="0.3">
      <c r="A78" s="98">
        <v>4.2</v>
      </c>
      <c r="B78" s="98" t="s">
        <v>248</v>
      </c>
      <c r="C78" s="239"/>
      <c r="D78" s="8"/>
      <c r="E78" s="96"/>
    </row>
    <row r="79" spans="1:5" x14ac:dyDescent="0.3">
      <c r="A79" s="227">
        <v>5</v>
      </c>
      <c r="B79" s="227" t="s">
        <v>273</v>
      </c>
      <c r="C79" s="255"/>
      <c r="D79" s="239"/>
      <c r="E79" s="96"/>
    </row>
    <row r="80" spans="1:5" x14ac:dyDescent="0.3">
      <c r="B80" s="45"/>
    </row>
    <row r="81" spans="1:9" x14ac:dyDescent="0.3">
      <c r="A81" s="579" t="s">
        <v>461</v>
      </c>
      <c r="B81" s="579"/>
      <c r="C81" s="579"/>
      <c r="D81" s="579"/>
      <c r="E81" s="5"/>
    </row>
    <row r="82" spans="1:9" x14ac:dyDescent="0.3">
      <c r="B82" s="45"/>
    </row>
    <row r="83" spans="1:9" s="23" customFormat="1" ht="12.75" x14ac:dyDescent="0.2"/>
    <row r="84" spans="1:9" x14ac:dyDescent="0.3">
      <c r="A84" s="69" t="s">
        <v>107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9" t="s">
        <v>411</v>
      </c>
      <c r="D87" s="12"/>
      <c r="E87"/>
      <c r="F87"/>
      <c r="G87"/>
      <c r="H87"/>
      <c r="I87"/>
    </row>
    <row r="88" spans="1:9" x14ac:dyDescent="0.3">
      <c r="A88"/>
      <c r="B88" s="2" t="s">
        <v>412</v>
      </c>
      <c r="D88" s="12"/>
      <c r="E88"/>
      <c r="F88"/>
      <c r="G88"/>
      <c r="H88"/>
      <c r="I88"/>
    </row>
    <row r="89" spans="1:9" customFormat="1" ht="12.75" x14ac:dyDescent="0.2">
      <c r="B89" s="66" t="s">
        <v>139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SheetLayoutView="80" workbookViewId="0">
      <selection activeCell="B34" sqref="B34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312</v>
      </c>
      <c r="B1" s="77"/>
      <c r="C1" s="576" t="s">
        <v>109</v>
      </c>
      <c r="D1" s="576"/>
      <c r="E1" s="91"/>
    </row>
    <row r="2" spans="1:5" s="6" customFormat="1" x14ac:dyDescent="0.3">
      <c r="A2" s="74" t="s">
        <v>313</v>
      </c>
      <c r="B2" s="77"/>
      <c r="C2" s="574" t="str">
        <f>'ფორმა N1'!L2</f>
        <v>01/01-31/12/2017</v>
      </c>
      <c r="D2" s="574"/>
      <c r="E2" s="91"/>
    </row>
    <row r="3" spans="1:5" s="6" customFormat="1" x14ac:dyDescent="0.3">
      <c r="A3" s="76" t="s">
        <v>140</v>
      </c>
      <c r="B3" s="74"/>
      <c r="C3" s="160"/>
      <c r="D3" s="160"/>
      <c r="E3" s="91"/>
    </row>
    <row r="4" spans="1:5" s="6" customFormat="1" x14ac:dyDescent="0.3">
      <c r="A4" s="76"/>
      <c r="B4" s="76"/>
      <c r="C4" s="160"/>
      <c r="D4" s="160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x14ac:dyDescent="0.3">
      <c r="A6" s="42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6" s="80"/>
      <c r="C6" s="81"/>
      <c r="D6" s="81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59"/>
      <c r="B8" s="159"/>
      <c r="C8" s="78"/>
      <c r="D8" s="78"/>
      <c r="E8" s="91"/>
    </row>
    <row r="9" spans="1:5" s="6" customFormat="1" ht="30" x14ac:dyDescent="0.3">
      <c r="A9" s="89" t="s">
        <v>64</v>
      </c>
      <c r="B9" s="89" t="s">
        <v>318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314</v>
      </c>
      <c r="B10" s="98"/>
      <c r="C10" s="4"/>
      <c r="D10" s="4"/>
      <c r="E10" s="93"/>
    </row>
    <row r="11" spans="1:5" s="10" customFormat="1" x14ac:dyDescent="0.2">
      <c r="A11" s="98" t="s">
        <v>315</v>
      </c>
      <c r="B11" s="98"/>
      <c r="C11" s="4"/>
      <c r="D11" s="4"/>
      <c r="E11" s="94"/>
    </row>
    <row r="12" spans="1:5" s="10" customFormat="1" x14ac:dyDescent="0.2">
      <c r="A12" s="87" t="s">
        <v>272</v>
      </c>
      <c r="B12" s="87"/>
      <c r="C12" s="4"/>
      <c r="D12" s="4"/>
      <c r="E12" s="94"/>
    </row>
    <row r="13" spans="1:5" s="10" customFormat="1" x14ac:dyDescent="0.2">
      <c r="A13" s="87" t="s">
        <v>272</v>
      </c>
      <c r="B13" s="87"/>
      <c r="C13" s="4"/>
      <c r="D13" s="4"/>
      <c r="E13" s="94"/>
    </row>
    <row r="14" spans="1:5" s="10" customFormat="1" x14ac:dyDescent="0.2">
      <c r="A14" s="87" t="s">
        <v>272</v>
      </c>
      <c r="B14" s="87"/>
      <c r="C14" s="4"/>
      <c r="D14" s="4"/>
      <c r="E14" s="94"/>
    </row>
    <row r="15" spans="1:5" s="10" customFormat="1" x14ac:dyDescent="0.2">
      <c r="A15" s="87" t="s">
        <v>272</v>
      </c>
      <c r="B15" s="87"/>
      <c r="C15" s="4"/>
      <c r="D15" s="4"/>
      <c r="E15" s="94"/>
    </row>
    <row r="16" spans="1:5" s="10" customFormat="1" x14ac:dyDescent="0.2">
      <c r="A16" s="87" t="s">
        <v>272</v>
      </c>
      <c r="B16" s="87"/>
      <c r="C16" s="4"/>
      <c r="D16" s="4"/>
      <c r="E16" s="94"/>
    </row>
    <row r="17" spans="1:5" s="10" customFormat="1" ht="17.25" customHeight="1" x14ac:dyDescent="0.2">
      <c r="A17" s="98" t="s">
        <v>316</v>
      </c>
      <c r="B17" s="87"/>
      <c r="C17" s="4"/>
      <c r="D17" s="4"/>
      <c r="E17" s="94"/>
    </row>
    <row r="18" spans="1:5" s="10" customFormat="1" ht="18" customHeight="1" x14ac:dyDescent="0.2">
      <c r="A18" s="98" t="s">
        <v>317</v>
      </c>
      <c r="B18" s="87"/>
      <c r="C18" s="4"/>
      <c r="D18" s="4"/>
      <c r="E18" s="94"/>
    </row>
    <row r="19" spans="1:5" s="10" customFormat="1" x14ac:dyDescent="0.2">
      <c r="A19" s="87" t="s">
        <v>272</v>
      </c>
      <c r="B19" s="87" t="s">
        <v>511</v>
      </c>
      <c r="C19" s="4">
        <v>10756</v>
      </c>
      <c r="D19" s="4">
        <v>10756</v>
      </c>
      <c r="E19" s="94"/>
    </row>
    <row r="20" spans="1:5" s="10" customFormat="1" x14ac:dyDescent="0.2">
      <c r="A20" s="87" t="s">
        <v>272</v>
      </c>
      <c r="B20" s="87" t="s">
        <v>512</v>
      </c>
      <c r="C20" s="4">
        <v>500</v>
      </c>
      <c r="D20" s="4">
        <v>500</v>
      </c>
      <c r="E20" s="94"/>
    </row>
    <row r="21" spans="1:5" s="10" customFormat="1" x14ac:dyDescent="0.2">
      <c r="A21" s="87" t="s">
        <v>272</v>
      </c>
      <c r="B21" s="87" t="s">
        <v>513</v>
      </c>
      <c r="C21" s="4">
        <v>180</v>
      </c>
      <c r="D21" s="4">
        <v>180</v>
      </c>
      <c r="E21" s="94"/>
    </row>
    <row r="22" spans="1:5" s="10" customFormat="1" x14ac:dyDescent="0.2">
      <c r="A22" s="87" t="s">
        <v>272</v>
      </c>
      <c r="B22" s="87"/>
      <c r="C22" s="4"/>
      <c r="D22" s="4"/>
      <c r="E22" s="94"/>
    </row>
    <row r="23" spans="1:5" s="10" customFormat="1" x14ac:dyDescent="0.2">
      <c r="A23" s="87" t="s">
        <v>272</v>
      </c>
      <c r="B23" s="87"/>
      <c r="C23" s="4"/>
      <c r="D23" s="4"/>
      <c r="E23" s="94"/>
    </row>
    <row r="24" spans="1:5" x14ac:dyDescent="0.3">
      <c r="A24" s="99"/>
      <c r="B24" s="99" t="s">
        <v>321</v>
      </c>
      <c r="C24" s="86">
        <f>SUM(C10:C23)</f>
        <v>11436</v>
      </c>
      <c r="D24" s="86">
        <f>SUM(D10:D23)</f>
        <v>11436</v>
      </c>
      <c r="E24" s="96"/>
    </row>
    <row r="25" spans="1:5" x14ac:dyDescent="0.3">
      <c r="A25" s="45"/>
      <c r="B25" s="45"/>
    </row>
    <row r="26" spans="1:5" x14ac:dyDescent="0.3">
      <c r="A26" s="248" t="s">
        <v>404</v>
      </c>
      <c r="E26" s="5"/>
    </row>
    <row r="27" spans="1:5" x14ac:dyDescent="0.3">
      <c r="A27" s="2" t="s">
        <v>405</v>
      </c>
    </row>
    <row r="28" spans="1:5" x14ac:dyDescent="0.3">
      <c r="A28" s="201" t="s">
        <v>406</v>
      </c>
    </row>
    <row r="29" spans="1:5" x14ac:dyDescent="0.3">
      <c r="A29" s="201"/>
    </row>
    <row r="30" spans="1:5" x14ac:dyDescent="0.3">
      <c r="A30" s="201" t="s">
        <v>335</v>
      </c>
    </row>
    <row r="31" spans="1:5" s="23" customFormat="1" ht="12.75" x14ac:dyDescent="0.2"/>
    <row r="32" spans="1:5" x14ac:dyDescent="0.3">
      <c r="A32" s="69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9"/>
      <c r="B35" s="69" t="s">
        <v>265</v>
      </c>
      <c r="D35" s="12"/>
      <c r="E35"/>
      <c r="F35"/>
      <c r="G35"/>
      <c r="H35"/>
      <c r="I35"/>
    </row>
    <row r="36" spans="1:9" x14ac:dyDescent="0.3">
      <c r="B36" s="2" t="s">
        <v>264</v>
      </c>
      <c r="D36" s="12"/>
      <c r="E36"/>
      <c r="F36"/>
      <c r="G36"/>
      <c r="H36"/>
      <c r="I36"/>
    </row>
    <row r="37" spans="1:9" customFormat="1" ht="12.75" x14ac:dyDescent="0.2">
      <c r="A37" s="66"/>
      <c r="B37" s="66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SheetLayoutView="80" workbookViewId="0">
      <selection activeCell="M14" sqref="M14"/>
    </sheetView>
  </sheetViews>
  <sheetFormatPr defaultRowHeight="12.75" x14ac:dyDescent="0.2"/>
  <cols>
    <col min="1" max="1" width="5.42578125" style="185" customWidth="1"/>
    <col min="2" max="2" width="20.85546875" style="185" customWidth="1"/>
    <col min="3" max="3" width="26" style="185" customWidth="1"/>
    <col min="4" max="4" width="17" style="185" customWidth="1"/>
    <col min="5" max="5" width="18.140625" style="185" customWidth="1"/>
    <col min="6" max="6" width="14.7109375" style="185" customWidth="1"/>
    <col min="7" max="7" width="15.5703125" style="185" customWidth="1"/>
    <col min="8" max="8" width="14.7109375" style="185" customWidth="1"/>
    <col min="9" max="9" width="29.7109375" style="185" customWidth="1"/>
    <col min="10" max="10" width="0" style="185" hidden="1" customWidth="1"/>
    <col min="11" max="16384" width="9.140625" style="185"/>
  </cols>
  <sheetData>
    <row r="1" spans="1:10" ht="15" x14ac:dyDescent="0.3">
      <c r="A1" s="74" t="s">
        <v>388</v>
      </c>
      <c r="B1" s="74"/>
      <c r="C1" s="77"/>
      <c r="D1" s="77"/>
      <c r="E1" s="77"/>
      <c r="F1" s="77"/>
      <c r="G1" s="215"/>
      <c r="H1" s="215"/>
      <c r="I1" s="576" t="s">
        <v>109</v>
      </c>
      <c r="J1" s="576"/>
    </row>
    <row r="2" spans="1:10" ht="15" x14ac:dyDescent="0.3">
      <c r="A2" s="76" t="s">
        <v>140</v>
      </c>
      <c r="B2" s="74"/>
      <c r="C2" s="77"/>
      <c r="D2" s="77"/>
      <c r="E2" s="77"/>
      <c r="F2" s="77"/>
      <c r="G2" s="215"/>
      <c r="H2" s="215"/>
      <c r="I2" s="574" t="str">
        <f>'ფორმა N1'!L2</f>
        <v>01/01-31/12/2017</v>
      </c>
      <c r="J2" s="574"/>
    </row>
    <row r="3" spans="1:10" ht="15" x14ac:dyDescent="0.3">
      <c r="A3" s="76"/>
      <c r="B3" s="76"/>
      <c r="C3" s="74"/>
      <c r="D3" s="74"/>
      <c r="E3" s="74"/>
      <c r="F3" s="74"/>
      <c r="G3" s="162"/>
      <c r="H3" s="162"/>
      <c r="I3" s="215"/>
    </row>
    <row r="4" spans="1:10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42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80"/>
      <c r="C5" s="80"/>
      <c r="D5" s="80"/>
      <c r="E5" s="80"/>
      <c r="F5" s="80"/>
      <c r="G5" s="81"/>
      <c r="H5" s="81"/>
      <c r="I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161"/>
      <c r="B7" s="161"/>
      <c r="C7" s="161"/>
      <c r="D7" s="208"/>
      <c r="E7" s="161"/>
      <c r="F7" s="161"/>
      <c r="G7" s="78"/>
      <c r="H7" s="78"/>
      <c r="I7" s="78"/>
    </row>
    <row r="8" spans="1:10" ht="45" x14ac:dyDescent="0.2">
      <c r="A8" s="90" t="s">
        <v>64</v>
      </c>
      <c r="B8" s="90" t="s">
        <v>325</v>
      </c>
      <c r="C8" s="90" t="s">
        <v>326</v>
      </c>
      <c r="D8" s="90" t="s">
        <v>226</v>
      </c>
      <c r="E8" s="90" t="s">
        <v>330</v>
      </c>
      <c r="F8" s="90" t="s">
        <v>334</v>
      </c>
      <c r="G8" s="79" t="s">
        <v>10</v>
      </c>
      <c r="H8" s="79" t="s">
        <v>9</v>
      </c>
      <c r="I8" s="79" t="s">
        <v>373</v>
      </c>
      <c r="J8" s="218" t="s">
        <v>333</v>
      </c>
    </row>
    <row r="9" spans="1:10" ht="30" x14ac:dyDescent="0.2">
      <c r="A9" s="98">
        <v>1</v>
      </c>
      <c r="B9" s="434" t="s">
        <v>514</v>
      </c>
      <c r="C9" s="434" t="s">
        <v>515</v>
      </c>
      <c r="D9" s="435" t="s">
        <v>516</v>
      </c>
      <c r="E9" s="434" t="s">
        <v>517</v>
      </c>
      <c r="F9" s="436" t="s">
        <v>333</v>
      </c>
      <c r="G9" s="437">
        <v>37375</v>
      </c>
      <c r="H9" s="437">
        <v>37375</v>
      </c>
      <c r="I9" s="437">
        <f>G9*20%</f>
        <v>7475</v>
      </c>
      <c r="J9" s="218" t="s">
        <v>0</v>
      </c>
    </row>
    <row r="10" spans="1:10" ht="30" x14ac:dyDescent="0.2">
      <c r="A10" s="98">
        <v>2</v>
      </c>
      <c r="B10" s="434" t="s">
        <v>518</v>
      </c>
      <c r="C10" s="434" t="s">
        <v>519</v>
      </c>
      <c r="D10" s="435" t="s">
        <v>520</v>
      </c>
      <c r="E10" s="434" t="s">
        <v>521</v>
      </c>
      <c r="F10" s="436" t="s">
        <v>333</v>
      </c>
      <c r="G10" s="437">
        <v>80125</v>
      </c>
      <c r="H10" s="437">
        <v>79000</v>
      </c>
      <c r="I10" s="437">
        <f>G10*20%</f>
        <v>16025</v>
      </c>
    </row>
    <row r="11" spans="1:10" ht="30" x14ac:dyDescent="0.2">
      <c r="A11" s="98">
        <v>3</v>
      </c>
      <c r="B11" s="434" t="s">
        <v>522</v>
      </c>
      <c r="C11" s="434" t="s">
        <v>523</v>
      </c>
      <c r="D11" s="435" t="s">
        <v>524</v>
      </c>
      <c r="E11" s="434" t="s">
        <v>525</v>
      </c>
      <c r="F11" s="436" t="s">
        <v>526</v>
      </c>
      <c r="G11" s="437">
        <v>7887.5</v>
      </c>
      <c r="H11" s="437">
        <v>7888</v>
      </c>
      <c r="I11" s="437">
        <f t="shared" ref="I11:I24" si="0">G11*20%</f>
        <v>1577.5</v>
      </c>
    </row>
    <row r="12" spans="1:10" ht="30" x14ac:dyDescent="0.2">
      <c r="A12" s="98">
        <v>4</v>
      </c>
      <c r="B12" s="434" t="s">
        <v>522</v>
      </c>
      <c r="C12" s="434" t="s">
        <v>523</v>
      </c>
      <c r="D12" s="435" t="s">
        <v>524</v>
      </c>
      <c r="E12" s="434" t="s">
        <v>525</v>
      </c>
      <c r="F12" s="436" t="s">
        <v>333</v>
      </c>
      <c r="G12" s="437">
        <v>56287</v>
      </c>
      <c r="H12" s="437">
        <v>51324.5</v>
      </c>
      <c r="I12" s="437">
        <f t="shared" si="0"/>
        <v>11257.400000000001</v>
      </c>
    </row>
    <row r="13" spans="1:10" ht="30" x14ac:dyDescent="0.2">
      <c r="A13" s="98">
        <v>5</v>
      </c>
      <c r="B13" s="434" t="s">
        <v>527</v>
      </c>
      <c r="C13" s="434" t="s">
        <v>528</v>
      </c>
      <c r="D13" s="435" t="s">
        <v>529</v>
      </c>
      <c r="E13" s="434" t="s">
        <v>530</v>
      </c>
      <c r="F13" s="436" t="s">
        <v>333</v>
      </c>
      <c r="G13" s="437">
        <v>4375</v>
      </c>
      <c r="H13" s="437">
        <v>4375</v>
      </c>
      <c r="I13" s="437">
        <f t="shared" si="0"/>
        <v>875</v>
      </c>
    </row>
    <row r="14" spans="1:10" ht="30" x14ac:dyDescent="0.2">
      <c r="A14" s="98">
        <v>6</v>
      </c>
      <c r="B14" s="434" t="s">
        <v>531</v>
      </c>
      <c r="C14" s="434" t="s">
        <v>532</v>
      </c>
      <c r="D14" s="435" t="s">
        <v>533</v>
      </c>
      <c r="E14" s="434" t="s">
        <v>530</v>
      </c>
      <c r="F14" s="436" t="s">
        <v>526</v>
      </c>
      <c r="G14" s="437">
        <v>2750</v>
      </c>
      <c r="H14" s="437">
        <v>2750</v>
      </c>
      <c r="I14" s="437">
        <f t="shared" si="0"/>
        <v>550</v>
      </c>
    </row>
    <row r="15" spans="1:10" ht="30" x14ac:dyDescent="0.2">
      <c r="A15" s="98">
        <v>7</v>
      </c>
      <c r="B15" s="434" t="s">
        <v>531</v>
      </c>
      <c r="C15" s="434" t="s">
        <v>532</v>
      </c>
      <c r="D15" s="435" t="s">
        <v>533</v>
      </c>
      <c r="E15" s="434" t="s">
        <v>530</v>
      </c>
      <c r="F15" s="436" t="s">
        <v>333</v>
      </c>
      <c r="G15" s="437">
        <v>12125</v>
      </c>
      <c r="H15" s="437">
        <v>11250</v>
      </c>
      <c r="I15" s="437">
        <f t="shared" si="0"/>
        <v>2425</v>
      </c>
    </row>
    <row r="16" spans="1:10" ht="30" x14ac:dyDescent="0.2">
      <c r="A16" s="98">
        <v>8</v>
      </c>
      <c r="B16" s="434" t="s">
        <v>534</v>
      </c>
      <c r="C16" s="434" t="s">
        <v>535</v>
      </c>
      <c r="D16" s="435" t="s">
        <v>536</v>
      </c>
      <c r="E16" s="434" t="s">
        <v>537</v>
      </c>
      <c r="F16" s="436" t="s">
        <v>526</v>
      </c>
      <c r="G16" s="437">
        <v>1250</v>
      </c>
      <c r="H16" s="437">
        <v>1250</v>
      </c>
      <c r="I16" s="437">
        <f t="shared" si="0"/>
        <v>250</v>
      </c>
    </row>
    <row r="17" spans="1:9" ht="30" x14ac:dyDescent="0.2">
      <c r="A17" s="98">
        <v>9</v>
      </c>
      <c r="B17" s="434" t="s">
        <v>534</v>
      </c>
      <c r="C17" s="434" t="s">
        <v>535</v>
      </c>
      <c r="D17" s="435" t="s">
        <v>538</v>
      </c>
      <c r="E17" s="434" t="s">
        <v>537</v>
      </c>
      <c r="F17" s="436" t="s">
        <v>333</v>
      </c>
      <c r="G17" s="437">
        <v>4500</v>
      </c>
      <c r="H17" s="437">
        <v>4000</v>
      </c>
      <c r="I17" s="437">
        <f t="shared" si="0"/>
        <v>900</v>
      </c>
    </row>
    <row r="18" spans="1:9" ht="30" x14ac:dyDescent="0.2">
      <c r="A18" s="98">
        <v>10</v>
      </c>
      <c r="B18" s="434" t="s">
        <v>539</v>
      </c>
      <c r="C18" s="434" t="s">
        <v>519</v>
      </c>
      <c r="D18" s="435" t="s">
        <v>540</v>
      </c>
      <c r="E18" s="434" t="s">
        <v>530</v>
      </c>
      <c r="F18" s="436" t="s">
        <v>333</v>
      </c>
      <c r="G18" s="437">
        <v>4000</v>
      </c>
      <c r="H18" s="437">
        <v>4000</v>
      </c>
      <c r="I18" s="437">
        <f t="shared" si="0"/>
        <v>800</v>
      </c>
    </row>
    <row r="19" spans="1:9" ht="30" x14ac:dyDescent="0.2">
      <c r="A19" s="98">
        <v>11</v>
      </c>
      <c r="B19" s="434" t="s">
        <v>541</v>
      </c>
      <c r="C19" s="434" t="s">
        <v>542</v>
      </c>
      <c r="D19" s="435" t="s">
        <v>543</v>
      </c>
      <c r="E19" s="434" t="s">
        <v>544</v>
      </c>
      <c r="F19" s="436" t="s">
        <v>526</v>
      </c>
      <c r="G19" s="437">
        <v>3125</v>
      </c>
      <c r="H19" s="437">
        <v>3125</v>
      </c>
      <c r="I19" s="437">
        <f t="shared" si="0"/>
        <v>625</v>
      </c>
    </row>
    <row r="20" spans="1:9" ht="30" x14ac:dyDescent="0.2">
      <c r="A20" s="98">
        <v>12</v>
      </c>
      <c r="B20" s="434" t="s">
        <v>541</v>
      </c>
      <c r="C20" s="434" t="s">
        <v>542</v>
      </c>
      <c r="D20" s="435" t="s">
        <v>543</v>
      </c>
      <c r="E20" s="434" t="s">
        <v>544</v>
      </c>
      <c r="F20" s="436" t="s">
        <v>333</v>
      </c>
      <c r="G20" s="437">
        <v>6000</v>
      </c>
      <c r="H20" s="437">
        <v>6000</v>
      </c>
      <c r="I20" s="437">
        <f t="shared" si="0"/>
        <v>1200</v>
      </c>
    </row>
    <row r="21" spans="1:9" ht="30" x14ac:dyDescent="0.2">
      <c r="A21" s="98">
        <v>13</v>
      </c>
      <c r="B21" s="434" t="s">
        <v>545</v>
      </c>
      <c r="C21" s="438" t="s">
        <v>546</v>
      </c>
      <c r="D21" s="439" t="s">
        <v>547</v>
      </c>
      <c r="E21" s="434" t="s">
        <v>530</v>
      </c>
      <c r="F21" s="436" t="s">
        <v>333</v>
      </c>
      <c r="G21" s="437">
        <v>1250</v>
      </c>
      <c r="H21" s="437">
        <v>1250</v>
      </c>
      <c r="I21" s="437">
        <f t="shared" si="0"/>
        <v>250</v>
      </c>
    </row>
    <row r="22" spans="1:9" ht="30" x14ac:dyDescent="0.2">
      <c r="A22" s="98">
        <v>14</v>
      </c>
      <c r="B22" s="434" t="s">
        <v>548</v>
      </c>
      <c r="C22" s="434" t="s">
        <v>549</v>
      </c>
      <c r="D22" s="435" t="s">
        <v>550</v>
      </c>
      <c r="E22" s="434" t="s">
        <v>530</v>
      </c>
      <c r="F22" s="436" t="s">
        <v>526</v>
      </c>
      <c r="G22" s="437">
        <v>2500</v>
      </c>
      <c r="H22" s="437">
        <v>2500</v>
      </c>
      <c r="I22" s="437">
        <f t="shared" si="0"/>
        <v>500</v>
      </c>
    </row>
    <row r="23" spans="1:9" ht="30" x14ac:dyDescent="0.2">
      <c r="A23" s="98">
        <v>15</v>
      </c>
      <c r="B23" s="434" t="s">
        <v>548</v>
      </c>
      <c r="C23" s="434" t="s">
        <v>549</v>
      </c>
      <c r="D23" s="435" t="s">
        <v>551</v>
      </c>
      <c r="E23" s="434" t="s">
        <v>530</v>
      </c>
      <c r="F23" s="436" t="s">
        <v>333</v>
      </c>
      <c r="G23" s="437">
        <v>6250</v>
      </c>
      <c r="H23" s="437">
        <v>6250</v>
      </c>
      <c r="I23" s="437">
        <f t="shared" si="0"/>
        <v>1250</v>
      </c>
    </row>
    <row r="24" spans="1:9" ht="30" x14ac:dyDescent="0.2">
      <c r="A24" s="87" t="s">
        <v>270</v>
      </c>
      <c r="B24" s="434" t="s">
        <v>552</v>
      </c>
      <c r="C24" s="434" t="s">
        <v>553</v>
      </c>
      <c r="D24" s="435" t="s">
        <v>554</v>
      </c>
      <c r="E24" s="434" t="s">
        <v>530</v>
      </c>
      <c r="F24" s="436" t="s">
        <v>333</v>
      </c>
      <c r="G24" s="437">
        <v>7500</v>
      </c>
      <c r="H24" s="437">
        <v>7500</v>
      </c>
      <c r="I24" s="437">
        <f t="shared" si="0"/>
        <v>1500</v>
      </c>
    </row>
    <row r="25" spans="1:9" ht="15" x14ac:dyDescent="0.3">
      <c r="A25" s="87"/>
      <c r="B25" s="99"/>
      <c r="C25" s="99"/>
      <c r="D25" s="99"/>
      <c r="E25" s="99"/>
      <c r="F25" s="87" t="s">
        <v>419</v>
      </c>
      <c r="G25" s="440">
        <f>SUM(G9:G24)</f>
        <v>237299.5</v>
      </c>
      <c r="H25" s="440">
        <f>SUM(H9:H24)</f>
        <v>229837.5</v>
      </c>
      <c r="I25" s="440">
        <f>SUM(I9:I24)</f>
        <v>47459.9</v>
      </c>
    </row>
    <row r="26" spans="1:9" ht="15" x14ac:dyDescent="0.3">
      <c r="A26" s="216"/>
      <c r="B26" s="216"/>
      <c r="C26" s="216"/>
      <c r="D26" s="216"/>
      <c r="E26" s="216"/>
      <c r="F26" s="216"/>
      <c r="G26" s="216"/>
      <c r="H26" s="184"/>
      <c r="I26" s="184"/>
    </row>
    <row r="27" spans="1:9" ht="15" x14ac:dyDescent="0.3">
      <c r="A27" s="217" t="s">
        <v>408</v>
      </c>
      <c r="B27" s="217"/>
      <c r="C27" s="216"/>
      <c r="D27" s="216"/>
      <c r="E27" s="216"/>
      <c r="F27" s="216"/>
      <c r="G27" s="216"/>
      <c r="H27" s="184"/>
      <c r="I27" s="184"/>
    </row>
    <row r="28" spans="1:9" ht="15" x14ac:dyDescent="0.3">
      <c r="A28" s="217"/>
      <c r="B28" s="217"/>
      <c r="C28" s="216"/>
      <c r="D28" s="216"/>
      <c r="E28" s="216"/>
      <c r="F28" s="216"/>
      <c r="G28" s="216"/>
      <c r="H28" s="184"/>
      <c r="I28" s="184"/>
    </row>
    <row r="29" spans="1:9" x14ac:dyDescent="0.2">
      <c r="A29" s="213"/>
      <c r="B29" s="213"/>
      <c r="C29" s="213"/>
      <c r="D29" s="213"/>
      <c r="E29" s="213"/>
      <c r="F29" s="213"/>
      <c r="G29" s="213"/>
      <c r="H29" s="213"/>
      <c r="I29" s="213"/>
    </row>
    <row r="30" spans="1:9" ht="15" x14ac:dyDescent="0.3">
      <c r="A30" s="190" t="s">
        <v>107</v>
      </c>
      <c r="B30" s="190"/>
      <c r="C30" s="184"/>
      <c r="D30" s="184"/>
      <c r="E30" s="184"/>
      <c r="F30" s="184"/>
      <c r="G30" s="184"/>
      <c r="H30" s="184"/>
      <c r="I30" s="184"/>
    </row>
    <row r="31" spans="1:9" ht="15" x14ac:dyDescent="0.3">
      <c r="A31" s="184"/>
      <c r="B31" s="184"/>
      <c r="C31" s="184"/>
      <c r="D31" s="184"/>
      <c r="E31" s="184"/>
      <c r="F31" s="184"/>
      <c r="G31" s="184"/>
      <c r="H31" s="184"/>
      <c r="I31" s="184"/>
    </row>
    <row r="32" spans="1:9" ht="15" x14ac:dyDescent="0.3">
      <c r="A32" s="184"/>
      <c r="B32" s="184"/>
      <c r="C32" s="184"/>
      <c r="D32" s="184"/>
      <c r="E32" s="188"/>
      <c r="F32" s="188"/>
      <c r="G32" s="188"/>
      <c r="H32" s="184"/>
      <c r="I32" s="184"/>
    </row>
    <row r="33" spans="1:9" ht="15" x14ac:dyDescent="0.3">
      <c r="A33" s="190"/>
      <c r="B33" s="190"/>
      <c r="C33" s="190" t="s">
        <v>372</v>
      </c>
      <c r="D33" s="190"/>
      <c r="E33" s="190"/>
      <c r="F33" s="190"/>
      <c r="G33" s="190"/>
      <c r="H33" s="184"/>
      <c r="I33" s="184"/>
    </row>
    <row r="34" spans="1:9" ht="15" x14ac:dyDescent="0.3">
      <c r="A34" s="184"/>
      <c r="B34" s="184"/>
      <c r="C34" s="184" t="s">
        <v>371</v>
      </c>
      <c r="D34" s="184"/>
      <c r="E34" s="184"/>
      <c r="F34" s="184"/>
      <c r="G34" s="184"/>
      <c r="H34" s="184"/>
      <c r="I34" s="184"/>
    </row>
    <row r="35" spans="1:9" x14ac:dyDescent="0.2">
      <c r="A35" s="192"/>
      <c r="B35" s="192"/>
      <c r="C35" s="192" t="s">
        <v>139</v>
      </c>
      <c r="D35" s="192"/>
      <c r="E35" s="192"/>
      <c r="F35" s="192"/>
      <c r="G35" s="192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8"/>
  <sheetViews>
    <sheetView view="pageBreakPreview" topLeftCell="A235" zoomScale="80" zoomScaleSheetLayoutView="80" workbookViewId="0">
      <selection activeCell="H265" sqref="H265"/>
    </sheetView>
  </sheetViews>
  <sheetFormatPr defaultRowHeight="12.75" x14ac:dyDescent="0.2"/>
  <cols>
    <col min="1" max="1" width="5" customWidth="1"/>
    <col min="2" max="2" width="18.28515625" customWidth="1"/>
    <col min="3" max="3" width="18.140625" customWidth="1"/>
    <col min="4" max="4" width="18.5703125" customWidth="1"/>
    <col min="5" max="5" width="16.85546875" customWidth="1"/>
    <col min="6" max="6" width="20" customWidth="1"/>
    <col min="7" max="7" width="22" customWidth="1"/>
    <col min="8" max="8" width="12" customWidth="1"/>
  </cols>
  <sheetData>
    <row r="1" spans="1:9" ht="15" x14ac:dyDescent="0.3">
      <c r="A1" s="74" t="s">
        <v>349</v>
      </c>
      <c r="B1" s="77"/>
      <c r="C1" s="77"/>
      <c r="D1" s="77"/>
      <c r="E1" s="77"/>
      <c r="F1" s="77"/>
      <c r="G1" s="576" t="s">
        <v>109</v>
      </c>
      <c r="H1" s="576"/>
      <c r="I1" s="360"/>
    </row>
    <row r="2" spans="1:9" ht="15" x14ac:dyDescent="0.3">
      <c r="A2" s="76" t="s">
        <v>140</v>
      </c>
      <c r="B2" s="77"/>
      <c r="C2" s="77"/>
      <c r="D2" s="77"/>
      <c r="E2" s="77"/>
      <c r="F2" s="77"/>
      <c r="G2" s="574" t="str">
        <f>'ფორმა N1'!L2</f>
        <v>01/01-31/12/2017</v>
      </c>
      <c r="H2" s="574"/>
      <c r="I2" s="76"/>
    </row>
    <row r="3" spans="1:9" ht="15" x14ac:dyDescent="0.3">
      <c r="A3" s="76"/>
      <c r="B3" s="76"/>
      <c r="C3" s="76"/>
      <c r="D3" s="76"/>
      <c r="E3" s="76"/>
      <c r="F3" s="76"/>
      <c r="G3" s="162"/>
      <c r="H3" s="162"/>
      <c r="I3" s="360"/>
    </row>
    <row r="4" spans="1:9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9" ht="15" x14ac:dyDescent="0.3">
      <c r="A5" s="42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80"/>
      <c r="C5" s="80"/>
      <c r="D5" s="80"/>
      <c r="E5" s="80"/>
      <c r="F5" s="80"/>
      <c r="G5" s="81"/>
      <c r="H5" s="81"/>
      <c r="I5" s="360"/>
    </row>
    <row r="6" spans="1:9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9" ht="15" x14ac:dyDescent="0.3">
      <c r="A7" s="161"/>
      <c r="B7" s="161"/>
      <c r="C7" s="250"/>
      <c r="D7" s="161"/>
      <c r="E7" s="161"/>
      <c r="F7" s="161"/>
      <c r="G7" s="78"/>
      <c r="H7" s="78"/>
      <c r="I7" s="76"/>
    </row>
    <row r="8" spans="1:9" ht="30" x14ac:dyDescent="0.2">
      <c r="A8" s="356" t="s">
        <v>64</v>
      </c>
      <c r="B8" s="79" t="s">
        <v>325</v>
      </c>
      <c r="C8" s="90" t="s">
        <v>326</v>
      </c>
      <c r="D8" s="90" t="s">
        <v>226</v>
      </c>
      <c r="E8" s="90" t="s">
        <v>329</v>
      </c>
      <c r="F8" s="90" t="s">
        <v>328</v>
      </c>
      <c r="G8" s="90" t="s">
        <v>368</v>
      </c>
      <c r="H8" s="79" t="s">
        <v>10</v>
      </c>
      <c r="I8" s="79" t="s">
        <v>9</v>
      </c>
    </row>
    <row r="9" spans="1:9" ht="25.5" x14ac:dyDescent="0.2">
      <c r="A9" s="357">
        <v>1</v>
      </c>
      <c r="B9" s="441" t="s">
        <v>518</v>
      </c>
      <c r="C9" s="441" t="s">
        <v>519</v>
      </c>
      <c r="D9" s="442" t="s">
        <v>520</v>
      </c>
      <c r="E9" s="443" t="s">
        <v>555</v>
      </c>
      <c r="F9" s="443" t="s">
        <v>556</v>
      </c>
      <c r="G9" s="444" t="s">
        <v>557</v>
      </c>
      <c r="H9" s="445">
        <v>500</v>
      </c>
      <c r="I9" s="445">
        <v>500</v>
      </c>
    </row>
    <row r="10" spans="1:9" ht="25.5" x14ac:dyDescent="0.2">
      <c r="A10" s="357">
        <v>2</v>
      </c>
      <c r="B10" s="441" t="s">
        <v>541</v>
      </c>
      <c r="C10" s="441" t="s">
        <v>542</v>
      </c>
      <c r="D10" s="446" t="s">
        <v>543</v>
      </c>
      <c r="E10" s="443" t="s">
        <v>555</v>
      </c>
      <c r="F10" s="443" t="s">
        <v>556</v>
      </c>
      <c r="G10" s="444" t="s">
        <v>557</v>
      </c>
      <c r="H10" s="447">
        <v>400</v>
      </c>
      <c r="I10" s="445">
        <v>400</v>
      </c>
    </row>
    <row r="11" spans="1:9" ht="25.5" x14ac:dyDescent="0.2">
      <c r="A11" s="357">
        <v>3</v>
      </c>
      <c r="B11" s="441" t="s">
        <v>558</v>
      </c>
      <c r="C11" s="441" t="s">
        <v>523</v>
      </c>
      <c r="D11" s="446" t="s">
        <v>524</v>
      </c>
      <c r="E11" s="443" t="s">
        <v>555</v>
      </c>
      <c r="F11" s="443" t="s">
        <v>556</v>
      </c>
      <c r="G11" s="444" t="s">
        <v>557</v>
      </c>
      <c r="H11" s="447">
        <v>450</v>
      </c>
      <c r="I11" s="445">
        <v>450</v>
      </c>
    </row>
    <row r="12" spans="1:9" x14ac:dyDescent="0.2">
      <c r="A12" s="357">
        <v>4</v>
      </c>
      <c r="B12" s="448" t="s">
        <v>539</v>
      </c>
      <c r="C12" s="448" t="s">
        <v>519</v>
      </c>
      <c r="D12" s="446" t="s">
        <v>559</v>
      </c>
      <c r="E12" s="443" t="s">
        <v>555</v>
      </c>
      <c r="F12" s="448" t="s">
        <v>560</v>
      </c>
      <c r="G12" s="444" t="s">
        <v>561</v>
      </c>
      <c r="H12" s="447">
        <v>2704.98</v>
      </c>
      <c r="I12" s="445">
        <v>2704.98</v>
      </c>
    </row>
    <row r="13" spans="1:9" ht="25.5" x14ac:dyDescent="0.2">
      <c r="A13" s="357">
        <v>5</v>
      </c>
      <c r="B13" s="441" t="s">
        <v>541</v>
      </c>
      <c r="C13" s="441" t="s">
        <v>542</v>
      </c>
      <c r="D13" s="446" t="s">
        <v>543</v>
      </c>
      <c r="E13" s="443" t="s">
        <v>555</v>
      </c>
      <c r="F13" s="441" t="s">
        <v>562</v>
      </c>
      <c r="G13" s="443" t="s">
        <v>563</v>
      </c>
      <c r="H13" s="447">
        <v>500</v>
      </c>
      <c r="I13" s="445">
        <v>500</v>
      </c>
    </row>
    <row r="14" spans="1:9" ht="25.5" x14ac:dyDescent="0.25">
      <c r="A14" s="357">
        <v>6</v>
      </c>
      <c r="B14" s="449" t="s">
        <v>531</v>
      </c>
      <c r="C14" s="449" t="s">
        <v>532</v>
      </c>
      <c r="D14" s="446" t="s">
        <v>533</v>
      </c>
      <c r="E14" s="443" t="s">
        <v>555</v>
      </c>
      <c r="F14" s="441" t="s">
        <v>564</v>
      </c>
      <c r="G14" s="443" t="s">
        <v>563</v>
      </c>
      <c r="H14" s="447">
        <v>450</v>
      </c>
      <c r="I14" s="445">
        <v>450</v>
      </c>
    </row>
    <row r="15" spans="1:9" ht="25.5" x14ac:dyDescent="0.2">
      <c r="A15" s="357">
        <v>7</v>
      </c>
      <c r="B15" s="441" t="s">
        <v>565</v>
      </c>
      <c r="C15" s="441" t="s">
        <v>546</v>
      </c>
      <c r="D15" s="446" t="s">
        <v>566</v>
      </c>
      <c r="E15" s="443" t="s">
        <v>555</v>
      </c>
      <c r="F15" s="441" t="s">
        <v>564</v>
      </c>
      <c r="G15" s="441" t="s">
        <v>567</v>
      </c>
      <c r="H15" s="447">
        <v>500</v>
      </c>
      <c r="I15" s="447">
        <v>500</v>
      </c>
    </row>
    <row r="16" spans="1:9" ht="25.5" x14ac:dyDescent="0.2">
      <c r="A16" s="357">
        <v>8</v>
      </c>
      <c r="B16" s="441" t="s">
        <v>518</v>
      </c>
      <c r="C16" s="441" t="s">
        <v>519</v>
      </c>
      <c r="D16" s="442" t="s">
        <v>520</v>
      </c>
      <c r="E16" s="443" t="s">
        <v>555</v>
      </c>
      <c r="F16" s="441" t="s">
        <v>564</v>
      </c>
      <c r="G16" s="441" t="s">
        <v>567</v>
      </c>
      <c r="H16" s="447">
        <v>500</v>
      </c>
      <c r="I16" s="447">
        <v>500</v>
      </c>
    </row>
    <row r="17" spans="1:9" ht="25.5" x14ac:dyDescent="0.2">
      <c r="A17" s="357">
        <v>9</v>
      </c>
      <c r="B17" s="441" t="s">
        <v>527</v>
      </c>
      <c r="C17" s="441" t="s">
        <v>528</v>
      </c>
      <c r="D17" s="446" t="s">
        <v>568</v>
      </c>
      <c r="E17" s="443" t="s">
        <v>555</v>
      </c>
      <c r="F17" s="441" t="s">
        <v>564</v>
      </c>
      <c r="G17" s="441" t="s">
        <v>567</v>
      </c>
      <c r="H17" s="445">
        <v>400</v>
      </c>
      <c r="I17" s="445">
        <v>400</v>
      </c>
    </row>
    <row r="18" spans="1:9" ht="51" x14ac:dyDescent="0.2">
      <c r="A18" s="357">
        <v>10</v>
      </c>
      <c r="B18" s="441" t="s">
        <v>527</v>
      </c>
      <c r="C18" s="441" t="s">
        <v>528</v>
      </c>
      <c r="D18" s="446" t="s">
        <v>568</v>
      </c>
      <c r="E18" s="443" t="s">
        <v>555</v>
      </c>
      <c r="F18" s="441" t="s">
        <v>569</v>
      </c>
      <c r="G18" s="441" t="s">
        <v>570</v>
      </c>
      <c r="H18" s="445">
        <v>400</v>
      </c>
      <c r="I18" s="445">
        <v>400</v>
      </c>
    </row>
    <row r="19" spans="1:9" ht="51" x14ac:dyDescent="0.25">
      <c r="A19" s="357">
        <v>11</v>
      </c>
      <c r="B19" s="449" t="s">
        <v>531</v>
      </c>
      <c r="C19" s="449" t="s">
        <v>532</v>
      </c>
      <c r="D19" s="446" t="s">
        <v>533</v>
      </c>
      <c r="E19" s="443" t="s">
        <v>555</v>
      </c>
      <c r="F19" s="441" t="s">
        <v>569</v>
      </c>
      <c r="G19" s="441" t="s">
        <v>570</v>
      </c>
      <c r="H19" s="445">
        <v>400</v>
      </c>
      <c r="I19" s="445">
        <v>400</v>
      </c>
    </row>
    <row r="20" spans="1:9" ht="51" x14ac:dyDescent="0.2">
      <c r="A20" s="357"/>
      <c r="B20" s="441" t="s">
        <v>541</v>
      </c>
      <c r="C20" s="441" t="s">
        <v>542</v>
      </c>
      <c r="D20" s="446" t="s">
        <v>543</v>
      </c>
      <c r="E20" s="443" t="s">
        <v>555</v>
      </c>
      <c r="F20" s="441" t="s">
        <v>569</v>
      </c>
      <c r="G20" s="441" t="s">
        <v>570</v>
      </c>
      <c r="H20" s="445">
        <v>500</v>
      </c>
      <c r="I20" s="445">
        <v>500</v>
      </c>
    </row>
    <row r="21" spans="1:9" ht="51" x14ac:dyDescent="0.2">
      <c r="A21" s="357"/>
      <c r="B21" s="441" t="s">
        <v>558</v>
      </c>
      <c r="C21" s="441" t="s">
        <v>523</v>
      </c>
      <c r="D21" s="446" t="s">
        <v>524</v>
      </c>
      <c r="E21" s="443" t="s">
        <v>555</v>
      </c>
      <c r="F21" s="441" t="s">
        <v>569</v>
      </c>
      <c r="G21" s="441" t="s">
        <v>570</v>
      </c>
      <c r="H21" s="445">
        <v>400</v>
      </c>
      <c r="I21" s="445">
        <v>400</v>
      </c>
    </row>
    <row r="22" spans="1:9" x14ac:dyDescent="0.2">
      <c r="A22" s="357"/>
      <c r="B22" s="441" t="s">
        <v>518</v>
      </c>
      <c r="C22" s="441" t="s">
        <v>519</v>
      </c>
      <c r="D22" s="442" t="s">
        <v>520</v>
      </c>
      <c r="E22" s="443" t="s">
        <v>555</v>
      </c>
      <c r="F22" s="441" t="s">
        <v>571</v>
      </c>
      <c r="G22" s="441" t="s">
        <v>572</v>
      </c>
      <c r="H22" s="447">
        <v>600</v>
      </c>
      <c r="I22" s="447">
        <v>600</v>
      </c>
    </row>
    <row r="23" spans="1:9" x14ac:dyDescent="0.2">
      <c r="A23" s="357"/>
      <c r="B23" s="441" t="s">
        <v>573</v>
      </c>
      <c r="C23" s="441" t="s">
        <v>515</v>
      </c>
      <c r="D23" s="442" t="s">
        <v>574</v>
      </c>
      <c r="E23" s="443" t="s">
        <v>555</v>
      </c>
      <c r="F23" s="441" t="s">
        <v>571</v>
      </c>
      <c r="G23" s="441" t="s">
        <v>572</v>
      </c>
      <c r="H23" s="447">
        <v>600</v>
      </c>
      <c r="I23" s="447">
        <v>600</v>
      </c>
    </row>
    <row r="24" spans="1:9" ht="38.25" x14ac:dyDescent="0.2">
      <c r="A24" s="357"/>
      <c r="B24" s="441" t="s">
        <v>541</v>
      </c>
      <c r="C24" s="441" t="s">
        <v>542</v>
      </c>
      <c r="D24" s="446" t="s">
        <v>543</v>
      </c>
      <c r="E24" s="443" t="s">
        <v>555</v>
      </c>
      <c r="F24" s="441" t="s">
        <v>575</v>
      </c>
      <c r="G24" s="441" t="s">
        <v>576</v>
      </c>
      <c r="H24" s="447">
        <v>700</v>
      </c>
      <c r="I24" s="447">
        <v>700</v>
      </c>
    </row>
    <row r="25" spans="1:9" ht="13.5" x14ac:dyDescent="0.25">
      <c r="A25" s="357"/>
      <c r="B25" s="449" t="s">
        <v>531</v>
      </c>
      <c r="C25" s="449" t="s">
        <v>532</v>
      </c>
      <c r="D25" s="446" t="s">
        <v>533</v>
      </c>
      <c r="E25" s="443" t="s">
        <v>555</v>
      </c>
      <c r="F25" s="441"/>
      <c r="G25" s="441" t="s">
        <v>576</v>
      </c>
      <c r="H25" s="447">
        <v>600</v>
      </c>
      <c r="I25" s="447">
        <v>600</v>
      </c>
    </row>
    <row r="26" spans="1:9" ht="38.25" x14ac:dyDescent="0.2">
      <c r="A26" s="357"/>
      <c r="B26" s="441" t="s">
        <v>518</v>
      </c>
      <c r="C26" s="441" t="s">
        <v>519</v>
      </c>
      <c r="D26" s="442" t="s">
        <v>520</v>
      </c>
      <c r="E26" s="443" t="s">
        <v>555</v>
      </c>
      <c r="F26" s="441" t="s">
        <v>575</v>
      </c>
      <c r="G26" s="441" t="s">
        <v>576</v>
      </c>
      <c r="H26" s="447">
        <v>1200</v>
      </c>
      <c r="I26" s="447">
        <v>1200</v>
      </c>
    </row>
    <row r="27" spans="1:9" ht="25.5" x14ac:dyDescent="0.2">
      <c r="A27" s="357"/>
      <c r="B27" s="441" t="s">
        <v>518</v>
      </c>
      <c r="C27" s="441" t="s">
        <v>519</v>
      </c>
      <c r="D27" s="442" t="s">
        <v>520</v>
      </c>
      <c r="E27" s="443" t="s">
        <v>555</v>
      </c>
      <c r="F27" s="443" t="s">
        <v>577</v>
      </c>
      <c r="G27" s="443" t="s">
        <v>578</v>
      </c>
      <c r="H27" s="447">
        <v>600</v>
      </c>
      <c r="I27" s="447">
        <v>600</v>
      </c>
    </row>
    <row r="28" spans="1:9" ht="25.5" x14ac:dyDescent="0.2">
      <c r="A28" s="357"/>
      <c r="B28" s="441" t="s">
        <v>573</v>
      </c>
      <c r="C28" s="441" t="s">
        <v>515</v>
      </c>
      <c r="D28" s="442" t="s">
        <v>574</v>
      </c>
      <c r="E28" s="443" t="s">
        <v>555</v>
      </c>
      <c r="F28" s="443" t="s">
        <v>577</v>
      </c>
      <c r="G28" s="443" t="s">
        <v>578</v>
      </c>
      <c r="H28" s="447">
        <v>600</v>
      </c>
      <c r="I28" s="447">
        <v>600</v>
      </c>
    </row>
    <row r="29" spans="1:9" ht="51" x14ac:dyDescent="0.2">
      <c r="A29" s="357"/>
      <c r="B29" s="450" t="s">
        <v>531</v>
      </c>
      <c r="C29" s="450" t="s">
        <v>532</v>
      </c>
      <c r="D29" s="446" t="s">
        <v>533</v>
      </c>
      <c r="E29" s="443" t="s">
        <v>555</v>
      </c>
      <c r="F29" s="441" t="s">
        <v>579</v>
      </c>
      <c r="G29" s="441" t="s">
        <v>580</v>
      </c>
      <c r="H29" s="447">
        <v>500</v>
      </c>
      <c r="I29" s="447">
        <v>500</v>
      </c>
    </row>
    <row r="30" spans="1:9" ht="51" x14ac:dyDescent="0.2">
      <c r="A30" s="357"/>
      <c r="B30" s="441" t="s">
        <v>541</v>
      </c>
      <c r="C30" s="441" t="s">
        <v>542</v>
      </c>
      <c r="D30" s="446" t="s">
        <v>543</v>
      </c>
      <c r="E30" s="443" t="s">
        <v>555</v>
      </c>
      <c r="F30" s="441" t="s">
        <v>579</v>
      </c>
      <c r="G30" s="441" t="s">
        <v>580</v>
      </c>
      <c r="H30" s="447">
        <v>500</v>
      </c>
      <c r="I30" s="447">
        <v>500</v>
      </c>
    </row>
    <row r="31" spans="1:9" ht="51" x14ac:dyDescent="0.2">
      <c r="A31" s="357"/>
      <c r="B31" s="441" t="s">
        <v>558</v>
      </c>
      <c r="C31" s="441" t="s">
        <v>523</v>
      </c>
      <c r="D31" s="446" t="s">
        <v>524</v>
      </c>
      <c r="E31" s="443" t="s">
        <v>555</v>
      </c>
      <c r="F31" s="441" t="s">
        <v>579</v>
      </c>
      <c r="G31" s="441" t="s">
        <v>580</v>
      </c>
      <c r="H31" s="447">
        <v>500</v>
      </c>
      <c r="I31" s="447">
        <v>500</v>
      </c>
    </row>
    <row r="32" spans="1:9" ht="38.25" x14ac:dyDescent="0.2">
      <c r="A32" s="357"/>
      <c r="B32" s="441" t="s">
        <v>558</v>
      </c>
      <c r="C32" s="441" t="s">
        <v>523</v>
      </c>
      <c r="D32" s="446" t="s">
        <v>524</v>
      </c>
      <c r="E32" s="443" t="s">
        <v>555</v>
      </c>
      <c r="F32" s="441" t="s">
        <v>581</v>
      </c>
      <c r="G32" s="441" t="s">
        <v>582</v>
      </c>
      <c r="H32" s="447">
        <v>700</v>
      </c>
      <c r="I32" s="447">
        <v>700</v>
      </c>
    </row>
    <row r="33" spans="1:9" ht="38.25" x14ac:dyDescent="0.2">
      <c r="A33" s="357"/>
      <c r="B33" s="441" t="s">
        <v>583</v>
      </c>
      <c r="C33" s="441" t="s">
        <v>549</v>
      </c>
      <c r="D33" s="446" t="s">
        <v>550</v>
      </c>
      <c r="E33" s="443" t="s">
        <v>555</v>
      </c>
      <c r="F33" s="441" t="s">
        <v>581</v>
      </c>
      <c r="G33" s="441" t="s">
        <v>582</v>
      </c>
      <c r="H33" s="447">
        <v>1000</v>
      </c>
      <c r="I33" s="447">
        <v>1000</v>
      </c>
    </row>
    <row r="34" spans="1:9" ht="38.25" x14ac:dyDescent="0.2">
      <c r="A34" s="357"/>
      <c r="B34" s="441" t="s">
        <v>541</v>
      </c>
      <c r="C34" s="441" t="s">
        <v>542</v>
      </c>
      <c r="D34" s="446" t="s">
        <v>543</v>
      </c>
      <c r="E34" s="443" t="s">
        <v>555</v>
      </c>
      <c r="F34" s="441" t="s">
        <v>581</v>
      </c>
      <c r="G34" s="441" t="s">
        <v>582</v>
      </c>
      <c r="H34" s="447">
        <v>700</v>
      </c>
      <c r="I34" s="447">
        <v>700</v>
      </c>
    </row>
    <row r="35" spans="1:9" ht="38.25" x14ac:dyDescent="0.2">
      <c r="B35" s="441" t="s">
        <v>518</v>
      </c>
      <c r="C35" s="441" t="s">
        <v>519</v>
      </c>
      <c r="D35" s="442" t="s">
        <v>520</v>
      </c>
      <c r="E35" s="443" t="s">
        <v>555</v>
      </c>
      <c r="F35" s="441" t="s">
        <v>581</v>
      </c>
      <c r="G35" s="441" t="s">
        <v>582</v>
      </c>
      <c r="H35" s="447">
        <v>1500</v>
      </c>
      <c r="I35" s="447">
        <v>1500</v>
      </c>
    </row>
    <row r="36" spans="1:9" x14ac:dyDescent="0.2">
      <c r="B36" s="441" t="s">
        <v>539</v>
      </c>
      <c r="C36" s="441" t="s">
        <v>519</v>
      </c>
      <c r="D36" s="446" t="s">
        <v>559</v>
      </c>
      <c r="E36" s="443" t="s">
        <v>555</v>
      </c>
      <c r="F36" s="441" t="s">
        <v>584</v>
      </c>
      <c r="G36" s="441" t="s">
        <v>585</v>
      </c>
      <c r="H36" s="447">
        <v>2638.85</v>
      </c>
      <c r="I36" s="447">
        <v>2638.85</v>
      </c>
    </row>
    <row r="37" spans="1:9" ht="25.5" x14ac:dyDescent="0.2">
      <c r="B37" s="451" t="s">
        <v>586</v>
      </c>
      <c r="C37" s="443" t="s">
        <v>532</v>
      </c>
      <c r="D37" s="446" t="s">
        <v>533</v>
      </c>
      <c r="E37" s="443" t="s">
        <v>555</v>
      </c>
      <c r="F37" s="443" t="s">
        <v>587</v>
      </c>
      <c r="G37" s="443" t="s">
        <v>588</v>
      </c>
      <c r="H37" s="445">
        <v>400</v>
      </c>
      <c r="I37" s="445">
        <v>400</v>
      </c>
    </row>
    <row r="38" spans="1:9" ht="25.5" x14ac:dyDescent="0.2">
      <c r="B38" s="441" t="s">
        <v>541</v>
      </c>
      <c r="C38" s="452" t="s">
        <v>542</v>
      </c>
      <c r="D38" s="446" t="s">
        <v>543</v>
      </c>
      <c r="E38" s="443" t="s">
        <v>555</v>
      </c>
      <c r="F38" s="443" t="s">
        <v>587</v>
      </c>
      <c r="G38" s="443" t="s">
        <v>588</v>
      </c>
      <c r="H38" s="445">
        <v>400</v>
      </c>
      <c r="I38" s="445">
        <v>400</v>
      </c>
    </row>
    <row r="39" spans="1:9" ht="25.5" x14ac:dyDescent="0.2">
      <c r="B39" s="453" t="s">
        <v>558</v>
      </c>
      <c r="C39" s="441" t="s">
        <v>523</v>
      </c>
      <c r="D39" s="446" t="s">
        <v>524</v>
      </c>
      <c r="E39" s="443" t="s">
        <v>555</v>
      </c>
      <c r="F39" s="443" t="s">
        <v>587</v>
      </c>
      <c r="G39" s="443" t="s">
        <v>588</v>
      </c>
      <c r="H39" s="445">
        <v>400</v>
      </c>
      <c r="I39" s="445">
        <v>400</v>
      </c>
    </row>
    <row r="40" spans="1:9" x14ac:dyDescent="0.2">
      <c r="B40" s="441" t="s">
        <v>541</v>
      </c>
      <c r="C40" s="441" t="s">
        <v>542</v>
      </c>
      <c r="D40" s="446" t="s">
        <v>543</v>
      </c>
      <c r="E40" s="443" t="s">
        <v>555</v>
      </c>
      <c r="F40" s="443" t="s">
        <v>589</v>
      </c>
      <c r="G40" s="444" t="s">
        <v>590</v>
      </c>
      <c r="H40" s="445">
        <v>400</v>
      </c>
      <c r="I40" s="445">
        <v>400</v>
      </c>
    </row>
    <row r="41" spans="1:9" x14ac:dyDescent="0.2">
      <c r="B41" s="441" t="s">
        <v>518</v>
      </c>
      <c r="C41" s="441" t="s">
        <v>519</v>
      </c>
      <c r="D41" s="442" t="s">
        <v>520</v>
      </c>
      <c r="E41" s="443" t="s">
        <v>555</v>
      </c>
      <c r="F41" s="443" t="s">
        <v>589</v>
      </c>
      <c r="G41" s="444" t="s">
        <v>590</v>
      </c>
      <c r="H41" s="445">
        <v>600</v>
      </c>
      <c r="I41" s="445">
        <v>600</v>
      </c>
    </row>
    <row r="42" spans="1:9" x14ac:dyDescent="0.2">
      <c r="B42" s="441" t="s">
        <v>548</v>
      </c>
      <c r="C42" s="441" t="s">
        <v>549</v>
      </c>
      <c r="D42" s="446" t="s">
        <v>550</v>
      </c>
      <c r="E42" s="443" t="s">
        <v>555</v>
      </c>
      <c r="F42" s="443" t="s">
        <v>589</v>
      </c>
      <c r="G42" s="444" t="s">
        <v>590</v>
      </c>
      <c r="H42" s="445">
        <v>500</v>
      </c>
      <c r="I42" s="445">
        <v>500</v>
      </c>
    </row>
    <row r="43" spans="1:9" ht="38.25" x14ac:dyDescent="0.2">
      <c r="B43" s="441" t="s">
        <v>541</v>
      </c>
      <c r="C43" s="441" t="s">
        <v>542</v>
      </c>
      <c r="D43" s="446" t="s">
        <v>543</v>
      </c>
      <c r="E43" s="443" t="s">
        <v>555</v>
      </c>
      <c r="F43" s="443" t="s">
        <v>591</v>
      </c>
      <c r="G43" s="443" t="s">
        <v>592</v>
      </c>
      <c r="H43" s="445">
        <v>500</v>
      </c>
      <c r="I43" s="445">
        <v>500</v>
      </c>
    </row>
    <row r="44" spans="1:9" ht="38.25" x14ac:dyDescent="0.2">
      <c r="B44" s="443" t="s">
        <v>586</v>
      </c>
      <c r="C44" s="443" t="s">
        <v>532</v>
      </c>
      <c r="D44" s="446" t="s">
        <v>533</v>
      </c>
      <c r="E44" s="443" t="s">
        <v>555</v>
      </c>
      <c r="F44" s="443" t="s">
        <v>591</v>
      </c>
      <c r="G44" s="443" t="s">
        <v>592</v>
      </c>
      <c r="H44" s="445">
        <v>500</v>
      </c>
      <c r="I44" s="445">
        <v>500</v>
      </c>
    </row>
    <row r="45" spans="1:9" ht="38.25" x14ac:dyDescent="0.2">
      <c r="B45" s="441" t="s">
        <v>558</v>
      </c>
      <c r="C45" s="441" t="s">
        <v>523</v>
      </c>
      <c r="D45" s="446" t="s">
        <v>524</v>
      </c>
      <c r="E45" s="443" t="s">
        <v>555</v>
      </c>
      <c r="F45" s="443" t="s">
        <v>591</v>
      </c>
      <c r="G45" s="443" t="s">
        <v>592</v>
      </c>
      <c r="H45" s="445">
        <v>500</v>
      </c>
      <c r="I45" s="445">
        <v>500</v>
      </c>
    </row>
    <row r="46" spans="1:9" x14ac:dyDescent="0.2">
      <c r="B46" s="441" t="s">
        <v>514</v>
      </c>
      <c r="C46" s="441" t="s">
        <v>519</v>
      </c>
      <c r="D46" s="446" t="s">
        <v>593</v>
      </c>
      <c r="E46" s="443" t="s">
        <v>555</v>
      </c>
      <c r="F46" s="441" t="s">
        <v>594</v>
      </c>
      <c r="G46" s="443" t="s">
        <v>595</v>
      </c>
      <c r="H46" s="445">
        <v>1100</v>
      </c>
      <c r="I46" s="447">
        <v>1100</v>
      </c>
    </row>
    <row r="47" spans="1:9" ht="38.25" x14ac:dyDescent="0.25">
      <c r="B47" s="449" t="s">
        <v>531</v>
      </c>
      <c r="C47" s="449" t="s">
        <v>532</v>
      </c>
      <c r="D47" s="446" t="s">
        <v>533</v>
      </c>
      <c r="E47" s="443" t="s">
        <v>555</v>
      </c>
      <c r="F47" s="441" t="s">
        <v>596</v>
      </c>
      <c r="G47" s="443" t="s">
        <v>595</v>
      </c>
      <c r="H47" s="445">
        <v>500</v>
      </c>
      <c r="I47" s="447">
        <v>500</v>
      </c>
    </row>
    <row r="48" spans="1:9" ht="38.25" x14ac:dyDescent="0.2">
      <c r="B48" s="441" t="s">
        <v>558</v>
      </c>
      <c r="C48" s="441" t="s">
        <v>523</v>
      </c>
      <c r="D48" s="446" t="s">
        <v>524</v>
      </c>
      <c r="E48" s="443" t="s">
        <v>555</v>
      </c>
      <c r="F48" s="441" t="s">
        <v>596</v>
      </c>
      <c r="G48" s="443" t="s">
        <v>595</v>
      </c>
      <c r="H48" s="445">
        <v>500</v>
      </c>
      <c r="I48" s="447">
        <v>500</v>
      </c>
    </row>
    <row r="49" spans="2:9" ht="38.25" x14ac:dyDescent="0.2">
      <c r="B49" s="441" t="s">
        <v>541</v>
      </c>
      <c r="C49" s="441" t="s">
        <v>542</v>
      </c>
      <c r="D49" s="446" t="s">
        <v>543</v>
      </c>
      <c r="E49" s="443" t="s">
        <v>555</v>
      </c>
      <c r="F49" s="441" t="s">
        <v>596</v>
      </c>
      <c r="G49" s="443" t="s">
        <v>597</v>
      </c>
      <c r="H49" s="445">
        <v>500</v>
      </c>
      <c r="I49" s="447">
        <v>500</v>
      </c>
    </row>
    <row r="50" spans="2:9" ht="51" x14ac:dyDescent="0.2">
      <c r="B50" s="441" t="s">
        <v>518</v>
      </c>
      <c r="C50" s="441" t="s">
        <v>519</v>
      </c>
      <c r="D50" s="442" t="s">
        <v>520</v>
      </c>
      <c r="E50" s="443" t="s">
        <v>555</v>
      </c>
      <c r="F50" s="441" t="s">
        <v>598</v>
      </c>
      <c r="G50" s="441" t="s">
        <v>599</v>
      </c>
      <c r="H50" s="445">
        <v>450</v>
      </c>
      <c r="I50" s="447">
        <v>450</v>
      </c>
    </row>
    <row r="51" spans="2:9" ht="51" x14ac:dyDescent="0.2">
      <c r="B51" s="441" t="s">
        <v>541</v>
      </c>
      <c r="C51" s="441" t="s">
        <v>542</v>
      </c>
      <c r="D51" s="446" t="s">
        <v>543</v>
      </c>
      <c r="E51" s="443" t="s">
        <v>555</v>
      </c>
      <c r="F51" s="441" t="s">
        <v>598</v>
      </c>
      <c r="G51" s="441" t="s">
        <v>599</v>
      </c>
      <c r="H51" s="454">
        <v>400</v>
      </c>
      <c r="I51" s="447">
        <v>400</v>
      </c>
    </row>
    <row r="52" spans="2:9" ht="51" x14ac:dyDescent="0.2">
      <c r="B52" s="441" t="s">
        <v>583</v>
      </c>
      <c r="C52" s="441" t="s">
        <v>549</v>
      </c>
      <c r="D52" s="446" t="s">
        <v>550</v>
      </c>
      <c r="E52" s="443" t="s">
        <v>555</v>
      </c>
      <c r="F52" s="441" t="s">
        <v>598</v>
      </c>
      <c r="G52" s="441" t="s">
        <v>600</v>
      </c>
      <c r="H52" s="454">
        <v>400</v>
      </c>
      <c r="I52" s="447">
        <v>400</v>
      </c>
    </row>
    <row r="53" spans="2:9" ht="13.5" x14ac:dyDescent="0.25">
      <c r="B53" s="441" t="s">
        <v>514</v>
      </c>
      <c r="C53" s="441" t="s">
        <v>519</v>
      </c>
      <c r="D53" s="446" t="s">
        <v>601</v>
      </c>
      <c r="E53" s="443" t="s">
        <v>555</v>
      </c>
      <c r="F53" s="441" t="s">
        <v>602</v>
      </c>
      <c r="G53" s="455" t="s">
        <v>603</v>
      </c>
      <c r="H53" s="454">
        <v>2700</v>
      </c>
      <c r="I53" s="454">
        <v>2700</v>
      </c>
    </row>
    <row r="54" spans="2:9" ht="38.25" x14ac:dyDescent="0.2">
      <c r="B54" s="441" t="s">
        <v>558</v>
      </c>
      <c r="C54" s="441" t="s">
        <v>523</v>
      </c>
      <c r="D54" s="446" t="s">
        <v>524</v>
      </c>
      <c r="E54" s="443" t="s">
        <v>555</v>
      </c>
      <c r="F54" s="443" t="s">
        <v>591</v>
      </c>
      <c r="G54" s="441" t="s">
        <v>604</v>
      </c>
      <c r="H54" s="447">
        <v>600</v>
      </c>
      <c r="I54" s="447">
        <v>600</v>
      </c>
    </row>
    <row r="55" spans="2:9" ht="38.25" x14ac:dyDescent="0.25">
      <c r="B55" s="449" t="s">
        <v>531</v>
      </c>
      <c r="C55" s="449" t="s">
        <v>532</v>
      </c>
      <c r="D55" s="446" t="s">
        <v>533</v>
      </c>
      <c r="E55" s="443" t="s">
        <v>555</v>
      </c>
      <c r="F55" s="443" t="s">
        <v>591</v>
      </c>
      <c r="G55" s="441" t="s">
        <v>604</v>
      </c>
      <c r="H55" s="447">
        <v>600</v>
      </c>
      <c r="I55" s="447">
        <v>600</v>
      </c>
    </row>
    <row r="56" spans="2:9" x14ac:dyDescent="0.2">
      <c r="B56" s="441"/>
      <c r="C56" s="441"/>
      <c r="D56" s="446"/>
      <c r="E56" s="443" t="s">
        <v>555</v>
      </c>
      <c r="F56" s="443"/>
      <c r="G56" s="441"/>
      <c r="H56" s="447"/>
      <c r="I56" s="447"/>
    </row>
    <row r="57" spans="2:9" ht="38.25" x14ac:dyDescent="0.2">
      <c r="B57" s="441" t="s">
        <v>541</v>
      </c>
      <c r="C57" s="441" t="s">
        <v>542</v>
      </c>
      <c r="D57" s="446" t="s">
        <v>543</v>
      </c>
      <c r="E57" s="443" t="s">
        <v>555</v>
      </c>
      <c r="F57" s="443" t="s">
        <v>591</v>
      </c>
      <c r="G57" s="441" t="s">
        <v>604</v>
      </c>
      <c r="H57" s="447">
        <v>600</v>
      </c>
      <c r="I57" s="447">
        <v>600</v>
      </c>
    </row>
    <row r="58" spans="2:9" ht="38.25" x14ac:dyDescent="0.2">
      <c r="B58" s="441" t="s">
        <v>518</v>
      </c>
      <c r="C58" s="441" t="s">
        <v>519</v>
      </c>
      <c r="D58" s="442" t="s">
        <v>520</v>
      </c>
      <c r="E58" s="443" t="s">
        <v>555</v>
      </c>
      <c r="F58" s="441" t="s">
        <v>575</v>
      </c>
      <c r="G58" s="443" t="s">
        <v>605</v>
      </c>
      <c r="H58" s="447">
        <v>700</v>
      </c>
      <c r="I58" s="447">
        <v>700</v>
      </c>
    </row>
    <row r="59" spans="2:9" ht="38.25" x14ac:dyDescent="0.2">
      <c r="B59" s="441" t="s">
        <v>583</v>
      </c>
      <c r="C59" s="441" t="s">
        <v>549</v>
      </c>
      <c r="D59" s="446" t="s">
        <v>550</v>
      </c>
      <c r="E59" s="443" t="s">
        <v>555</v>
      </c>
      <c r="F59" s="441" t="s">
        <v>575</v>
      </c>
      <c r="G59" s="443" t="s">
        <v>605</v>
      </c>
      <c r="H59" s="447">
        <v>500</v>
      </c>
      <c r="I59" s="456">
        <v>500</v>
      </c>
    </row>
    <row r="60" spans="2:9" ht="51" x14ac:dyDescent="0.25">
      <c r="B60" s="449" t="s">
        <v>531</v>
      </c>
      <c r="C60" s="449" t="s">
        <v>532</v>
      </c>
      <c r="D60" s="446" t="s">
        <v>533</v>
      </c>
      <c r="E60" s="443" t="s">
        <v>555</v>
      </c>
      <c r="F60" s="441" t="s">
        <v>569</v>
      </c>
      <c r="G60" s="441" t="s">
        <v>606</v>
      </c>
      <c r="H60" s="445">
        <v>450</v>
      </c>
      <c r="I60" s="445">
        <v>450</v>
      </c>
    </row>
    <row r="61" spans="2:9" ht="51" x14ac:dyDescent="0.2">
      <c r="B61" s="441" t="s">
        <v>541</v>
      </c>
      <c r="C61" s="441" t="s">
        <v>542</v>
      </c>
      <c r="D61" s="446" t="s">
        <v>543</v>
      </c>
      <c r="E61" s="443" t="s">
        <v>555</v>
      </c>
      <c r="F61" s="441" t="s">
        <v>569</v>
      </c>
      <c r="G61" s="441" t="s">
        <v>606</v>
      </c>
      <c r="H61" s="445">
        <v>450</v>
      </c>
      <c r="I61" s="445">
        <v>450</v>
      </c>
    </row>
    <row r="62" spans="2:9" ht="51" x14ac:dyDescent="0.2">
      <c r="B62" s="441" t="s">
        <v>558</v>
      </c>
      <c r="C62" s="441" t="s">
        <v>523</v>
      </c>
      <c r="D62" s="446" t="s">
        <v>607</v>
      </c>
      <c r="E62" s="443" t="s">
        <v>555</v>
      </c>
      <c r="F62" s="441" t="s">
        <v>569</v>
      </c>
      <c r="G62" s="441" t="s">
        <v>606</v>
      </c>
      <c r="H62" s="445">
        <v>450</v>
      </c>
      <c r="I62" s="445">
        <v>450</v>
      </c>
    </row>
    <row r="63" spans="2:9" ht="25.5" x14ac:dyDescent="0.2">
      <c r="B63" s="441" t="s">
        <v>518</v>
      </c>
      <c r="C63" s="441" t="s">
        <v>519</v>
      </c>
      <c r="D63" s="442" t="s">
        <v>520</v>
      </c>
      <c r="E63" s="443" t="s">
        <v>555</v>
      </c>
      <c r="F63" s="443" t="s">
        <v>556</v>
      </c>
      <c r="G63" s="444" t="s">
        <v>608</v>
      </c>
      <c r="H63" s="445">
        <v>500</v>
      </c>
      <c r="I63" s="445">
        <v>500</v>
      </c>
    </row>
    <row r="64" spans="2:9" ht="25.5" x14ac:dyDescent="0.2">
      <c r="B64" s="441" t="s">
        <v>573</v>
      </c>
      <c r="C64" s="441" t="s">
        <v>515</v>
      </c>
      <c r="D64" s="442" t="s">
        <v>574</v>
      </c>
      <c r="E64" s="443" t="s">
        <v>555</v>
      </c>
      <c r="F64" s="443" t="s">
        <v>556</v>
      </c>
      <c r="G64" s="444" t="s">
        <v>608</v>
      </c>
      <c r="H64" s="447">
        <v>400</v>
      </c>
      <c r="I64" s="445">
        <v>400</v>
      </c>
    </row>
    <row r="65" spans="2:9" ht="25.5" x14ac:dyDescent="0.2">
      <c r="B65" s="441" t="s">
        <v>583</v>
      </c>
      <c r="C65" s="441" t="s">
        <v>549</v>
      </c>
      <c r="D65" s="446" t="s">
        <v>550</v>
      </c>
      <c r="E65" s="443" t="s">
        <v>555</v>
      </c>
      <c r="F65" s="443" t="s">
        <v>556</v>
      </c>
      <c r="G65" s="444" t="s">
        <v>608</v>
      </c>
      <c r="H65" s="447">
        <v>400</v>
      </c>
      <c r="I65" s="445">
        <v>400</v>
      </c>
    </row>
    <row r="66" spans="2:9" ht="25.5" x14ac:dyDescent="0.2">
      <c r="B66" s="441" t="s">
        <v>541</v>
      </c>
      <c r="C66" s="441" t="s">
        <v>542</v>
      </c>
      <c r="D66" s="446" t="s">
        <v>543</v>
      </c>
      <c r="E66" s="443" t="s">
        <v>555</v>
      </c>
      <c r="F66" s="443" t="s">
        <v>556</v>
      </c>
      <c r="G66" s="444" t="s">
        <v>608</v>
      </c>
      <c r="H66" s="447">
        <v>400</v>
      </c>
      <c r="I66" s="445">
        <v>400</v>
      </c>
    </row>
    <row r="67" spans="2:9" ht="25.5" x14ac:dyDescent="0.25">
      <c r="B67" s="449" t="s">
        <v>531</v>
      </c>
      <c r="C67" s="449" t="s">
        <v>532</v>
      </c>
      <c r="D67" s="446" t="s">
        <v>533</v>
      </c>
      <c r="E67" s="443" t="s">
        <v>555</v>
      </c>
      <c r="F67" s="441" t="s">
        <v>564</v>
      </c>
      <c r="G67" s="443" t="s">
        <v>609</v>
      </c>
      <c r="H67" s="447">
        <v>400</v>
      </c>
      <c r="I67" s="445">
        <v>400</v>
      </c>
    </row>
    <row r="68" spans="2:9" ht="25.5" x14ac:dyDescent="0.2">
      <c r="B68" s="441" t="s">
        <v>610</v>
      </c>
      <c r="C68" s="441" t="s">
        <v>611</v>
      </c>
      <c r="D68" s="446" t="s">
        <v>612</v>
      </c>
      <c r="E68" s="443" t="s">
        <v>555</v>
      </c>
      <c r="F68" s="441" t="s">
        <v>564</v>
      </c>
      <c r="G68" s="443" t="s">
        <v>609</v>
      </c>
      <c r="H68" s="447">
        <v>400</v>
      </c>
      <c r="I68" s="447">
        <v>400</v>
      </c>
    </row>
    <row r="69" spans="2:9" ht="51" x14ac:dyDescent="0.2">
      <c r="B69" s="441" t="s">
        <v>558</v>
      </c>
      <c r="C69" s="441" t="s">
        <v>523</v>
      </c>
      <c r="D69" s="446" t="s">
        <v>524</v>
      </c>
      <c r="E69" s="443" t="s">
        <v>555</v>
      </c>
      <c r="F69" s="441" t="s">
        <v>569</v>
      </c>
      <c r="G69" s="441" t="s">
        <v>613</v>
      </c>
      <c r="H69" s="445">
        <v>300</v>
      </c>
      <c r="I69" s="445">
        <v>300</v>
      </c>
    </row>
    <row r="70" spans="2:9" ht="51" x14ac:dyDescent="0.25">
      <c r="B70" s="449" t="s">
        <v>531</v>
      </c>
      <c r="C70" s="449" t="s">
        <v>532</v>
      </c>
      <c r="D70" s="446" t="s">
        <v>533</v>
      </c>
      <c r="E70" s="443" t="s">
        <v>555</v>
      </c>
      <c r="F70" s="441" t="s">
        <v>569</v>
      </c>
      <c r="G70" s="441" t="s">
        <v>613</v>
      </c>
      <c r="H70" s="445">
        <v>300</v>
      </c>
      <c r="I70" s="445">
        <v>300</v>
      </c>
    </row>
    <row r="71" spans="2:9" ht="51" x14ac:dyDescent="0.2">
      <c r="B71" s="441" t="s">
        <v>541</v>
      </c>
      <c r="C71" s="441" t="s">
        <v>542</v>
      </c>
      <c r="D71" s="446" t="s">
        <v>543</v>
      </c>
      <c r="E71" s="443" t="s">
        <v>555</v>
      </c>
      <c r="F71" s="441" t="s">
        <v>569</v>
      </c>
      <c r="G71" s="441" t="s">
        <v>613</v>
      </c>
      <c r="H71" s="445">
        <v>350</v>
      </c>
      <c r="I71" s="445">
        <v>350</v>
      </c>
    </row>
    <row r="72" spans="2:9" x14ac:dyDescent="0.2">
      <c r="B72" s="441" t="s">
        <v>518</v>
      </c>
      <c r="C72" s="441" t="s">
        <v>519</v>
      </c>
      <c r="D72" s="446" t="s">
        <v>520</v>
      </c>
      <c r="E72" s="443" t="s">
        <v>555</v>
      </c>
      <c r="F72" s="441" t="s">
        <v>614</v>
      </c>
      <c r="G72" s="441" t="s">
        <v>615</v>
      </c>
      <c r="H72" s="445">
        <v>2262</v>
      </c>
      <c r="I72" s="445">
        <v>2262</v>
      </c>
    </row>
    <row r="73" spans="2:9" ht="38.25" x14ac:dyDescent="0.2">
      <c r="B73" s="441" t="s">
        <v>541</v>
      </c>
      <c r="C73" s="441" t="s">
        <v>542</v>
      </c>
      <c r="D73" s="446" t="s">
        <v>543</v>
      </c>
      <c r="E73" s="443" t="s">
        <v>555</v>
      </c>
      <c r="F73" s="441" t="s">
        <v>575</v>
      </c>
      <c r="G73" s="441" t="s">
        <v>616</v>
      </c>
      <c r="H73" s="447">
        <v>500</v>
      </c>
      <c r="I73" s="447">
        <v>500</v>
      </c>
    </row>
    <row r="74" spans="2:9" ht="38.25" x14ac:dyDescent="0.2">
      <c r="B74" s="441" t="s">
        <v>558</v>
      </c>
      <c r="C74" s="441" t="s">
        <v>523</v>
      </c>
      <c r="D74" s="446" t="s">
        <v>524</v>
      </c>
      <c r="E74" s="443" t="s">
        <v>555</v>
      </c>
      <c r="F74" s="441" t="s">
        <v>575</v>
      </c>
      <c r="G74" s="441" t="s">
        <v>616</v>
      </c>
      <c r="H74" s="447">
        <v>500</v>
      </c>
      <c r="I74" s="447">
        <v>500</v>
      </c>
    </row>
    <row r="75" spans="2:9" ht="38.25" x14ac:dyDescent="0.2">
      <c r="B75" s="441" t="s">
        <v>531</v>
      </c>
      <c r="C75" s="441" t="s">
        <v>532</v>
      </c>
      <c r="D75" s="446" t="s">
        <v>533</v>
      </c>
      <c r="E75" s="443" t="s">
        <v>555</v>
      </c>
      <c r="F75" s="441" t="s">
        <v>575</v>
      </c>
      <c r="G75" s="441" t="s">
        <v>616</v>
      </c>
      <c r="H75" s="447">
        <v>450</v>
      </c>
      <c r="I75" s="447">
        <v>450</v>
      </c>
    </row>
    <row r="76" spans="2:9" ht="25.5" x14ac:dyDescent="0.2">
      <c r="B76" s="441" t="s">
        <v>541</v>
      </c>
      <c r="C76" s="441" t="s">
        <v>542</v>
      </c>
      <c r="D76" s="446" t="s">
        <v>543</v>
      </c>
      <c r="E76" s="443" t="s">
        <v>555</v>
      </c>
      <c r="F76" s="443" t="s">
        <v>577</v>
      </c>
      <c r="G76" s="443" t="s">
        <v>617</v>
      </c>
      <c r="H76" s="447">
        <v>400</v>
      </c>
      <c r="I76" s="447">
        <v>400</v>
      </c>
    </row>
    <row r="77" spans="2:9" ht="25.5" x14ac:dyDescent="0.2">
      <c r="B77" s="441" t="s">
        <v>518</v>
      </c>
      <c r="C77" s="441" t="s">
        <v>519</v>
      </c>
      <c r="D77" s="442" t="s">
        <v>520</v>
      </c>
      <c r="E77" s="443" t="s">
        <v>555</v>
      </c>
      <c r="F77" s="443" t="s">
        <v>577</v>
      </c>
      <c r="G77" s="443" t="s">
        <v>618</v>
      </c>
      <c r="H77" s="447">
        <v>500</v>
      </c>
      <c r="I77" s="447">
        <v>500</v>
      </c>
    </row>
    <row r="78" spans="2:9" ht="25.5" x14ac:dyDescent="0.2">
      <c r="B78" s="441" t="s">
        <v>610</v>
      </c>
      <c r="C78" s="441" t="s">
        <v>611</v>
      </c>
      <c r="D78" s="446" t="s">
        <v>612</v>
      </c>
      <c r="E78" s="443" t="s">
        <v>555</v>
      </c>
      <c r="F78" s="443" t="s">
        <v>577</v>
      </c>
      <c r="G78" s="443" t="s">
        <v>618</v>
      </c>
      <c r="H78" s="447">
        <v>500</v>
      </c>
      <c r="I78" s="447">
        <v>500</v>
      </c>
    </row>
    <row r="79" spans="2:9" ht="51" x14ac:dyDescent="0.2">
      <c r="B79" s="450" t="s">
        <v>531</v>
      </c>
      <c r="C79" s="450" t="s">
        <v>532</v>
      </c>
      <c r="D79" s="457" t="s">
        <v>533</v>
      </c>
      <c r="E79" s="443" t="s">
        <v>555</v>
      </c>
      <c r="F79" s="453" t="s">
        <v>579</v>
      </c>
      <c r="G79" s="453" t="s">
        <v>619</v>
      </c>
      <c r="H79" s="458">
        <v>600</v>
      </c>
      <c r="I79" s="458">
        <v>600</v>
      </c>
    </row>
    <row r="80" spans="2:9" ht="51" x14ac:dyDescent="0.2">
      <c r="B80" s="441" t="s">
        <v>541</v>
      </c>
      <c r="C80" s="441" t="s">
        <v>542</v>
      </c>
      <c r="D80" s="446" t="s">
        <v>543</v>
      </c>
      <c r="E80" s="443" t="s">
        <v>555</v>
      </c>
      <c r="F80" s="441" t="s">
        <v>579</v>
      </c>
      <c r="G80" s="441" t="s">
        <v>619</v>
      </c>
      <c r="H80" s="447">
        <v>600</v>
      </c>
      <c r="I80" s="447">
        <v>600</v>
      </c>
    </row>
    <row r="81" spans="2:9" ht="51" x14ac:dyDescent="0.2">
      <c r="B81" s="441" t="s">
        <v>558</v>
      </c>
      <c r="C81" s="441" t="s">
        <v>523</v>
      </c>
      <c r="D81" s="446" t="s">
        <v>524</v>
      </c>
      <c r="E81" s="443" t="s">
        <v>555</v>
      </c>
      <c r="F81" s="441" t="s">
        <v>579</v>
      </c>
      <c r="G81" s="441" t="s">
        <v>619</v>
      </c>
      <c r="H81" s="447">
        <v>600</v>
      </c>
      <c r="I81" s="447">
        <v>600</v>
      </c>
    </row>
    <row r="82" spans="2:9" ht="38.25" x14ac:dyDescent="0.2">
      <c r="B82" s="441" t="s">
        <v>558</v>
      </c>
      <c r="C82" s="441" t="s">
        <v>523</v>
      </c>
      <c r="D82" s="446" t="s">
        <v>524</v>
      </c>
      <c r="E82" s="443" t="s">
        <v>555</v>
      </c>
      <c r="F82" s="441" t="s">
        <v>581</v>
      </c>
      <c r="G82" s="441" t="s">
        <v>620</v>
      </c>
      <c r="H82" s="447">
        <v>600</v>
      </c>
      <c r="I82" s="447">
        <v>600</v>
      </c>
    </row>
    <row r="83" spans="2:9" ht="38.25" x14ac:dyDescent="0.25">
      <c r="B83" s="449" t="s">
        <v>531</v>
      </c>
      <c r="C83" s="449" t="s">
        <v>532</v>
      </c>
      <c r="D83" s="446" t="s">
        <v>533</v>
      </c>
      <c r="E83" s="443" t="s">
        <v>555</v>
      </c>
      <c r="F83" s="441" t="s">
        <v>581</v>
      </c>
      <c r="G83" s="441" t="s">
        <v>620</v>
      </c>
      <c r="H83" s="447">
        <v>600</v>
      </c>
      <c r="I83" s="447">
        <v>600</v>
      </c>
    </row>
    <row r="84" spans="2:9" ht="38.25" x14ac:dyDescent="0.2">
      <c r="B84" s="441" t="s">
        <v>541</v>
      </c>
      <c r="C84" s="441" t="s">
        <v>542</v>
      </c>
      <c r="D84" s="446" t="s">
        <v>543</v>
      </c>
      <c r="E84" s="443" t="s">
        <v>555</v>
      </c>
      <c r="F84" s="441" t="s">
        <v>581</v>
      </c>
      <c r="G84" s="441" t="s">
        <v>620</v>
      </c>
      <c r="H84" s="447">
        <v>600</v>
      </c>
      <c r="I84" s="447">
        <v>600</v>
      </c>
    </row>
    <row r="85" spans="2:9" ht="38.25" x14ac:dyDescent="0.2">
      <c r="B85" s="441" t="s">
        <v>518</v>
      </c>
      <c r="C85" s="441" t="s">
        <v>519</v>
      </c>
      <c r="D85" s="446" t="s">
        <v>520</v>
      </c>
      <c r="E85" s="443" t="s">
        <v>555</v>
      </c>
      <c r="F85" s="441" t="s">
        <v>581</v>
      </c>
      <c r="G85" s="441" t="s">
        <v>620</v>
      </c>
      <c r="H85" s="447">
        <v>1000</v>
      </c>
      <c r="I85" s="447">
        <v>1000</v>
      </c>
    </row>
    <row r="86" spans="2:9" ht="38.25" x14ac:dyDescent="0.2">
      <c r="B86" s="443" t="s">
        <v>586</v>
      </c>
      <c r="C86" s="443" t="s">
        <v>532</v>
      </c>
      <c r="D86" s="446" t="s">
        <v>533</v>
      </c>
      <c r="E86" s="443" t="s">
        <v>555</v>
      </c>
      <c r="F86" s="443" t="s">
        <v>621</v>
      </c>
      <c r="G86" s="443" t="s">
        <v>622</v>
      </c>
      <c r="H86" s="445">
        <v>400</v>
      </c>
      <c r="I86" s="445">
        <v>400</v>
      </c>
    </row>
    <row r="87" spans="2:9" ht="38.25" x14ac:dyDescent="0.2">
      <c r="B87" s="441" t="s">
        <v>541</v>
      </c>
      <c r="C87" s="441" t="s">
        <v>542</v>
      </c>
      <c r="D87" s="446" t="s">
        <v>543</v>
      </c>
      <c r="E87" s="443" t="s">
        <v>555</v>
      </c>
      <c r="F87" s="443" t="s">
        <v>621</v>
      </c>
      <c r="G87" s="443" t="s">
        <v>622</v>
      </c>
      <c r="H87" s="445">
        <v>450</v>
      </c>
      <c r="I87" s="445">
        <v>450</v>
      </c>
    </row>
    <row r="88" spans="2:9" ht="38.25" x14ac:dyDescent="0.2">
      <c r="B88" s="441" t="s">
        <v>610</v>
      </c>
      <c r="C88" s="441" t="s">
        <v>611</v>
      </c>
      <c r="D88" s="446" t="s">
        <v>612</v>
      </c>
      <c r="E88" s="443" t="s">
        <v>555</v>
      </c>
      <c r="F88" s="443" t="s">
        <v>623</v>
      </c>
      <c r="G88" s="443" t="s">
        <v>622</v>
      </c>
      <c r="H88" s="445">
        <v>600</v>
      </c>
      <c r="I88" s="445">
        <v>600</v>
      </c>
    </row>
    <row r="89" spans="2:9" ht="38.25" x14ac:dyDescent="0.2">
      <c r="B89" s="441" t="s">
        <v>541</v>
      </c>
      <c r="C89" s="441" t="s">
        <v>542</v>
      </c>
      <c r="D89" s="446" t="s">
        <v>543</v>
      </c>
      <c r="E89" s="443" t="s">
        <v>555</v>
      </c>
      <c r="F89" s="443" t="s">
        <v>624</v>
      </c>
      <c r="G89" s="444" t="s">
        <v>625</v>
      </c>
      <c r="H89" s="445">
        <v>450</v>
      </c>
      <c r="I89" s="445">
        <v>450</v>
      </c>
    </row>
    <row r="90" spans="2:9" ht="38.25" x14ac:dyDescent="0.2">
      <c r="B90" s="441" t="s">
        <v>558</v>
      </c>
      <c r="C90" s="441" t="s">
        <v>523</v>
      </c>
      <c r="D90" s="446" t="s">
        <v>524</v>
      </c>
      <c r="E90" s="443" t="s">
        <v>555</v>
      </c>
      <c r="F90" s="443" t="s">
        <v>624</v>
      </c>
      <c r="G90" s="444" t="s">
        <v>625</v>
      </c>
      <c r="H90" s="445">
        <v>450</v>
      </c>
      <c r="I90" s="445">
        <v>450</v>
      </c>
    </row>
    <row r="91" spans="2:9" ht="38.25" x14ac:dyDescent="0.2">
      <c r="B91" s="441" t="s">
        <v>531</v>
      </c>
      <c r="C91" s="441" t="s">
        <v>532</v>
      </c>
      <c r="D91" s="446" t="s">
        <v>533</v>
      </c>
      <c r="E91" s="443" t="s">
        <v>555</v>
      </c>
      <c r="F91" s="443" t="s">
        <v>624</v>
      </c>
      <c r="G91" s="444" t="s">
        <v>625</v>
      </c>
      <c r="H91" s="445">
        <v>450</v>
      </c>
      <c r="I91" s="445">
        <v>450</v>
      </c>
    </row>
    <row r="92" spans="2:9" ht="25.5" x14ac:dyDescent="0.2">
      <c r="B92" s="441" t="s">
        <v>541</v>
      </c>
      <c r="C92" s="441" t="s">
        <v>542</v>
      </c>
      <c r="D92" s="446" t="s">
        <v>543</v>
      </c>
      <c r="E92" s="443" t="s">
        <v>555</v>
      </c>
      <c r="F92" s="443" t="s">
        <v>626</v>
      </c>
      <c r="G92" s="443" t="s">
        <v>627</v>
      </c>
      <c r="H92" s="445">
        <v>500</v>
      </c>
      <c r="I92" s="445">
        <v>500</v>
      </c>
    </row>
    <row r="93" spans="2:9" ht="25.5" x14ac:dyDescent="0.2">
      <c r="B93" s="443" t="s">
        <v>586</v>
      </c>
      <c r="C93" s="443" t="s">
        <v>532</v>
      </c>
      <c r="D93" s="446" t="s">
        <v>533</v>
      </c>
      <c r="E93" s="443" t="s">
        <v>555</v>
      </c>
      <c r="F93" s="443" t="s">
        <v>626</v>
      </c>
      <c r="G93" s="443" t="s">
        <v>627</v>
      </c>
      <c r="H93" s="445">
        <v>500</v>
      </c>
      <c r="I93" s="445">
        <v>500</v>
      </c>
    </row>
    <row r="94" spans="2:9" ht="25.5" x14ac:dyDescent="0.2">
      <c r="B94" s="441" t="s">
        <v>558</v>
      </c>
      <c r="C94" s="441" t="s">
        <v>523</v>
      </c>
      <c r="D94" s="446" t="s">
        <v>524</v>
      </c>
      <c r="E94" s="443" t="s">
        <v>555</v>
      </c>
      <c r="F94" s="443" t="s">
        <v>626</v>
      </c>
      <c r="G94" s="443" t="s">
        <v>627</v>
      </c>
      <c r="H94" s="445">
        <v>500</v>
      </c>
      <c r="I94" s="445">
        <v>500</v>
      </c>
    </row>
    <row r="95" spans="2:9" ht="38.25" x14ac:dyDescent="0.2">
      <c r="B95" s="441" t="s">
        <v>541</v>
      </c>
      <c r="C95" s="441" t="s">
        <v>542</v>
      </c>
      <c r="D95" s="446" t="s">
        <v>543</v>
      </c>
      <c r="E95" s="443" t="s">
        <v>555</v>
      </c>
      <c r="F95" s="441" t="s">
        <v>581</v>
      </c>
      <c r="G95" s="443" t="s">
        <v>628</v>
      </c>
      <c r="H95" s="445">
        <v>400</v>
      </c>
      <c r="I95" s="445">
        <v>400</v>
      </c>
    </row>
    <row r="96" spans="2:9" ht="38.25" x14ac:dyDescent="0.2">
      <c r="B96" s="441" t="s">
        <v>518</v>
      </c>
      <c r="C96" s="441" t="s">
        <v>519</v>
      </c>
      <c r="D96" s="446" t="s">
        <v>520</v>
      </c>
      <c r="E96" s="443" t="s">
        <v>555</v>
      </c>
      <c r="F96" s="441" t="s">
        <v>581</v>
      </c>
      <c r="G96" s="443" t="s">
        <v>629</v>
      </c>
      <c r="H96" s="445">
        <v>800</v>
      </c>
      <c r="I96" s="445">
        <v>800</v>
      </c>
    </row>
    <row r="97" spans="2:9" ht="38.25" x14ac:dyDescent="0.2">
      <c r="B97" s="441" t="s">
        <v>610</v>
      </c>
      <c r="C97" s="441" t="s">
        <v>611</v>
      </c>
      <c r="D97" s="446" t="s">
        <v>612</v>
      </c>
      <c r="E97" s="443" t="s">
        <v>555</v>
      </c>
      <c r="F97" s="441" t="s">
        <v>581</v>
      </c>
      <c r="G97" s="443" t="s">
        <v>630</v>
      </c>
      <c r="H97" s="445">
        <v>700</v>
      </c>
      <c r="I97" s="445">
        <v>700</v>
      </c>
    </row>
    <row r="98" spans="2:9" x14ac:dyDescent="0.2">
      <c r="B98" s="459" t="s">
        <v>518</v>
      </c>
      <c r="C98" s="459" t="s">
        <v>519</v>
      </c>
      <c r="D98" s="460" t="s">
        <v>520</v>
      </c>
      <c r="E98" s="461" t="s">
        <v>555</v>
      </c>
      <c r="F98" s="461" t="s">
        <v>556</v>
      </c>
      <c r="G98" s="462" t="s">
        <v>631</v>
      </c>
      <c r="H98" s="463">
        <v>400</v>
      </c>
      <c r="I98" s="463">
        <v>400</v>
      </c>
    </row>
    <row r="99" spans="2:9" x14ac:dyDescent="0.2">
      <c r="B99" s="459" t="s">
        <v>583</v>
      </c>
      <c r="C99" s="459" t="s">
        <v>549</v>
      </c>
      <c r="D99" s="464" t="s">
        <v>550</v>
      </c>
      <c r="E99" s="461" t="s">
        <v>555</v>
      </c>
      <c r="F99" s="461" t="s">
        <v>556</v>
      </c>
      <c r="G99" s="462" t="s">
        <v>631</v>
      </c>
      <c r="H99" s="465">
        <v>305</v>
      </c>
      <c r="I99" s="463">
        <v>305</v>
      </c>
    </row>
    <row r="100" spans="2:9" x14ac:dyDescent="0.2">
      <c r="B100" s="466" t="s">
        <v>632</v>
      </c>
      <c r="C100" s="466" t="s">
        <v>633</v>
      </c>
      <c r="D100" s="467" t="s">
        <v>634</v>
      </c>
      <c r="E100" s="461" t="s">
        <v>555</v>
      </c>
      <c r="F100" s="466" t="s">
        <v>564</v>
      </c>
      <c r="G100" s="462" t="s">
        <v>631</v>
      </c>
      <c r="H100" s="463">
        <v>450</v>
      </c>
      <c r="I100" s="463">
        <v>450</v>
      </c>
    </row>
    <row r="101" spans="2:9" x14ac:dyDescent="0.2">
      <c r="B101" s="459" t="s">
        <v>610</v>
      </c>
      <c r="C101" s="459" t="s">
        <v>611</v>
      </c>
      <c r="D101" s="464" t="s">
        <v>612</v>
      </c>
      <c r="E101" s="461" t="s">
        <v>555</v>
      </c>
      <c r="F101" s="459" t="s">
        <v>564</v>
      </c>
      <c r="G101" s="462" t="s">
        <v>631</v>
      </c>
      <c r="H101" s="465">
        <v>500</v>
      </c>
      <c r="I101" s="463">
        <v>500</v>
      </c>
    </row>
    <row r="102" spans="2:9" ht="25.5" x14ac:dyDescent="0.25">
      <c r="B102" s="449" t="s">
        <v>531</v>
      </c>
      <c r="C102" s="449" t="s">
        <v>532</v>
      </c>
      <c r="D102" s="446" t="s">
        <v>533</v>
      </c>
      <c r="E102" s="443" t="s">
        <v>555</v>
      </c>
      <c r="F102" s="441" t="s">
        <v>564</v>
      </c>
      <c r="G102" s="444" t="s">
        <v>631</v>
      </c>
      <c r="H102" s="447">
        <v>400</v>
      </c>
      <c r="I102" s="445">
        <v>400</v>
      </c>
    </row>
    <row r="103" spans="2:9" ht="51" x14ac:dyDescent="0.2">
      <c r="B103" s="441" t="s">
        <v>518</v>
      </c>
      <c r="C103" s="441" t="s">
        <v>519</v>
      </c>
      <c r="D103" s="442" t="s">
        <v>520</v>
      </c>
      <c r="E103" s="443" t="s">
        <v>555</v>
      </c>
      <c r="F103" s="441" t="s">
        <v>569</v>
      </c>
      <c r="G103" s="441" t="s">
        <v>635</v>
      </c>
      <c r="H103" s="447">
        <v>600</v>
      </c>
      <c r="I103" s="447">
        <v>600</v>
      </c>
    </row>
    <row r="104" spans="2:9" ht="51" x14ac:dyDescent="0.2">
      <c r="B104" s="441" t="s">
        <v>583</v>
      </c>
      <c r="C104" s="441" t="s">
        <v>549</v>
      </c>
      <c r="D104" s="446" t="s">
        <v>550</v>
      </c>
      <c r="E104" s="443" t="s">
        <v>555</v>
      </c>
      <c r="F104" s="441" t="s">
        <v>569</v>
      </c>
      <c r="G104" s="441" t="s">
        <v>635</v>
      </c>
      <c r="H104" s="447">
        <v>400</v>
      </c>
      <c r="I104" s="447">
        <v>400</v>
      </c>
    </row>
    <row r="105" spans="2:9" x14ac:dyDescent="0.2">
      <c r="B105" s="448" t="s">
        <v>610</v>
      </c>
      <c r="C105" s="448" t="s">
        <v>611</v>
      </c>
      <c r="D105" s="446" t="s">
        <v>612</v>
      </c>
      <c r="E105" s="443" t="s">
        <v>555</v>
      </c>
      <c r="F105" s="468" t="s">
        <v>636</v>
      </c>
      <c r="G105" s="441" t="s">
        <v>637</v>
      </c>
      <c r="H105" s="447">
        <v>200</v>
      </c>
      <c r="I105" s="447">
        <v>200</v>
      </c>
    </row>
    <row r="106" spans="2:9" x14ac:dyDescent="0.2">
      <c r="B106" s="441" t="s">
        <v>638</v>
      </c>
      <c r="C106" s="441" t="s">
        <v>639</v>
      </c>
      <c r="D106" s="442" t="s">
        <v>640</v>
      </c>
      <c r="E106" s="443" t="s">
        <v>555</v>
      </c>
      <c r="F106" s="469" t="s">
        <v>636</v>
      </c>
      <c r="G106" s="441" t="s">
        <v>637</v>
      </c>
      <c r="H106" s="470">
        <v>100</v>
      </c>
      <c r="I106" s="470">
        <v>100</v>
      </c>
    </row>
    <row r="107" spans="2:9" x14ac:dyDescent="0.2">
      <c r="B107" s="441" t="s">
        <v>641</v>
      </c>
      <c r="C107" s="441" t="s">
        <v>523</v>
      </c>
      <c r="D107" s="446" t="s">
        <v>524</v>
      </c>
      <c r="E107" s="443" t="s">
        <v>555</v>
      </c>
      <c r="F107" s="469" t="s">
        <v>636</v>
      </c>
      <c r="G107" s="441" t="s">
        <v>637</v>
      </c>
      <c r="H107" s="445">
        <v>150</v>
      </c>
      <c r="I107" s="445">
        <v>150</v>
      </c>
    </row>
    <row r="108" spans="2:9" ht="38.25" x14ac:dyDescent="0.2">
      <c r="B108" s="441" t="s">
        <v>642</v>
      </c>
      <c r="C108" s="441" t="s">
        <v>643</v>
      </c>
      <c r="D108" s="442" t="s">
        <v>574</v>
      </c>
      <c r="E108" s="443" t="s">
        <v>555</v>
      </c>
      <c r="F108" s="441" t="s">
        <v>575</v>
      </c>
      <c r="G108" s="441" t="s">
        <v>644</v>
      </c>
      <c r="H108" s="445">
        <v>600</v>
      </c>
      <c r="I108" s="445">
        <v>600</v>
      </c>
    </row>
    <row r="109" spans="2:9" ht="38.25" x14ac:dyDescent="0.2">
      <c r="B109" s="471" t="s">
        <v>632</v>
      </c>
      <c r="C109" s="471" t="s">
        <v>633</v>
      </c>
      <c r="D109" s="472" t="s">
        <v>634</v>
      </c>
      <c r="E109" s="443" t="s">
        <v>555</v>
      </c>
      <c r="F109" s="441" t="s">
        <v>575</v>
      </c>
      <c r="G109" s="441" t="s">
        <v>644</v>
      </c>
      <c r="H109" s="445">
        <v>450</v>
      </c>
      <c r="I109" s="445">
        <v>450</v>
      </c>
    </row>
    <row r="110" spans="2:9" ht="25.5" x14ac:dyDescent="0.2">
      <c r="B110" s="441" t="s">
        <v>645</v>
      </c>
      <c r="C110" s="441" t="s">
        <v>546</v>
      </c>
      <c r="D110" s="442" t="s">
        <v>646</v>
      </c>
      <c r="E110" s="443" t="s">
        <v>555</v>
      </c>
      <c r="F110" s="443" t="s">
        <v>577</v>
      </c>
      <c r="G110" s="441" t="s">
        <v>647</v>
      </c>
      <c r="H110" s="447">
        <v>350</v>
      </c>
      <c r="I110" s="447">
        <v>350</v>
      </c>
    </row>
    <row r="111" spans="2:9" ht="25.5" x14ac:dyDescent="0.2">
      <c r="B111" s="443" t="s">
        <v>586</v>
      </c>
      <c r="C111" s="443" t="s">
        <v>532</v>
      </c>
      <c r="D111" s="446" t="s">
        <v>533</v>
      </c>
      <c r="E111" s="443" t="s">
        <v>555</v>
      </c>
      <c r="F111" s="443" t="s">
        <v>577</v>
      </c>
      <c r="G111" s="441" t="s">
        <v>647</v>
      </c>
      <c r="H111" s="447">
        <v>350</v>
      </c>
      <c r="I111" s="447">
        <v>350</v>
      </c>
    </row>
    <row r="112" spans="2:9" ht="25.5" x14ac:dyDescent="0.2">
      <c r="B112" s="441" t="s">
        <v>541</v>
      </c>
      <c r="C112" s="441" t="s">
        <v>542</v>
      </c>
      <c r="D112" s="446" t="s">
        <v>543</v>
      </c>
      <c r="E112" s="443" t="s">
        <v>555</v>
      </c>
      <c r="F112" s="443" t="s">
        <v>577</v>
      </c>
      <c r="G112" s="441" t="s">
        <v>647</v>
      </c>
      <c r="H112" s="447">
        <v>350</v>
      </c>
      <c r="I112" s="447">
        <v>350</v>
      </c>
    </row>
    <row r="113" spans="1:9" ht="38.25" x14ac:dyDescent="0.2">
      <c r="B113" s="441" t="s">
        <v>583</v>
      </c>
      <c r="C113" s="441" t="s">
        <v>549</v>
      </c>
      <c r="D113" s="446" t="s">
        <v>550</v>
      </c>
      <c r="E113" s="443" t="s">
        <v>555</v>
      </c>
      <c r="F113" s="441" t="s">
        <v>581</v>
      </c>
      <c r="G113" s="441" t="s">
        <v>648</v>
      </c>
      <c r="H113" s="447">
        <v>600</v>
      </c>
      <c r="I113" s="447">
        <v>600</v>
      </c>
    </row>
    <row r="114" spans="1:9" ht="38.25" x14ac:dyDescent="0.2">
      <c r="B114" s="441" t="s">
        <v>645</v>
      </c>
      <c r="C114" s="441" t="s">
        <v>546</v>
      </c>
      <c r="D114" s="442" t="s">
        <v>640</v>
      </c>
      <c r="E114" s="443" t="s">
        <v>555</v>
      </c>
      <c r="F114" s="441" t="s">
        <v>581</v>
      </c>
      <c r="G114" s="441" t="s">
        <v>648</v>
      </c>
      <c r="H114" s="447">
        <v>600</v>
      </c>
      <c r="I114" s="447">
        <v>600</v>
      </c>
    </row>
    <row r="115" spans="1:9" ht="38.25" x14ac:dyDescent="0.2">
      <c r="B115" s="441" t="s">
        <v>518</v>
      </c>
      <c r="C115" s="441" t="s">
        <v>519</v>
      </c>
      <c r="D115" s="442" t="s">
        <v>520</v>
      </c>
      <c r="E115" s="443" t="s">
        <v>555</v>
      </c>
      <c r="F115" s="441" t="s">
        <v>581</v>
      </c>
      <c r="G115" s="441" t="s">
        <v>648</v>
      </c>
      <c r="H115" s="447">
        <v>1000</v>
      </c>
      <c r="I115" s="447">
        <v>1000</v>
      </c>
    </row>
    <row r="116" spans="1:9" ht="25.5" x14ac:dyDescent="0.2">
      <c r="B116" s="443" t="s">
        <v>586</v>
      </c>
      <c r="C116" s="443" t="s">
        <v>532</v>
      </c>
      <c r="D116" s="442" t="s">
        <v>533</v>
      </c>
      <c r="E116" s="443" t="s">
        <v>555</v>
      </c>
      <c r="F116" s="443" t="s">
        <v>587</v>
      </c>
      <c r="G116" s="443" t="s">
        <v>649</v>
      </c>
      <c r="H116" s="445">
        <v>300</v>
      </c>
      <c r="I116" s="445">
        <v>300</v>
      </c>
    </row>
    <row r="117" spans="1:9" ht="25.5" x14ac:dyDescent="0.25">
      <c r="B117" s="441" t="s">
        <v>610</v>
      </c>
      <c r="C117" s="441" t="s">
        <v>611</v>
      </c>
      <c r="D117" s="473" t="s">
        <v>650</v>
      </c>
      <c r="E117" s="443" t="s">
        <v>555</v>
      </c>
      <c r="F117" s="443" t="s">
        <v>587</v>
      </c>
      <c r="G117" s="443" t="s">
        <v>649</v>
      </c>
      <c r="H117" s="445">
        <v>500</v>
      </c>
      <c r="I117" s="445">
        <v>500</v>
      </c>
    </row>
    <row r="118" spans="1:9" ht="38.25" x14ac:dyDescent="0.2">
      <c r="B118" s="441" t="s">
        <v>642</v>
      </c>
      <c r="C118" s="441" t="s">
        <v>643</v>
      </c>
      <c r="D118" s="446" t="s">
        <v>574</v>
      </c>
      <c r="E118" s="443" t="s">
        <v>555</v>
      </c>
      <c r="F118" s="471" t="s">
        <v>596</v>
      </c>
      <c r="G118" s="443" t="s">
        <v>649</v>
      </c>
      <c r="H118" s="447">
        <v>700</v>
      </c>
      <c r="I118" s="447">
        <v>700</v>
      </c>
    </row>
    <row r="119" spans="1:9" ht="38.25" x14ac:dyDescent="0.2">
      <c r="B119" s="441" t="s">
        <v>641</v>
      </c>
      <c r="C119" s="441" t="s">
        <v>523</v>
      </c>
      <c r="D119" s="446" t="s">
        <v>524</v>
      </c>
      <c r="E119" s="443" t="s">
        <v>555</v>
      </c>
      <c r="F119" s="471" t="s">
        <v>596</v>
      </c>
      <c r="G119" s="443" t="s">
        <v>649</v>
      </c>
      <c r="H119" s="447">
        <v>350</v>
      </c>
      <c r="I119" s="447">
        <v>350</v>
      </c>
    </row>
    <row r="120" spans="1:9" ht="38.25" x14ac:dyDescent="0.2">
      <c r="B120" s="474" t="s">
        <v>518</v>
      </c>
      <c r="C120" s="474" t="s">
        <v>519</v>
      </c>
      <c r="D120" s="475" t="s">
        <v>520</v>
      </c>
      <c r="E120" s="443" t="s">
        <v>555</v>
      </c>
      <c r="F120" s="451" t="s">
        <v>591</v>
      </c>
      <c r="G120" s="476" t="s">
        <v>651</v>
      </c>
      <c r="H120" s="477">
        <v>1000</v>
      </c>
      <c r="I120" s="478">
        <v>1000</v>
      </c>
    </row>
    <row r="121" spans="1:9" ht="38.25" x14ac:dyDescent="0.2">
      <c r="A121" s="72"/>
      <c r="B121" s="441" t="s">
        <v>641</v>
      </c>
      <c r="C121" s="441" t="s">
        <v>523</v>
      </c>
      <c r="D121" s="446" t="s">
        <v>524</v>
      </c>
      <c r="E121" s="443" t="s">
        <v>555</v>
      </c>
      <c r="F121" s="451" t="s">
        <v>591</v>
      </c>
      <c r="G121" s="476" t="s">
        <v>651</v>
      </c>
      <c r="H121" s="469">
        <v>500</v>
      </c>
      <c r="I121" s="469">
        <v>500</v>
      </c>
    </row>
    <row r="122" spans="1:9" ht="38.25" x14ac:dyDescent="0.2">
      <c r="A122" s="72"/>
      <c r="B122" s="441" t="s">
        <v>645</v>
      </c>
      <c r="C122" s="441" t="s">
        <v>546</v>
      </c>
      <c r="D122" s="442" t="s">
        <v>646</v>
      </c>
      <c r="E122" s="443" t="s">
        <v>555</v>
      </c>
      <c r="F122" s="451" t="s">
        <v>591</v>
      </c>
      <c r="G122" s="476" t="s">
        <v>652</v>
      </c>
      <c r="H122" s="469">
        <v>500</v>
      </c>
      <c r="I122" s="469">
        <v>500</v>
      </c>
    </row>
    <row r="123" spans="1:9" x14ac:dyDescent="0.2">
      <c r="A123" s="72"/>
      <c r="B123" s="441" t="s">
        <v>610</v>
      </c>
      <c r="C123" s="441" t="s">
        <v>611</v>
      </c>
      <c r="D123" s="446" t="s">
        <v>612</v>
      </c>
      <c r="E123" s="443" t="s">
        <v>555</v>
      </c>
      <c r="F123" s="443" t="s">
        <v>636</v>
      </c>
      <c r="G123" s="443" t="s">
        <v>653</v>
      </c>
      <c r="H123" s="445">
        <v>300</v>
      </c>
      <c r="I123" s="445">
        <v>300</v>
      </c>
    </row>
    <row r="124" spans="1:9" ht="38.25" x14ac:dyDescent="0.2">
      <c r="A124" s="72"/>
      <c r="B124" s="441" t="s">
        <v>518</v>
      </c>
      <c r="C124" s="441" t="s">
        <v>519</v>
      </c>
      <c r="D124" s="442" t="s">
        <v>520</v>
      </c>
      <c r="E124" s="443" t="s">
        <v>555</v>
      </c>
      <c r="F124" s="441" t="s">
        <v>581</v>
      </c>
      <c r="G124" s="444" t="s">
        <v>654</v>
      </c>
      <c r="H124" s="445">
        <v>700</v>
      </c>
      <c r="I124" s="445">
        <v>700</v>
      </c>
    </row>
    <row r="125" spans="1:9" ht="38.25" x14ac:dyDescent="0.2">
      <c r="A125" s="72"/>
      <c r="B125" s="441" t="s">
        <v>514</v>
      </c>
      <c r="C125" s="441" t="s">
        <v>515</v>
      </c>
      <c r="D125" s="446" t="s">
        <v>574</v>
      </c>
      <c r="E125" s="443" t="s">
        <v>555</v>
      </c>
      <c r="F125" s="441" t="s">
        <v>581</v>
      </c>
      <c r="G125" s="444" t="s">
        <v>654</v>
      </c>
      <c r="H125" s="445">
        <v>650</v>
      </c>
      <c r="I125" s="445">
        <v>650</v>
      </c>
    </row>
    <row r="126" spans="1:9" ht="25.5" x14ac:dyDescent="0.25">
      <c r="A126" s="72"/>
      <c r="B126" s="443" t="s">
        <v>610</v>
      </c>
      <c r="C126" s="443" t="s">
        <v>611</v>
      </c>
      <c r="D126" s="473" t="s">
        <v>650</v>
      </c>
      <c r="E126" s="443" t="s">
        <v>555</v>
      </c>
      <c r="F126" s="441" t="s">
        <v>564</v>
      </c>
      <c r="G126" s="443" t="s">
        <v>655</v>
      </c>
      <c r="H126" s="445">
        <v>195</v>
      </c>
      <c r="I126" s="445">
        <v>195</v>
      </c>
    </row>
    <row r="127" spans="1:9" x14ac:dyDescent="0.2">
      <c r="A127" s="72"/>
      <c r="B127" s="479"/>
      <c r="C127" s="479"/>
      <c r="D127" s="479"/>
      <c r="E127" s="443" t="s">
        <v>555</v>
      </c>
      <c r="F127" s="479"/>
      <c r="G127" s="479"/>
      <c r="H127" s="480"/>
      <c r="I127" s="480"/>
    </row>
    <row r="128" spans="1:9" ht="25.5" x14ac:dyDescent="0.2">
      <c r="B128" s="441" t="s">
        <v>518</v>
      </c>
      <c r="C128" s="441" t="s">
        <v>519</v>
      </c>
      <c r="D128" s="442" t="s">
        <v>520</v>
      </c>
      <c r="E128" s="443" t="s">
        <v>555</v>
      </c>
      <c r="F128" s="443" t="s">
        <v>556</v>
      </c>
      <c r="G128" s="444" t="s">
        <v>656</v>
      </c>
      <c r="H128" s="445">
        <v>300</v>
      </c>
      <c r="I128" s="445">
        <v>300</v>
      </c>
    </row>
    <row r="129" spans="2:9" ht="25.5" x14ac:dyDescent="0.2">
      <c r="B129" s="441" t="s">
        <v>583</v>
      </c>
      <c r="C129" s="441" t="s">
        <v>549</v>
      </c>
      <c r="D129" s="446" t="s">
        <v>550</v>
      </c>
      <c r="E129" s="443" t="s">
        <v>555</v>
      </c>
      <c r="F129" s="443" t="s">
        <v>556</v>
      </c>
      <c r="G129" s="444" t="s">
        <v>631</v>
      </c>
      <c r="H129" s="447">
        <v>250</v>
      </c>
      <c r="I129" s="445">
        <v>250</v>
      </c>
    </row>
    <row r="130" spans="2:9" x14ac:dyDescent="0.2">
      <c r="B130" s="441" t="s">
        <v>518</v>
      </c>
      <c r="C130" s="441" t="s">
        <v>519</v>
      </c>
      <c r="D130" s="442" t="s">
        <v>520</v>
      </c>
      <c r="E130" s="443" t="s">
        <v>555</v>
      </c>
      <c r="F130" s="471" t="s">
        <v>657</v>
      </c>
      <c r="G130" s="444" t="s">
        <v>658</v>
      </c>
      <c r="H130" s="445">
        <v>2650</v>
      </c>
      <c r="I130" s="445">
        <v>2650</v>
      </c>
    </row>
    <row r="131" spans="2:9" x14ac:dyDescent="0.2">
      <c r="B131" s="441" t="s">
        <v>659</v>
      </c>
      <c r="C131" s="441" t="s">
        <v>519</v>
      </c>
      <c r="D131" s="481" t="s">
        <v>559</v>
      </c>
      <c r="E131" s="443" t="s">
        <v>555</v>
      </c>
      <c r="F131" s="471" t="s">
        <v>657</v>
      </c>
      <c r="G131" s="444" t="s">
        <v>658</v>
      </c>
      <c r="H131" s="447">
        <v>2650</v>
      </c>
      <c r="I131" s="445">
        <v>2650</v>
      </c>
    </row>
    <row r="132" spans="2:9" ht="25.5" x14ac:dyDescent="0.25">
      <c r="B132" s="449" t="s">
        <v>531</v>
      </c>
      <c r="C132" s="449" t="s">
        <v>532</v>
      </c>
      <c r="D132" s="446" t="s">
        <v>533</v>
      </c>
      <c r="E132" s="443" t="s">
        <v>555</v>
      </c>
      <c r="F132" s="441" t="s">
        <v>564</v>
      </c>
      <c r="G132" s="444" t="s">
        <v>660</v>
      </c>
      <c r="H132" s="447">
        <v>350</v>
      </c>
      <c r="I132" s="445">
        <v>350</v>
      </c>
    </row>
    <row r="133" spans="2:9" ht="25.5" x14ac:dyDescent="0.2">
      <c r="B133" s="441" t="s">
        <v>541</v>
      </c>
      <c r="C133" s="441" t="s">
        <v>542</v>
      </c>
      <c r="D133" s="446" t="s">
        <v>543</v>
      </c>
      <c r="E133" s="443" t="s">
        <v>555</v>
      </c>
      <c r="F133" s="441" t="s">
        <v>564</v>
      </c>
      <c r="G133" s="444" t="s">
        <v>660</v>
      </c>
      <c r="H133" s="447">
        <v>400</v>
      </c>
      <c r="I133" s="447">
        <v>400</v>
      </c>
    </row>
    <row r="134" spans="2:9" ht="51" x14ac:dyDescent="0.25">
      <c r="B134" s="441" t="s">
        <v>531</v>
      </c>
      <c r="C134" s="449" t="s">
        <v>532</v>
      </c>
      <c r="D134" s="446" t="s">
        <v>533</v>
      </c>
      <c r="E134" s="443" t="s">
        <v>555</v>
      </c>
      <c r="F134" s="441" t="s">
        <v>569</v>
      </c>
      <c r="G134" s="441" t="s">
        <v>661</v>
      </c>
      <c r="H134" s="447">
        <v>300</v>
      </c>
      <c r="I134" s="447">
        <v>300</v>
      </c>
    </row>
    <row r="135" spans="2:9" ht="51" x14ac:dyDescent="0.2">
      <c r="B135" s="441" t="s">
        <v>541</v>
      </c>
      <c r="C135" s="441" t="s">
        <v>542</v>
      </c>
      <c r="D135" s="446" t="s">
        <v>543</v>
      </c>
      <c r="E135" s="443" t="s">
        <v>555</v>
      </c>
      <c r="F135" s="441" t="s">
        <v>569</v>
      </c>
      <c r="G135" s="441" t="s">
        <v>661</v>
      </c>
      <c r="H135" s="447">
        <v>300</v>
      </c>
      <c r="I135" s="447">
        <v>300</v>
      </c>
    </row>
    <row r="136" spans="2:9" ht="51" x14ac:dyDescent="0.2">
      <c r="B136" s="441" t="s">
        <v>641</v>
      </c>
      <c r="C136" s="441" t="s">
        <v>523</v>
      </c>
      <c r="D136" s="446" t="s">
        <v>524</v>
      </c>
      <c r="E136" s="443" t="s">
        <v>555</v>
      </c>
      <c r="F136" s="441" t="s">
        <v>569</v>
      </c>
      <c r="G136" s="441" t="s">
        <v>661</v>
      </c>
      <c r="H136" s="447">
        <v>300</v>
      </c>
      <c r="I136" s="447">
        <v>300</v>
      </c>
    </row>
    <row r="137" spans="2:9" x14ac:dyDescent="0.2">
      <c r="B137" s="441"/>
      <c r="C137" s="441"/>
      <c r="D137" s="446"/>
      <c r="E137" s="443" t="s">
        <v>555</v>
      </c>
      <c r="F137" s="441"/>
      <c r="G137" s="441"/>
      <c r="H137" s="445"/>
      <c r="I137" s="445"/>
    </row>
    <row r="138" spans="2:9" ht="38.25" x14ac:dyDescent="0.2">
      <c r="B138" s="441" t="s">
        <v>642</v>
      </c>
      <c r="C138" s="441" t="s">
        <v>643</v>
      </c>
      <c r="D138" s="442" t="s">
        <v>574</v>
      </c>
      <c r="E138" s="443" t="s">
        <v>555</v>
      </c>
      <c r="F138" s="441" t="s">
        <v>575</v>
      </c>
      <c r="G138" s="441" t="s">
        <v>662</v>
      </c>
      <c r="H138" s="445">
        <v>500</v>
      </c>
      <c r="I138" s="445">
        <v>500</v>
      </c>
    </row>
    <row r="139" spans="2:9" ht="38.25" x14ac:dyDescent="0.2">
      <c r="B139" s="441" t="s">
        <v>583</v>
      </c>
      <c r="C139" s="441" t="s">
        <v>549</v>
      </c>
      <c r="D139" s="446" t="s">
        <v>550</v>
      </c>
      <c r="E139" s="443" t="s">
        <v>555</v>
      </c>
      <c r="F139" s="441" t="s">
        <v>575</v>
      </c>
      <c r="G139" s="441" t="s">
        <v>662</v>
      </c>
      <c r="H139" s="445">
        <v>450</v>
      </c>
      <c r="I139" s="445">
        <v>450</v>
      </c>
    </row>
    <row r="140" spans="2:9" ht="25.5" x14ac:dyDescent="0.2">
      <c r="B140" s="441" t="s">
        <v>641</v>
      </c>
      <c r="C140" s="441" t="s">
        <v>523</v>
      </c>
      <c r="D140" s="442" t="s">
        <v>524</v>
      </c>
      <c r="E140" s="443" t="s">
        <v>555</v>
      </c>
      <c r="F140" s="443" t="s">
        <v>577</v>
      </c>
      <c r="G140" s="441" t="s">
        <v>663</v>
      </c>
      <c r="H140" s="447">
        <v>300</v>
      </c>
      <c r="I140" s="447">
        <v>300</v>
      </c>
    </row>
    <row r="141" spans="2:9" ht="25.5" x14ac:dyDescent="0.2">
      <c r="B141" s="443" t="s">
        <v>586</v>
      </c>
      <c r="C141" s="443" t="s">
        <v>532</v>
      </c>
      <c r="D141" s="446" t="s">
        <v>533</v>
      </c>
      <c r="E141" s="443" t="s">
        <v>555</v>
      </c>
      <c r="F141" s="443" t="s">
        <v>577</v>
      </c>
      <c r="G141" s="441" t="s">
        <v>664</v>
      </c>
      <c r="H141" s="447">
        <v>300</v>
      </c>
      <c r="I141" s="447">
        <v>300</v>
      </c>
    </row>
    <row r="142" spans="2:9" ht="25.5" x14ac:dyDescent="0.2">
      <c r="B142" s="441" t="s">
        <v>541</v>
      </c>
      <c r="C142" s="441" t="s">
        <v>542</v>
      </c>
      <c r="D142" s="446" t="s">
        <v>543</v>
      </c>
      <c r="E142" s="443" t="s">
        <v>555</v>
      </c>
      <c r="F142" s="443" t="s">
        <v>577</v>
      </c>
      <c r="G142" s="441" t="s">
        <v>665</v>
      </c>
      <c r="H142" s="447">
        <v>350</v>
      </c>
      <c r="I142" s="447">
        <v>350</v>
      </c>
    </row>
    <row r="143" spans="2:9" ht="38.25" x14ac:dyDescent="0.2">
      <c r="B143" s="441" t="s">
        <v>583</v>
      </c>
      <c r="C143" s="441" t="s">
        <v>549</v>
      </c>
      <c r="D143" s="446" t="s">
        <v>550</v>
      </c>
      <c r="E143" s="443" t="s">
        <v>555</v>
      </c>
      <c r="F143" s="441" t="s">
        <v>581</v>
      </c>
      <c r="G143" s="441" t="s">
        <v>666</v>
      </c>
      <c r="H143" s="447">
        <v>700</v>
      </c>
      <c r="I143" s="447">
        <v>700</v>
      </c>
    </row>
    <row r="144" spans="2:9" ht="38.25" x14ac:dyDescent="0.2">
      <c r="B144" s="441" t="s">
        <v>642</v>
      </c>
      <c r="C144" s="441" t="s">
        <v>515</v>
      </c>
      <c r="D144" s="446" t="s">
        <v>574</v>
      </c>
      <c r="E144" s="443" t="s">
        <v>555</v>
      </c>
      <c r="F144" s="441" t="s">
        <v>581</v>
      </c>
      <c r="G144" s="441" t="s">
        <v>666</v>
      </c>
      <c r="H144" s="447">
        <v>1000</v>
      </c>
      <c r="I144" s="447">
        <v>1000</v>
      </c>
    </row>
    <row r="145" spans="1:9" ht="38.25" x14ac:dyDescent="0.2">
      <c r="B145" s="441" t="s">
        <v>518</v>
      </c>
      <c r="C145" s="441" t="s">
        <v>519</v>
      </c>
      <c r="D145" s="442" t="s">
        <v>520</v>
      </c>
      <c r="E145" s="443" t="s">
        <v>555</v>
      </c>
      <c r="F145" s="441" t="s">
        <v>581</v>
      </c>
      <c r="G145" s="441" t="s">
        <v>666</v>
      </c>
      <c r="H145" s="447">
        <v>1000</v>
      </c>
      <c r="I145" s="447">
        <v>1000</v>
      </c>
    </row>
    <row r="146" spans="1:9" ht="25.5" x14ac:dyDescent="0.2">
      <c r="B146" s="443" t="s">
        <v>586</v>
      </c>
      <c r="C146" s="443" t="s">
        <v>532</v>
      </c>
      <c r="D146" s="442" t="s">
        <v>533</v>
      </c>
      <c r="E146" s="443" t="s">
        <v>555</v>
      </c>
      <c r="F146" s="443" t="s">
        <v>587</v>
      </c>
      <c r="G146" s="443" t="s">
        <v>667</v>
      </c>
      <c r="H146" s="445">
        <v>300</v>
      </c>
      <c r="I146" s="445">
        <v>300</v>
      </c>
    </row>
    <row r="147" spans="1:9" ht="13.5" x14ac:dyDescent="0.25">
      <c r="B147" s="441"/>
      <c r="C147" s="441"/>
      <c r="D147" s="473"/>
      <c r="E147" s="443" t="s">
        <v>555</v>
      </c>
      <c r="F147" s="443"/>
      <c r="G147" s="443"/>
      <c r="H147" s="445"/>
      <c r="I147" s="445"/>
    </row>
    <row r="148" spans="1:9" ht="38.25" x14ac:dyDescent="0.2">
      <c r="B148" s="441" t="s">
        <v>642</v>
      </c>
      <c r="C148" s="441" t="s">
        <v>643</v>
      </c>
      <c r="D148" s="446" t="s">
        <v>574</v>
      </c>
      <c r="E148" s="443" t="s">
        <v>555</v>
      </c>
      <c r="F148" s="471" t="s">
        <v>596</v>
      </c>
      <c r="G148" s="443" t="s">
        <v>668</v>
      </c>
      <c r="H148" s="447">
        <v>400</v>
      </c>
      <c r="I148" s="447">
        <v>400</v>
      </c>
    </row>
    <row r="149" spans="1:9" ht="38.25" x14ac:dyDescent="0.2">
      <c r="B149" s="441" t="s">
        <v>641</v>
      </c>
      <c r="C149" s="441" t="s">
        <v>523</v>
      </c>
      <c r="D149" s="446" t="s">
        <v>524</v>
      </c>
      <c r="E149" s="443" t="s">
        <v>555</v>
      </c>
      <c r="F149" s="471" t="s">
        <v>596</v>
      </c>
      <c r="G149" s="443" t="s">
        <v>667</v>
      </c>
      <c r="H149" s="447">
        <v>350</v>
      </c>
      <c r="I149" s="447">
        <v>350</v>
      </c>
    </row>
    <row r="150" spans="1:9" ht="38.25" x14ac:dyDescent="0.2">
      <c r="B150" s="441" t="s">
        <v>518</v>
      </c>
      <c r="C150" s="441" t="s">
        <v>519</v>
      </c>
      <c r="D150" s="442" t="s">
        <v>520</v>
      </c>
      <c r="E150" s="443" t="s">
        <v>555</v>
      </c>
      <c r="F150" s="451" t="s">
        <v>591</v>
      </c>
      <c r="G150" s="444" t="s">
        <v>669</v>
      </c>
      <c r="H150" s="445">
        <v>700</v>
      </c>
      <c r="I150" s="445">
        <v>700</v>
      </c>
    </row>
    <row r="151" spans="1:9" ht="38.25" x14ac:dyDescent="0.2">
      <c r="B151" s="441" t="s">
        <v>514</v>
      </c>
      <c r="C151" s="441" t="s">
        <v>515</v>
      </c>
      <c r="D151" s="446" t="s">
        <v>574</v>
      </c>
      <c r="E151" s="443" t="s">
        <v>555</v>
      </c>
      <c r="F151" s="451" t="s">
        <v>591</v>
      </c>
      <c r="G151" s="444" t="s">
        <v>669</v>
      </c>
      <c r="H151" s="445">
        <v>650</v>
      </c>
      <c r="I151" s="445">
        <v>650</v>
      </c>
    </row>
    <row r="152" spans="1:9" x14ac:dyDescent="0.2">
      <c r="B152" s="441" t="s">
        <v>583</v>
      </c>
      <c r="C152" s="441" t="s">
        <v>549</v>
      </c>
      <c r="D152" s="446" t="s">
        <v>550</v>
      </c>
      <c r="E152" s="443" t="s">
        <v>555</v>
      </c>
      <c r="F152" s="441" t="s">
        <v>594</v>
      </c>
      <c r="G152" s="443" t="s">
        <v>670</v>
      </c>
      <c r="H152" s="445">
        <v>3740</v>
      </c>
      <c r="I152" s="445">
        <v>3740</v>
      </c>
    </row>
    <row r="153" spans="1:9" ht="25.5" x14ac:dyDescent="0.2">
      <c r="B153" s="441" t="s">
        <v>610</v>
      </c>
      <c r="C153" s="441" t="s">
        <v>611</v>
      </c>
      <c r="D153" s="446" t="s">
        <v>612</v>
      </c>
      <c r="E153" s="443" t="s">
        <v>555</v>
      </c>
      <c r="F153" s="441" t="s">
        <v>564</v>
      </c>
      <c r="G153" s="444" t="s">
        <v>671</v>
      </c>
      <c r="H153" s="447">
        <v>500</v>
      </c>
      <c r="I153" s="445">
        <v>500</v>
      </c>
    </row>
    <row r="154" spans="1:9" ht="25.5" x14ac:dyDescent="0.25">
      <c r="B154" s="449" t="s">
        <v>531</v>
      </c>
      <c r="C154" s="449" t="s">
        <v>532</v>
      </c>
      <c r="D154" s="446" t="s">
        <v>533</v>
      </c>
      <c r="E154" s="443" t="s">
        <v>555</v>
      </c>
      <c r="F154" s="441" t="s">
        <v>564</v>
      </c>
      <c r="G154" s="444" t="s">
        <v>672</v>
      </c>
      <c r="H154" s="447">
        <v>400</v>
      </c>
      <c r="I154" s="445">
        <v>400</v>
      </c>
    </row>
    <row r="155" spans="1:9" ht="25.5" x14ac:dyDescent="0.2">
      <c r="B155" s="441" t="s">
        <v>541</v>
      </c>
      <c r="C155" s="441" t="s">
        <v>542</v>
      </c>
      <c r="D155" s="446" t="s">
        <v>543</v>
      </c>
      <c r="E155" s="443" t="s">
        <v>555</v>
      </c>
      <c r="F155" s="441" t="s">
        <v>564</v>
      </c>
      <c r="G155" s="444" t="s">
        <v>672</v>
      </c>
      <c r="H155" s="447">
        <v>450</v>
      </c>
      <c r="I155" s="447">
        <v>450</v>
      </c>
    </row>
    <row r="156" spans="1:9" ht="51" x14ac:dyDescent="0.3">
      <c r="A156" s="190"/>
      <c r="B156" s="441" t="s">
        <v>531</v>
      </c>
      <c r="C156" s="449" t="s">
        <v>532</v>
      </c>
      <c r="D156" s="446" t="s">
        <v>533</v>
      </c>
      <c r="E156" s="443" t="s">
        <v>555</v>
      </c>
      <c r="F156" s="441" t="s">
        <v>569</v>
      </c>
      <c r="G156" s="441" t="s">
        <v>673</v>
      </c>
      <c r="H156" s="447">
        <v>300</v>
      </c>
      <c r="I156" s="447">
        <v>300</v>
      </c>
    </row>
    <row r="157" spans="1:9" ht="51" x14ac:dyDescent="0.3">
      <c r="A157" s="184"/>
      <c r="B157" s="441" t="s">
        <v>541</v>
      </c>
      <c r="C157" s="441" t="s">
        <v>542</v>
      </c>
      <c r="D157" s="446" t="s">
        <v>543</v>
      </c>
      <c r="E157" s="443" t="s">
        <v>555</v>
      </c>
      <c r="F157" s="441" t="s">
        <v>569</v>
      </c>
      <c r="G157" s="441" t="s">
        <v>673</v>
      </c>
      <c r="H157" s="447">
        <v>300</v>
      </c>
      <c r="I157" s="447">
        <v>300</v>
      </c>
    </row>
    <row r="158" spans="1:9" ht="51" x14ac:dyDescent="0.2">
      <c r="A158" s="192"/>
      <c r="B158" s="441" t="s">
        <v>641</v>
      </c>
      <c r="C158" s="441" t="s">
        <v>523</v>
      </c>
      <c r="D158" s="446" t="s">
        <v>524</v>
      </c>
      <c r="E158" s="443" t="s">
        <v>555</v>
      </c>
      <c r="F158" s="441" t="s">
        <v>569</v>
      </c>
      <c r="G158" s="441" t="s">
        <v>673</v>
      </c>
      <c r="H158" s="447">
        <v>300</v>
      </c>
      <c r="I158" s="447">
        <v>300</v>
      </c>
    </row>
    <row r="159" spans="1:9" ht="38.25" x14ac:dyDescent="0.2">
      <c r="B159" s="441" t="s">
        <v>610</v>
      </c>
      <c r="C159" s="441" t="s">
        <v>611</v>
      </c>
      <c r="D159" s="446" t="s">
        <v>612</v>
      </c>
      <c r="E159" s="443" t="s">
        <v>555</v>
      </c>
      <c r="F159" s="441" t="s">
        <v>575</v>
      </c>
      <c r="G159" s="441" t="s">
        <v>673</v>
      </c>
      <c r="H159" s="445">
        <v>500</v>
      </c>
      <c r="I159" s="445">
        <v>500</v>
      </c>
    </row>
    <row r="160" spans="1:9" ht="38.25" x14ac:dyDescent="0.2">
      <c r="B160" s="441" t="s">
        <v>518</v>
      </c>
      <c r="C160" s="441" t="s">
        <v>519</v>
      </c>
      <c r="D160" s="442" t="s">
        <v>520</v>
      </c>
      <c r="E160" s="443" t="s">
        <v>555</v>
      </c>
      <c r="F160" s="441" t="s">
        <v>575</v>
      </c>
      <c r="G160" s="441" t="s">
        <v>673</v>
      </c>
      <c r="H160" s="445">
        <v>750</v>
      </c>
      <c r="I160" s="445">
        <v>750</v>
      </c>
    </row>
    <row r="161" spans="2:9" ht="38.25" x14ac:dyDescent="0.2">
      <c r="B161" s="441" t="s">
        <v>583</v>
      </c>
      <c r="C161" s="441" t="s">
        <v>549</v>
      </c>
      <c r="D161" s="446" t="s">
        <v>550</v>
      </c>
      <c r="E161" s="443" t="s">
        <v>555</v>
      </c>
      <c r="F161" s="441" t="s">
        <v>575</v>
      </c>
      <c r="G161" s="441" t="s">
        <v>673</v>
      </c>
      <c r="H161" s="445">
        <v>450</v>
      </c>
      <c r="I161" s="445">
        <v>450</v>
      </c>
    </row>
    <row r="162" spans="2:9" ht="25.5" x14ac:dyDescent="0.2">
      <c r="B162" s="443" t="s">
        <v>586</v>
      </c>
      <c r="C162" s="443" t="s">
        <v>532</v>
      </c>
      <c r="D162" s="446" t="s">
        <v>533</v>
      </c>
      <c r="E162" s="443" t="s">
        <v>555</v>
      </c>
      <c r="F162" s="443" t="s">
        <v>577</v>
      </c>
      <c r="G162" s="441" t="s">
        <v>674</v>
      </c>
      <c r="H162" s="447">
        <v>350</v>
      </c>
      <c r="I162" s="447">
        <v>350</v>
      </c>
    </row>
    <row r="163" spans="2:9" ht="25.5" x14ac:dyDescent="0.2">
      <c r="B163" s="441" t="s">
        <v>541</v>
      </c>
      <c r="C163" s="441" t="s">
        <v>542</v>
      </c>
      <c r="D163" s="446" t="s">
        <v>543</v>
      </c>
      <c r="E163" s="443" t="s">
        <v>555</v>
      </c>
      <c r="F163" s="443" t="s">
        <v>577</v>
      </c>
      <c r="G163" s="441" t="s">
        <v>674</v>
      </c>
      <c r="H163" s="447">
        <v>400</v>
      </c>
      <c r="I163" s="447">
        <v>400</v>
      </c>
    </row>
    <row r="164" spans="2:9" ht="38.25" x14ac:dyDescent="0.2">
      <c r="B164" s="441" t="s">
        <v>610</v>
      </c>
      <c r="C164" s="441" t="s">
        <v>611</v>
      </c>
      <c r="D164" s="481" t="s">
        <v>612</v>
      </c>
      <c r="E164" s="443" t="s">
        <v>555</v>
      </c>
      <c r="F164" s="441" t="s">
        <v>581</v>
      </c>
      <c r="G164" s="441" t="s">
        <v>675</v>
      </c>
      <c r="H164" s="447">
        <v>1000</v>
      </c>
      <c r="I164" s="447">
        <v>1000</v>
      </c>
    </row>
    <row r="165" spans="2:9" ht="38.25" x14ac:dyDescent="0.2">
      <c r="B165" s="441" t="s">
        <v>641</v>
      </c>
      <c r="C165" s="441" t="s">
        <v>523</v>
      </c>
      <c r="D165" s="442" t="s">
        <v>524</v>
      </c>
      <c r="E165" s="443" t="s">
        <v>555</v>
      </c>
      <c r="F165" s="441" t="s">
        <v>581</v>
      </c>
      <c r="G165" s="441" t="s">
        <v>675</v>
      </c>
      <c r="H165" s="447">
        <v>800</v>
      </c>
      <c r="I165" s="447">
        <v>800</v>
      </c>
    </row>
    <row r="166" spans="2:9" ht="38.25" x14ac:dyDescent="0.2">
      <c r="B166" s="441" t="s">
        <v>642</v>
      </c>
      <c r="C166" s="441" t="s">
        <v>643</v>
      </c>
      <c r="D166" s="446" t="s">
        <v>574</v>
      </c>
      <c r="E166" s="443" t="s">
        <v>555</v>
      </c>
      <c r="F166" s="471" t="s">
        <v>596</v>
      </c>
      <c r="G166" s="443" t="s">
        <v>676</v>
      </c>
      <c r="H166" s="447">
        <v>1000</v>
      </c>
      <c r="I166" s="447">
        <v>1000</v>
      </c>
    </row>
    <row r="167" spans="2:9" ht="38.25" x14ac:dyDescent="0.2">
      <c r="B167" s="441" t="s">
        <v>518</v>
      </c>
      <c r="C167" s="441" t="s">
        <v>519</v>
      </c>
      <c r="D167" s="442" t="s">
        <v>520</v>
      </c>
      <c r="E167" s="443" t="s">
        <v>555</v>
      </c>
      <c r="F167" s="471" t="s">
        <v>596</v>
      </c>
      <c r="G167" s="443" t="s">
        <v>676</v>
      </c>
      <c r="H167" s="447">
        <v>1000</v>
      </c>
      <c r="I167" s="447">
        <v>1000</v>
      </c>
    </row>
    <row r="168" spans="2:9" x14ac:dyDescent="0.2">
      <c r="B168" s="479"/>
      <c r="C168" s="479"/>
      <c r="D168" s="479"/>
      <c r="E168" s="443"/>
      <c r="F168" s="479"/>
      <c r="G168" s="479"/>
      <c r="H168" s="447"/>
      <c r="I168" s="447"/>
    </row>
    <row r="169" spans="2:9" x14ac:dyDescent="0.2">
      <c r="B169" s="479"/>
      <c r="C169" s="479"/>
      <c r="D169" s="479"/>
      <c r="E169" s="443"/>
      <c r="F169" s="479"/>
      <c r="G169" s="479"/>
      <c r="H169" s="482"/>
      <c r="I169" s="445"/>
    </row>
    <row r="170" spans="2:9" ht="38.25" x14ac:dyDescent="0.2">
      <c r="B170" s="441" t="s">
        <v>610</v>
      </c>
      <c r="C170" s="441" t="s">
        <v>611</v>
      </c>
      <c r="D170" s="446" t="s">
        <v>612</v>
      </c>
      <c r="E170" s="443" t="s">
        <v>555</v>
      </c>
      <c r="F170" s="441" t="s">
        <v>677</v>
      </c>
      <c r="G170" s="444" t="s">
        <v>678</v>
      </c>
      <c r="H170" s="447">
        <v>600</v>
      </c>
      <c r="I170" s="445">
        <v>600</v>
      </c>
    </row>
    <row r="171" spans="2:9" ht="38.25" x14ac:dyDescent="0.25">
      <c r="B171" s="449" t="s">
        <v>531</v>
      </c>
      <c r="C171" s="449" t="s">
        <v>532</v>
      </c>
      <c r="D171" s="446" t="s">
        <v>533</v>
      </c>
      <c r="E171" s="443" t="s">
        <v>555</v>
      </c>
      <c r="F171" s="441" t="s">
        <v>677</v>
      </c>
      <c r="G171" s="444" t="s">
        <v>678</v>
      </c>
      <c r="H171" s="447">
        <v>350</v>
      </c>
      <c r="I171" s="445">
        <v>350</v>
      </c>
    </row>
    <row r="172" spans="2:9" ht="38.25" x14ac:dyDescent="0.2">
      <c r="B172" s="441" t="s">
        <v>541</v>
      </c>
      <c r="C172" s="441" t="s">
        <v>542</v>
      </c>
      <c r="D172" s="446" t="s">
        <v>543</v>
      </c>
      <c r="E172" s="443" t="s">
        <v>555</v>
      </c>
      <c r="F172" s="441" t="s">
        <v>677</v>
      </c>
      <c r="G172" s="444" t="s">
        <v>678</v>
      </c>
      <c r="H172" s="447">
        <v>400</v>
      </c>
      <c r="I172" s="447">
        <v>400</v>
      </c>
    </row>
    <row r="173" spans="2:9" ht="51" x14ac:dyDescent="0.25">
      <c r="B173" s="441" t="s">
        <v>531</v>
      </c>
      <c r="C173" s="449" t="s">
        <v>532</v>
      </c>
      <c r="D173" s="446" t="s">
        <v>533</v>
      </c>
      <c r="E173" s="443" t="s">
        <v>555</v>
      </c>
      <c r="F173" s="441" t="s">
        <v>569</v>
      </c>
      <c r="G173" s="441" t="s">
        <v>679</v>
      </c>
      <c r="H173" s="447">
        <v>300</v>
      </c>
      <c r="I173" s="447">
        <v>300</v>
      </c>
    </row>
    <row r="174" spans="2:9" ht="51" x14ac:dyDescent="0.2">
      <c r="B174" s="441" t="s">
        <v>541</v>
      </c>
      <c r="C174" s="441" t="s">
        <v>542</v>
      </c>
      <c r="D174" s="446" t="s">
        <v>543</v>
      </c>
      <c r="E174" s="443" t="s">
        <v>555</v>
      </c>
      <c r="F174" s="441" t="s">
        <v>569</v>
      </c>
      <c r="G174" s="441" t="s">
        <v>679</v>
      </c>
      <c r="H174" s="447">
        <v>300</v>
      </c>
      <c r="I174" s="447">
        <v>300</v>
      </c>
    </row>
    <row r="175" spans="2:9" ht="51" x14ac:dyDescent="0.2">
      <c r="B175" s="441" t="s">
        <v>641</v>
      </c>
      <c r="C175" s="441" t="s">
        <v>523</v>
      </c>
      <c r="D175" s="446" t="s">
        <v>524</v>
      </c>
      <c r="E175" s="443" t="s">
        <v>555</v>
      </c>
      <c r="F175" s="441" t="s">
        <v>569</v>
      </c>
      <c r="G175" s="441" t="s">
        <v>679</v>
      </c>
      <c r="H175" s="447">
        <v>300</v>
      </c>
      <c r="I175" s="447">
        <v>300</v>
      </c>
    </row>
    <row r="176" spans="2:9" ht="38.25" x14ac:dyDescent="0.2">
      <c r="B176" s="441" t="s">
        <v>610</v>
      </c>
      <c r="C176" s="441" t="s">
        <v>611</v>
      </c>
      <c r="D176" s="446" t="s">
        <v>612</v>
      </c>
      <c r="E176" s="443" t="s">
        <v>555</v>
      </c>
      <c r="F176" s="441" t="s">
        <v>575</v>
      </c>
      <c r="G176" s="441" t="s">
        <v>680</v>
      </c>
      <c r="H176" s="445">
        <v>500</v>
      </c>
      <c r="I176" s="445">
        <v>500</v>
      </c>
    </row>
    <row r="177" spans="2:9" ht="38.25" x14ac:dyDescent="0.2">
      <c r="B177" s="441" t="s">
        <v>518</v>
      </c>
      <c r="C177" s="441" t="s">
        <v>519</v>
      </c>
      <c r="D177" s="442" t="s">
        <v>520</v>
      </c>
      <c r="E177" s="443" t="s">
        <v>555</v>
      </c>
      <c r="F177" s="441" t="s">
        <v>575</v>
      </c>
      <c r="G177" s="441" t="s">
        <v>680</v>
      </c>
      <c r="H177" s="445">
        <v>750</v>
      </c>
      <c r="I177" s="445">
        <v>750</v>
      </c>
    </row>
    <row r="178" spans="2:9" ht="38.25" x14ac:dyDescent="0.2">
      <c r="B178" s="441" t="s">
        <v>583</v>
      </c>
      <c r="C178" s="441" t="s">
        <v>549</v>
      </c>
      <c r="D178" s="446" t="s">
        <v>550</v>
      </c>
      <c r="E178" s="443" t="s">
        <v>555</v>
      </c>
      <c r="F178" s="441" t="s">
        <v>575</v>
      </c>
      <c r="G178" s="441" t="s">
        <v>680</v>
      </c>
      <c r="H178" s="445">
        <v>450</v>
      </c>
      <c r="I178" s="445">
        <v>450</v>
      </c>
    </row>
    <row r="179" spans="2:9" ht="25.5" x14ac:dyDescent="0.2">
      <c r="B179" s="443" t="s">
        <v>586</v>
      </c>
      <c r="C179" s="443" t="s">
        <v>532</v>
      </c>
      <c r="D179" s="446" t="s">
        <v>533</v>
      </c>
      <c r="E179" s="443" t="s">
        <v>555</v>
      </c>
      <c r="F179" s="443" t="s">
        <v>681</v>
      </c>
      <c r="G179" s="441" t="s">
        <v>682</v>
      </c>
      <c r="H179" s="447">
        <v>350</v>
      </c>
      <c r="I179" s="447">
        <v>350</v>
      </c>
    </row>
    <row r="180" spans="2:9" ht="25.5" x14ac:dyDescent="0.2">
      <c r="B180" s="441" t="s">
        <v>541</v>
      </c>
      <c r="C180" s="441" t="s">
        <v>542</v>
      </c>
      <c r="D180" s="446" t="s">
        <v>543</v>
      </c>
      <c r="E180" s="443" t="s">
        <v>555</v>
      </c>
      <c r="F180" s="443" t="s">
        <v>681</v>
      </c>
      <c r="G180" s="441" t="s">
        <v>682</v>
      </c>
      <c r="H180" s="447">
        <v>400</v>
      </c>
      <c r="I180" s="447">
        <v>400</v>
      </c>
    </row>
    <row r="181" spans="2:9" ht="25.5" x14ac:dyDescent="0.2">
      <c r="B181" s="441" t="s">
        <v>641</v>
      </c>
      <c r="C181" s="441" t="s">
        <v>523</v>
      </c>
      <c r="D181" s="442" t="s">
        <v>524</v>
      </c>
      <c r="E181" s="443" t="s">
        <v>555</v>
      </c>
      <c r="F181" s="443" t="s">
        <v>681</v>
      </c>
      <c r="G181" s="441" t="s">
        <v>682</v>
      </c>
      <c r="H181" s="447">
        <v>500</v>
      </c>
      <c r="I181" s="447">
        <v>500</v>
      </c>
    </row>
    <row r="182" spans="2:9" ht="38.25" x14ac:dyDescent="0.2">
      <c r="B182" s="441" t="s">
        <v>610</v>
      </c>
      <c r="C182" s="441" t="s">
        <v>611</v>
      </c>
      <c r="D182" s="442" t="s">
        <v>650</v>
      </c>
      <c r="E182" s="443" t="s">
        <v>555</v>
      </c>
      <c r="F182" s="441" t="s">
        <v>581</v>
      </c>
      <c r="G182" s="441" t="s">
        <v>682</v>
      </c>
      <c r="H182" s="447">
        <v>800</v>
      </c>
      <c r="I182" s="447">
        <v>800</v>
      </c>
    </row>
    <row r="183" spans="2:9" ht="38.25" x14ac:dyDescent="0.2">
      <c r="B183" s="441" t="s">
        <v>518</v>
      </c>
      <c r="C183" s="441" t="s">
        <v>519</v>
      </c>
      <c r="D183" s="442" t="s">
        <v>520</v>
      </c>
      <c r="E183" s="443" t="s">
        <v>555</v>
      </c>
      <c r="F183" s="441" t="s">
        <v>683</v>
      </c>
      <c r="G183" s="441" t="s">
        <v>684</v>
      </c>
      <c r="H183" s="447">
        <v>500</v>
      </c>
      <c r="I183" s="447">
        <v>500</v>
      </c>
    </row>
    <row r="184" spans="2:9" ht="38.25" x14ac:dyDescent="0.2">
      <c r="B184" s="441" t="s">
        <v>541</v>
      </c>
      <c r="C184" s="441" t="s">
        <v>542</v>
      </c>
      <c r="D184" s="446" t="s">
        <v>543</v>
      </c>
      <c r="E184" s="443" t="s">
        <v>555</v>
      </c>
      <c r="F184" s="441" t="s">
        <v>683</v>
      </c>
      <c r="G184" s="441" t="s">
        <v>684</v>
      </c>
      <c r="H184" s="447">
        <v>300</v>
      </c>
      <c r="I184" s="447">
        <v>300</v>
      </c>
    </row>
    <row r="185" spans="2:9" ht="38.25" x14ac:dyDescent="0.2">
      <c r="B185" s="441" t="s">
        <v>642</v>
      </c>
      <c r="C185" s="441" t="s">
        <v>643</v>
      </c>
      <c r="D185" s="446" t="s">
        <v>574</v>
      </c>
      <c r="E185" s="443" t="s">
        <v>555</v>
      </c>
      <c r="F185" s="471" t="s">
        <v>596</v>
      </c>
      <c r="G185" s="443" t="s">
        <v>685</v>
      </c>
      <c r="H185" s="447">
        <v>850</v>
      </c>
      <c r="I185" s="447">
        <v>850</v>
      </c>
    </row>
    <row r="186" spans="2:9" ht="38.25" x14ac:dyDescent="0.2">
      <c r="B186" s="441" t="s">
        <v>518</v>
      </c>
      <c r="C186" s="441" t="s">
        <v>519</v>
      </c>
      <c r="D186" s="442" t="s">
        <v>520</v>
      </c>
      <c r="E186" s="443" t="s">
        <v>555</v>
      </c>
      <c r="F186" s="471" t="s">
        <v>596</v>
      </c>
      <c r="G186" s="443" t="s">
        <v>685</v>
      </c>
      <c r="H186" s="447">
        <v>850</v>
      </c>
      <c r="I186" s="447">
        <v>850</v>
      </c>
    </row>
    <row r="187" spans="2:9" ht="38.25" x14ac:dyDescent="0.2">
      <c r="B187" s="483" t="s">
        <v>531</v>
      </c>
      <c r="C187" s="483" t="s">
        <v>532</v>
      </c>
      <c r="D187" s="446" t="s">
        <v>533</v>
      </c>
      <c r="E187" s="443" t="s">
        <v>555</v>
      </c>
      <c r="F187" s="441" t="s">
        <v>677</v>
      </c>
      <c r="G187" s="444" t="s">
        <v>686</v>
      </c>
      <c r="H187" s="447">
        <v>350</v>
      </c>
      <c r="I187" s="445">
        <v>350</v>
      </c>
    </row>
    <row r="188" spans="2:9" ht="38.25" x14ac:dyDescent="0.2">
      <c r="B188" s="441" t="s">
        <v>541</v>
      </c>
      <c r="C188" s="441" t="s">
        <v>542</v>
      </c>
      <c r="D188" s="446" t="s">
        <v>543</v>
      </c>
      <c r="E188" s="443" t="s">
        <v>555</v>
      </c>
      <c r="F188" s="441" t="s">
        <v>677</v>
      </c>
      <c r="G188" s="444" t="s">
        <v>686</v>
      </c>
      <c r="H188" s="447">
        <v>400</v>
      </c>
      <c r="I188" s="447">
        <v>400</v>
      </c>
    </row>
    <row r="189" spans="2:9" ht="51" x14ac:dyDescent="0.25">
      <c r="B189" s="441" t="s">
        <v>531</v>
      </c>
      <c r="C189" s="449" t="s">
        <v>532</v>
      </c>
      <c r="D189" s="446" t="s">
        <v>533</v>
      </c>
      <c r="E189" s="443" t="s">
        <v>555</v>
      </c>
      <c r="F189" s="441" t="s">
        <v>569</v>
      </c>
      <c r="G189" s="441" t="s">
        <v>687</v>
      </c>
      <c r="H189" s="447">
        <v>450</v>
      </c>
      <c r="I189" s="447">
        <v>450</v>
      </c>
    </row>
    <row r="190" spans="2:9" ht="51" x14ac:dyDescent="0.2">
      <c r="B190" s="441" t="s">
        <v>541</v>
      </c>
      <c r="C190" s="441" t="s">
        <v>542</v>
      </c>
      <c r="D190" s="446" t="s">
        <v>543</v>
      </c>
      <c r="E190" s="443" t="s">
        <v>555</v>
      </c>
      <c r="F190" s="441" t="s">
        <v>569</v>
      </c>
      <c r="G190" s="441" t="s">
        <v>687</v>
      </c>
      <c r="H190" s="447">
        <v>450</v>
      </c>
      <c r="I190" s="447">
        <v>450</v>
      </c>
    </row>
    <row r="191" spans="2:9" ht="51" x14ac:dyDescent="0.2">
      <c r="B191" s="441" t="s">
        <v>583</v>
      </c>
      <c r="C191" s="441" t="s">
        <v>549</v>
      </c>
      <c r="D191" s="446" t="s">
        <v>550</v>
      </c>
      <c r="E191" s="443" t="s">
        <v>555</v>
      </c>
      <c r="F191" s="441" t="s">
        <v>569</v>
      </c>
      <c r="G191" s="441" t="s">
        <v>687</v>
      </c>
      <c r="H191" s="447">
        <v>450</v>
      </c>
      <c r="I191" s="447">
        <v>450</v>
      </c>
    </row>
    <row r="192" spans="2:9" ht="38.25" x14ac:dyDescent="0.2">
      <c r="B192" s="441" t="s">
        <v>518</v>
      </c>
      <c r="C192" s="441" t="s">
        <v>519</v>
      </c>
      <c r="D192" s="442" t="s">
        <v>520</v>
      </c>
      <c r="E192" s="443" t="s">
        <v>555</v>
      </c>
      <c r="F192" s="441" t="s">
        <v>575</v>
      </c>
      <c r="G192" s="441" t="s">
        <v>688</v>
      </c>
      <c r="H192" s="445">
        <v>750</v>
      </c>
      <c r="I192" s="445">
        <v>750</v>
      </c>
    </row>
    <row r="193" spans="2:9" ht="38.25" x14ac:dyDescent="0.2">
      <c r="B193" s="441" t="s">
        <v>583</v>
      </c>
      <c r="C193" s="441" t="s">
        <v>549</v>
      </c>
      <c r="D193" s="446" t="s">
        <v>550</v>
      </c>
      <c r="E193" s="443" t="s">
        <v>555</v>
      </c>
      <c r="F193" s="441" t="s">
        <v>575</v>
      </c>
      <c r="G193" s="441" t="s">
        <v>688</v>
      </c>
      <c r="H193" s="445">
        <v>450</v>
      </c>
      <c r="I193" s="445">
        <v>450</v>
      </c>
    </row>
    <row r="194" spans="2:9" ht="38.25" x14ac:dyDescent="0.2">
      <c r="B194" s="441" t="s">
        <v>541</v>
      </c>
      <c r="C194" s="441" t="s">
        <v>542</v>
      </c>
      <c r="D194" s="446" t="s">
        <v>543</v>
      </c>
      <c r="E194" s="443" t="s">
        <v>555</v>
      </c>
      <c r="F194" s="441" t="s">
        <v>575</v>
      </c>
      <c r="G194" s="441" t="s">
        <v>688</v>
      </c>
      <c r="H194" s="447">
        <v>400</v>
      </c>
      <c r="I194" s="447">
        <v>400</v>
      </c>
    </row>
    <row r="195" spans="2:9" ht="25.5" x14ac:dyDescent="0.2">
      <c r="B195" s="443" t="s">
        <v>586</v>
      </c>
      <c r="C195" s="443" t="s">
        <v>532</v>
      </c>
      <c r="D195" s="446" t="s">
        <v>533</v>
      </c>
      <c r="E195" s="443" t="s">
        <v>555</v>
      </c>
      <c r="F195" s="443" t="s">
        <v>681</v>
      </c>
      <c r="G195" s="441" t="s">
        <v>689</v>
      </c>
      <c r="H195" s="447">
        <v>400</v>
      </c>
      <c r="I195" s="447">
        <v>400</v>
      </c>
    </row>
    <row r="196" spans="2:9" ht="25.5" x14ac:dyDescent="0.2">
      <c r="B196" s="441" t="s">
        <v>541</v>
      </c>
      <c r="C196" s="441" t="s">
        <v>542</v>
      </c>
      <c r="D196" s="446" t="s">
        <v>543</v>
      </c>
      <c r="E196" s="443" t="s">
        <v>555</v>
      </c>
      <c r="F196" s="443" t="s">
        <v>681</v>
      </c>
      <c r="G196" s="441" t="s">
        <v>689</v>
      </c>
      <c r="H196" s="447">
        <v>400</v>
      </c>
      <c r="I196" s="447">
        <v>400</v>
      </c>
    </row>
    <row r="197" spans="2:9" ht="38.25" x14ac:dyDescent="0.2">
      <c r="B197" s="441" t="s">
        <v>518</v>
      </c>
      <c r="C197" s="441" t="s">
        <v>519</v>
      </c>
      <c r="D197" s="442" t="s">
        <v>520</v>
      </c>
      <c r="E197" s="443" t="s">
        <v>555</v>
      </c>
      <c r="F197" s="441" t="s">
        <v>690</v>
      </c>
      <c r="G197" s="441" t="s">
        <v>691</v>
      </c>
      <c r="H197" s="447">
        <v>800</v>
      </c>
      <c r="I197" s="447">
        <v>800</v>
      </c>
    </row>
    <row r="198" spans="2:9" ht="38.25" x14ac:dyDescent="0.2">
      <c r="B198" s="441" t="s">
        <v>541</v>
      </c>
      <c r="C198" s="441" t="s">
        <v>542</v>
      </c>
      <c r="D198" s="446" t="s">
        <v>543</v>
      </c>
      <c r="E198" s="443" t="s">
        <v>555</v>
      </c>
      <c r="F198" s="441" t="s">
        <v>690</v>
      </c>
      <c r="G198" s="441" t="s">
        <v>691</v>
      </c>
      <c r="H198" s="447">
        <v>500</v>
      </c>
      <c r="I198" s="447">
        <v>500</v>
      </c>
    </row>
    <row r="199" spans="2:9" ht="38.25" x14ac:dyDescent="0.2">
      <c r="B199" s="441" t="s">
        <v>642</v>
      </c>
      <c r="C199" s="441" t="s">
        <v>643</v>
      </c>
      <c r="D199" s="446" t="s">
        <v>574</v>
      </c>
      <c r="E199" s="443" t="s">
        <v>555</v>
      </c>
      <c r="F199" s="471" t="s">
        <v>596</v>
      </c>
      <c r="G199" s="441" t="s">
        <v>692</v>
      </c>
      <c r="H199" s="447">
        <v>850</v>
      </c>
      <c r="I199" s="447">
        <v>850</v>
      </c>
    </row>
    <row r="200" spans="2:9" ht="38.25" x14ac:dyDescent="0.2">
      <c r="B200" s="441" t="s">
        <v>583</v>
      </c>
      <c r="C200" s="441" t="s">
        <v>549</v>
      </c>
      <c r="D200" s="446" t="s">
        <v>550</v>
      </c>
      <c r="E200" s="443" t="s">
        <v>555</v>
      </c>
      <c r="F200" s="471" t="s">
        <v>596</v>
      </c>
      <c r="G200" s="441" t="s">
        <v>692</v>
      </c>
      <c r="H200" s="447">
        <v>850</v>
      </c>
      <c r="I200" s="447">
        <v>850</v>
      </c>
    </row>
    <row r="201" spans="2:9" x14ac:dyDescent="0.2">
      <c r="B201" s="441"/>
      <c r="C201" s="441"/>
      <c r="D201" s="446"/>
      <c r="E201" s="443" t="s">
        <v>555</v>
      </c>
      <c r="F201" s="479"/>
      <c r="G201" s="479"/>
      <c r="H201" s="447"/>
      <c r="I201" s="447"/>
    </row>
    <row r="202" spans="2:9" ht="51" x14ac:dyDescent="0.2">
      <c r="B202" s="441" t="s">
        <v>531</v>
      </c>
      <c r="C202" s="450" t="s">
        <v>532</v>
      </c>
      <c r="D202" s="446" t="s">
        <v>533</v>
      </c>
      <c r="E202" s="443" t="s">
        <v>555</v>
      </c>
      <c r="F202" s="441" t="s">
        <v>569</v>
      </c>
      <c r="G202" s="441" t="s">
        <v>693</v>
      </c>
      <c r="H202" s="447">
        <v>400</v>
      </c>
      <c r="I202" s="447">
        <v>400</v>
      </c>
    </row>
    <row r="203" spans="2:9" ht="51" x14ac:dyDescent="0.2">
      <c r="B203" s="441" t="s">
        <v>541</v>
      </c>
      <c r="C203" s="441" t="s">
        <v>542</v>
      </c>
      <c r="D203" s="446" t="s">
        <v>543</v>
      </c>
      <c r="E203" s="443" t="s">
        <v>555</v>
      </c>
      <c r="F203" s="441" t="s">
        <v>569</v>
      </c>
      <c r="G203" s="441" t="s">
        <v>693</v>
      </c>
      <c r="H203" s="447">
        <v>450</v>
      </c>
      <c r="I203" s="447">
        <v>450</v>
      </c>
    </row>
    <row r="204" spans="2:9" ht="51" x14ac:dyDescent="0.2">
      <c r="B204" s="441" t="s">
        <v>558</v>
      </c>
      <c r="C204" s="441" t="s">
        <v>523</v>
      </c>
      <c r="D204" s="446" t="s">
        <v>524</v>
      </c>
      <c r="E204" s="443" t="s">
        <v>555</v>
      </c>
      <c r="F204" s="441" t="s">
        <v>569</v>
      </c>
      <c r="G204" s="441" t="s">
        <v>693</v>
      </c>
      <c r="H204" s="447">
        <v>450</v>
      </c>
      <c r="I204" s="447">
        <v>450</v>
      </c>
    </row>
    <row r="205" spans="2:9" ht="38.25" x14ac:dyDescent="0.2">
      <c r="B205" s="441" t="s">
        <v>518</v>
      </c>
      <c r="C205" s="441" t="s">
        <v>519</v>
      </c>
      <c r="D205" s="442" t="s">
        <v>520</v>
      </c>
      <c r="E205" s="443" t="s">
        <v>555</v>
      </c>
      <c r="F205" s="441" t="s">
        <v>575</v>
      </c>
      <c r="G205" s="441" t="s">
        <v>694</v>
      </c>
      <c r="H205" s="445">
        <v>750</v>
      </c>
      <c r="I205" s="445">
        <v>750</v>
      </c>
    </row>
    <row r="206" spans="2:9" ht="38.25" x14ac:dyDescent="0.2">
      <c r="B206" s="441" t="s">
        <v>583</v>
      </c>
      <c r="C206" s="441" t="s">
        <v>549</v>
      </c>
      <c r="D206" s="446" t="s">
        <v>550</v>
      </c>
      <c r="E206" s="443" t="s">
        <v>555</v>
      </c>
      <c r="F206" s="441" t="s">
        <v>575</v>
      </c>
      <c r="G206" s="441" t="s">
        <v>694</v>
      </c>
      <c r="H206" s="445">
        <v>450</v>
      </c>
      <c r="I206" s="445">
        <v>450</v>
      </c>
    </row>
    <row r="207" spans="2:9" ht="38.25" x14ac:dyDescent="0.2">
      <c r="B207" s="441" t="s">
        <v>541</v>
      </c>
      <c r="C207" s="441" t="s">
        <v>542</v>
      </c>
      <c r="D207" s="446" t="s">
        <v>543</v>
      </c>
      <c r="E207" s="443" t="s">
        <v>555</v>
      </c>
      <c r="F207" s="441" t="s">
        <v>575</v>
      </c>
      <c r="G207" s="441" t="s">
        <v>694</v>
      </c>
      <c r="H207" s="447">
        <v>400</v>
      </c>
      <c r="I207" s="447">
        <v>400</v>
      </c>
    </row>
    <row r="208" spans="2:9" ht="25.5" x14ac:dyDescent="0.2">
      <c r="B208" s="443" t="s">
        <v>586</v>
      </c>
      <c r="C208" s="443" t="s">
        <v>532</v>
      </c>
      <c r="D208" s="446" t="s">
        <v>533</v>
      </c>
      <c r="E208" s="443" t="s">
        <v>555</v>
      </c>
      <c r="F208" s="443" t="s">
        <v>681</v>
      </c>
      <c r="G208" s="441" t="s">
        <v>695</v>
      </c>
      <c r="H208" s="447">
        <v>400</v>
      </c>
      <c r="I208" s="447">
        <v>400</v>
      </c>
    </row>
    <row r="209" spans="2:9" ht="25.5" x14ac:dyDescent="0.2">
      <c r="B209" s="441" t="s">
        <v>541</v>
      </c>
      <c r="C209" s="441" t="s">
        <v>542</v>
      </c>
      <c r="D209" s="446" t="s">
        <v>543</v>
      </c>
      <c r="E209" s="443" t="s">
        <v>555</v>
      </c>
      <c r="F209" s="443" t="s">
        <v>681</v>
      </c>
      <c r="G209" s="441" t="s">
        <v>695</v>
      </c>
      <c r="H209" s="447">
        <v>400</v>
      </c>
      <c r="I209" s="447">
        <v>400</v>
      </c>
    </row>
    <row r="210" spans="2:9" ht="38.25" x14ac:dyDescent="0.2">
      <c r="B210" s="441" t="s">
        <v>518</v>
      </c>
      <c r="C210" s="441" t="s">
        <v>519</v>
      </c>
      <c r="D210" s="442" t="s">
        <v>520</v>
      </c>
      <c r="E210" s="443" t="s">
        <v>555</v>
      </c>
      <c r="F210" s="441" t="s">
        <v>690</v>
      </c>
      <c r="G210" s="441" t="s">
        <v>696</v>
      </c>
      <c r="H210" s="447">
        <v>800</v>
      </c>
      <c r="I210" s="447">
        <v>800</v>
      </c>
    </row>
    <row r="211" spans="2:9" ht="38.25" x14ac:dyDescent="0.2">
      <c r="B211" s="441" t="s">
        <v>541</v>
      </c>
      <c r="C211" s="441" t="s">
        <v>542</v>
      </c>
      <c r="D211" s="446" t="s">
        <v>543</v>
      </c>
      <c r="E211" s="443" t="s">
        <v>555</v>
      </c>
      <c r="F211" s="441" t="s">
        <v>690</v>
      </c>
      <c r="G211" s="441" t="s">
        <v>696</v>
      </c>
      <c r="H211" s="447">
        <v>500</v>
      </c>
      <c r="I211" s="447">
        <v>500</v>
      </c>
    </row>
    <row r="212" spans="2:9" ht="25.5" x14ac:dyDescent="0.2">
      <c r="B212" s="441" t="s">
        <v>518</v>
      </c>
      <c r="C212" s="441" t="s">
        <v>519</v>
      </c>
      <c r="D212" s="442" t="s">
        <v>520</v>
      </c>
      <c r="E212" s="443" t="s">
        <v>555</v>
      </c>
      <c r="F212" s="443" t="s">
        <v>556</v>
      </c>
      <c r="G212" s="444" t="s">
        <v>697</v>
      </c>
      <c r="H212" s="445">
        <v>400</v>
      </c>
      <c r="I212" s="445">
        <v>400</v>
      </c>
    </row>
    <row r="213" spans="2:9" ht="25.5" x14ac:dyDescent="0.2">
      <c r="B213" s="441" t="s">
        <v>583</v>
      </c>
      <c r="C213" s="441" t="s">
        <v>549</v>
      </c>
      <c r="D213" s="446" t="s">
        <v>550</v>
      </c>
      <c r="E213" s="443" t="s">
        <v>555</v>
      </c>
      <c r="F213" s="443" t="s">
        <v>556</v>
      </c>
      <c r="G213" s="444" t="s">
        <v>697</v>
      </c>
      <c r="H213" s="447">
        <v>300</v>
      </c>
      <c r="I213" s="445">
        <v>300</v>
      </c>
    </row>
    <row r="214" spans="2:9" ht="25.5" x14ac:dyDescent="0.2">
      <c r="B214" s="471" t="s">
        <v>641</v>
      </c>
      <c r="C214" s="471" t="s">
        <v>523</v>
      </c>
      <c r="D214" s="484" t="s">
        <v>524</v>
      </c>
      <c r="E214" s="443" t="s">
        <v>555</v>
      </c>
      <c r="F214" s="471" t="s">
        <v>564</v>
      </c>
      <c r="G214" s="444" t="s">
        <v>698</v>
      </c>
      <c r="H214" s="445">
        <v>450</v>
      </c>
      <c r="I214" s="445">
        <v>450</v>
      </c>
    </row>
    <row r="215" spans="2:9" ht="25.5" x14ac:dyDescent="0.2">
      <c r="B215" s="441" t="s">
        <v>541</v>
      </c>
      <c r="C215" s="441" t="s">
        <v>542</v>
      </c>
      <c r="D215" s="446" t="s">
        <v>543</v>
      </c>
      <c r="E215" s="443" t="s">
        <v>555</v>
      </c>
      <c r="F215" s="441" t="s">
        <v>564</v>
      </c>
      <c r="G215" s="444" t="s">
        <v>698</v>
      </c>
      <c r="H215" s="447">
        <v>450</v>
      </c>
      <c r="I215" s="445">
        <v>450</v>
      </c>
    </row>
    <row r="216" spans="2:9" ht="25.5" x14ac:dyDescent="0.25">
      <c r="B216" s="449" t="s">
        <v>531</v>
      </c>
      <c r="C216" s="449" t="s">
        <v>532</v>
      </c>
      <c r="D216" s="446" t="s">
        <v>533</v>
      </c>
      <c r="E216" s="443" t="s">
        <v>555</v>
      </c>
      <c r="F216" s="441" t="s">
        <v>564</v>
      </c>
      <c r="G216" s="444" t="s">
        <v>698</v>
      </c>
      <c r="H216" s="447">
        <v>400</v>
      </c>
      <c r="I216" s="445">
        <v>400</v>
      </c>
    </row>
    <row r="217" spans="2:9" ht="51" x14ac:dyDescent="0.2">
      <c r="B217" s="441" t="s">
        <v>518</v>
      </c>
      <c r="C217" s="441" t="s">
        <v>519</v>
      </c>
      <c r="D217" s="442" t="s">
        <v>520</v>
      </c>
      <c r="E217" s="443" t="s">
        <v>555</v>
      </c>
      <c r="F217" s="441" t="s">
        <v>569</v>
      </c>
      <c r="G217" s="441" t="s">
        <v>699</v>
      </c>
      <c r="H217" s="447">
        <v>600</v>
      </c>
      <c r="I217" s="447">
        <v>600</v>
      </c>
    </row>
    <row r="218" spans="2:9" ht="51" x14ac:dyDescent="0.2">
      <c r="B218" s="441" t="s">
        <v>583</v>
      </c>
      <c r="C218" s="441" t="s">
        <v>549</v>
      </c>
      <c r="D218" s="446" t="s">
        <v>550</v>
      </c>
      <c r="E218" s="443" t="s">
        <v>555</v>
      </c>
      <c r="F218" s="441" t="s">
        <v>569</v>
      </c>
      <c r="G218" s="441" t="s">
        <v>700</v>
      </c>
      <c r="H218" s="447">
        <v>400</v>
      </c>
      <c r="I218" s="447">
        <v>400</v>
      </c>
    </row>
    <row r="219" spans="2:9" ht="24" x14ac:dyDescent="0.2">
      <c r="B219" s="441" t="s">
        <v>541</v>
      </c>
      <c r="C219" s="441" t="s">
        <v>542</v>
      </c>
      <c r="D219" s="446" t="s">
        <v>543</v>
      </c>
      <c r="E219" s="443" t="s">
        <v>555</v>
      </c>
      <c r="F219" s="468" t="s">
        <v>701</v>
      </c>
      <c r="G219" s="441" t="s">
        <v>702</v>
      </c>
      <c r="H219" s="447">
        <v>200</v>
      </c>
      <c r="I219" s="447">
        <v>200</v>
      </c>
    </row>
    <row r="220" spans="2:9" ht="24" x14ac:dyDescent="0.25">
      <c r="B220" s="449" t="s">
        <v>531</v>
      </c>
      <c r="C220" s="449" t="s">
        <v>532</v>
      </c>
      <c r="D220" s="446" t="s">
        <v>533</v>
      </c>
      <c r="E220" s="443" t="s">
        <v>555</v>
      </c>
      <c r="F220" s="468" t="s">
        <v>701</v>
      </c>
      <c r="G220" s="441" t="s">
        <v>703</v>
      </c>
      <c r="H220" s="470">
        <v>200</v>
      </c>
      <c r="I220" s="470">
        <v>200</v>
      </c>
    </row>
    <row r="221" spans="2:9" ht="24" x14ac:dyDescent="0.2">
      <c r="B221" s="441" t="s">
        <v>641</v>
      </c>
      <c r="C221" s="441" t="s">
        <v>523</v>
      </c>
      <c r="D221" s="446" t="s">
        <v>524</v>
      </c>
      <c r="E221" s="443" t="s">
        <v>555</v>
      </c>
      <c r="F221" s="468" t="s">
        <v>701</v>
      </c>
      <c r="G221" s="441" t="s">
        <v>703</v>
      </c>
      <c r="H221" s="445">
        <v>200</v>
      </c>
      <c r="I221" s="445">
        <v>200</v>
      </c>
    </row>
    <row r="222" spans="2:9" ht="38.25" x14ac:dyDescent="0.2">
      <c r="B222" s="441" t="s">
        <v>642</v>
      </c>
      <c r="C222" s="441" t="s">
        <v>643</v>
      </c>
      <c r="D222" s="442" t="s">
        <v>574</v>
      </c>
      <c r="E222" s="443" t="s">
        <v>555</v>
      </c>
      <c r="F222" s="441" t="s">
        <v>575</v>
      </c>
      <c r="G222" s="441" t="s">
        <v>704</v>
      </c>
      <c r="H222" s="445">
        <v>600</v>
      </c>
      <c r="I222" s="445">
        <v>600</v>
      </c>
    </row>
    <row r="223" spans="2:9" ht="38.25" x14ac:dyDescent="0.2">
      <c r="B223" s="471" t="s">
        <v>518</v>
      </c>
      <c r="C223" s="471" t="s">
        <v>519</v>
      </c>
      <c r="D223" s="472" t="s">
        <v>520</v>
      </c>
      <c r="E223" s="443" t="s">
        <v>555</v>
      </c>
      <c r="F223" s="441" t="s">
        <v>575</v>
      </c>
      <c r="G223" s="441" t="s">
        <v>704</v>
      </c>
      <c r="H223" s="445">
        <v>600</v>
      </c>
      <c r="I223" s="445">
        <v>600</v>
      </c>
    </row>
    <row r="224" spans="2:9" ht="38.25" x14ac:dyDescent="0.2">
      <c r="B224" s="441" t="s">
        <v>541</v>
      </c>
      <c r="C224" s="441" t="s">
        <v>542</v>
      </c>
      <c r="D224" s="446" t="s">
        <v>543</v>
      </c>
      <c r="E224" s="443" t="s">
        <v>555</v>
      </c>
      <c r="F224" s="441" t="s">
        <v>575</v>
      </c>
      <c r="G224" s="441" t="s">
        <v>704</v>
      </c>
      <c r="H224" s="447">
        <v>300</v>
      </c>
      <c r="I224" s="447">
        <v>300</v>
      </c>
    </row>
    <row r="225" spans="2:9" x14ac:dyDescent="0.2">
      <c r="B225" s="485"/>
      <c r="C225" s="485"/>
      <c r="D225" s="485"/>
      <c r="E225" s="443"/>
      <c r="F225" s="485"/>
      <c r="G225" s="485"/>
      <c r="H225" s="485"/>
      <c r="I225" s="485"/>
    </row>
    <row r="226" spans="2:9" ht="38.25" x14ac:dyDescent="0.2">
      <c r="B226" s="443" t="s">
        <v>586</v>
      </c>
      <c r="C226" s="443" t="s">
        <v>532</v>
      </c>
      <c r="D226" s="446" t="s">
        <v>533</v>
      </c>
      <c r="E226" s="443" t="s">
        <v>555</v>
      </c>
      <c r="F226" s="451" t="s">
        <v>591</v>
      </c>
      <c r="G226" s="441" t="s">
        <v>705</v>
      </c>
      <c r="H226" s="447">
        <v>400</v>
      </c>
      <c r="I226" s="447">
        <v>400</v>
      </c>
    </row>
    <row r="227" spans="2:9" ht="38.25" x14ac:dyDescent="0.2">
      <c r="B227" s="441" t="s">
        <v>541</v>
      </c>
      <c r="C227" s="441" t="s">
        <v>542</v>
      </c>
      <c r="D227" s="446" t="s">
        <v>543</v>
      </c>
      <c r="E227" s="443" t="s">
        <v>555</v>
      </c>
      <c r="F227" s="451" t="s">
        <v>591</v>
      </c>
      <c r="G227" s="441" t="s">
        <v>705</v>
      </c>
      <c r="H227" s="447">
        <v>400</v>
      </c>
      <c r="I227" s="447">
        <v>400</v>
      </c>
    </row>
    <row r="228" spans="2:9" ht="38.25" x14ac:dyDescent="0.2">
      <c r="B228" s="441" t="s">
        <v>558</v>
      </c>
      <c r="C228" s="441" t="s">
        <v>542</v>
      </c>
      <c r="D228" s="446" t="s">
        <v>524</v>
      </c>
      <c r="E228" s="443" t="s">
        <v>555</v>
      </c>
      <c r="F228" s="451" t="s">
        <v>591</v>
      </c>
      <c r="G228" s="441" t="s">
        <v>706</v>
      </c>
      <c r="H228" s="447">
        <v>400</v>
      </c>
      <c r="I228" s="447">
        <v>400</v>
      </c>
    </row>
    <row r="229" spans="2:9" ht="38.25" x14ac:dyDescent="0.2">
      <c r="B229" s="441" t="s">
        <v>583</v>
      </c>
      <c r="C229" s="441" t="s">
        <v>549</v>
      </c>
      <c r="D229" s="446" t="s">
        <v>550</v>
      </c>
      <c r="E229" s="443" t="s">
        <v>555</v>
      </c>
      <c r="F229" s="441" t="s">
        <v>581</v>
      </c>
      <c r="G229" s="441" t="s">
        <v>707</v>
      </c>
      <c r="H229" s="447">
        <v>600</v>
      </c>
      <c r="I229" s="447">
        <v>600</v>
      </c>
    </row>
    <row r="230" spans="2:9" ht="38.25" x14ac:dyDescent="0.2">
      <c r="B230" s="441" t="s">
        <v>541</v>
      </c>
      <c r="C230" s="441" t="s">
        <v>542</v>
      </c>
      <c r="D230" s="446" t="s">
        <v>543</v>
      </c>
      <c r="E230" s="443" t="s">
        <v>555</v>
      </c>
      <c r="F230" s="441" t="s">
        <v>581</v>
      </c>
      <c r="G230" s="441" t="s">
        <v>708</v>
      </c>
      <c r="H230" s="447">
        <v>600</v>
      </c>
      <c r="I230" s="447">
        <v>600</v>
      </c>
    </row>
    <row r="231" spans="2:9" ht="38.25" x14ac:dyDescent="0.2">
      <c r="B231" s="441" t="s">
        <v>518</v>
      </c>
      <c r="C231" s="441" t="s">
        <v>519</v>
      </c>
      <c r="D231" s="442" t="s">
        <v>520</v>
      </c>
      <c r="E231" s="443" t="s">
        <v>555</v>
      </c>
      <c r="F231" s="441" t="s">
        <v>581</v>
      </c>
      <c r="G231" s="441" t="s">
        <v>709</v>
      </c>
      <c r="H231" s="447">
        <v>1000</v>
      </c>
      <c r="I231" s="447">
        <v>1000</v>
      </c>
    </row>
    <row r="232" spans="2:9" x14ac:dyDescent="0.2">
      <c r="B232" s="485"/>
      <c r="C232" s="485"/>
      <c r="D232" s="485"/>
      <c r="E232" s="443"/>
      <c r="F232" s="485"/>
      <c r="G232" s="485"/>
      <c r="H232" s="485"/>
      <c r="I232" s="485"/>
    </row>
    <row r="233" spans="2:9" ht="38.25" x14ac:dyDescent="0.2">
      <c r="B233" s="441" t="s">
        <v>518</v>
      </c>
      <c r="C233" s="441" t="s">
        <v>519</v>
      </c>
      <c r="D233" s="446" t="s">
        <v>520</v>
      </c>
      <c r="E233" s="443" t="s">
        <v>555</v>
      </c>
      <c r="F233" s="471" t="s">
        <v>596</v>
      </c>
      <c r="G233" s="443" t="s">
        <v>710</v>
      </c>
      <c r="H233" s="447">
        <v>700</v>
      </c>
      <c r="I233" s="447">
        <v>700</v>
      </c>
    </row>
    <row r="234" spans="2:9" ht="38.25" x14ac:dyDescent="0.2">
      <c r="B234" s="441" t="s">
        <v>641</v>
      </c>
      <c r="C234" s="441" t="s">
        <v>523</v>
      </c>
      <c r="D234" s="446" t="s">
        <v>524</v>
      </c>
      <c r="E234" s="443" t="s">
        <v>555</v>
      </c>
      <c r="F234" s="471" t="s">
        <v>596</v>
      </c>
      <c r="G234" s="443" t="s">
        <v>710</v>
      </c>
      <c r="H234" s="447">
        <v>300</v>
      </c>
      <c r="I234" s="447">
        <v>300</v>
      </c>
    </row>
    <row r="235" spans="2:9" ht="38.25" x14ac:dyDescent="0.2">
      <c r="B235" s="441" t="s">
        <v>541</v>
      </c>
      <c r="C235" s="441" t="s">
        <v>542</v>
      </c>
      <c r="D235" s="446" t="s">
        <v>543</v>
      </c>
      <c r="E235" s="443" t="s">
        <v>555</v>
      </c>
      <c r="F235" s="471" t="s">
        <v>596</v>
      </c>
      <c r="G235" s="443" t="s">
        <v>711</v>
      </c>
      <c r="H235" s="447">
        <v>300</v>
      </c>
      <c r="I235" s="447">
        <v>300</v>
      </c>
    </row>
    <row r="236" spans="2:9" ht="38.25" x14ac:dyDescent="0.2">
      <c r="B236" s="474" t="s">
        <v>518</v>
      </c>
      <c r="C236" s="474" t="s">
        <v>519</v>
      </c>
      <c r="D236" s="475" t="s">
        <v>520</v>
      </c>
      <c r="E236" s="443" t="s">
        <v>555</v>
      </c>
      <c r="F236" s="451" t="s">
        <v>591</v>
      </c>
      <c r="G236" s="443" t="s">
        <v>712</v>
      </c>
      <c r="H236" s="477">
        <v>800</v>
      </c>
      <c r="I236" s="478">
        <v>800</v>
      </c>
    </row>
    <row r="237" spans="2:9" ht="38.25" x14ac:dyDescent="0.2">
      <c r="B237" s="441" t="s">
        <v>641</v>
      </c>
      <c r="C237" s="441" t="s">
        <v>523</v>
      </c>
      <c r="D237" s="446" t="s">
        <v>524</v>
      </c>
      <c r="E237" s="443" t="s">
        <v>555</v>
      </c>
      <c r="F237" s="451" t="s">
        <v>591</v>
      </c>
      <c r="G237" s="443" t="s">
        <v>713</v>
      </c>
      <c r="H237" s="469">
        <v>500</v>
      </c>
      <c r="I237" s="469">
        <v>500</v>
      </c>
    </row>
    <row r="238" spans="2:9" ht="38.25" x14ac:dyDescent="0.2">
      <c r="B238" s="443" t="s">
        <v>586</v>
      </c>
      <c r="C238" s="443" t="s">
        <v>532</v>
      </c>
      <c r="D238" s="446" t="s">
        <v>533</v>
      </c>
      <c r="E238" s="443" t="s">
        <v>555</v>
      </c>
      <c r="F238" s="451" t="s">
        <v>591</v>
      </c>
      <c r="G238" s="443" t="s">
        <v>714</v>
      </c>
      <c r="H238" s="469">
        <v>500</v>
      </c>
      <c r="I238" s="469">
        <v>500</v>
      </c>
    </row>
    <row r="239" spans="2:9" ht="38.25" x14ac:dyDescent="0.2">
      <c r="B239" s="441" t="s">
        <v>541</v>
      </c>
      <c r="C239" s="441" t="s">
        <v>542</v>
      </c>
      <c r="D239" s="446" t="s">
        <v>543</v>
      </c>
      <c r="E239" s="443" t="s">
        <v>555</v>
      </c>
      <c r="F239" s="451" t="s">
        <v>591</v>
      </c>
      <c r="G239" s="443" t="s">
        <v>715</v>
      </c>
      <c r="H239" s="445">
        <v>300</v>
      </c>
      <c r="I239" s="445">
        <v>300</v>
      </c>
    </row>
    <row r="240" spans="2:9" ht="38.25" x14ac:dyDescent="0.2">
      <c r="B240" s="441" t="s">
        <v>518</v>
      </c>
      <c r="C240" s="441" t="s">
        <v>519</v>
      </c>
      <c r="D240" s="442" t="s">
        <v>520</v>
      </c>
      <c r="E240" s="443" t="s">
        <v>555</v>
      </c>
      <c r="F240" s="441" t="s">
        <v>581</v>
      </c>
      <c r="G240" s="444" t="s">
        <v>716</v>
      </c>
      <c r="H240" s="445">
        <v>700</v>
      </c>
      <c r="I240" s="445">
        <v>700</v>
      </c>
    </row>
    <row r="241" spans="2:9" ht="38.25" x14ac:dyDescent="0.2">
      <c r="B241" s="441" t="s">
        <v>514</v>
      </c>
      <c r="C241" s="441" t="s">
        <v>515</v>
      </c>
      <c r="D241" s="446" t="s">
        <v>574</v>
      </c>
      <c r="E241" s="443" t="s">
        <v>555</v>
      </c>
      <c r="F241" s="441" t="s">
        <v>581</v>
      </c>
      <c r="G241" s="444" t="s">
        <v>716</v>
      </c>
      <c r="H241" s="445">
        <v>600</v>
      </c>
      <c r="I241" s="445">
        <v>600</v>
      </c>
    </row>
    <row r="242" spans="2:9" ht="38.25" x14ac:dyDescent="0.2">
      <c r="B242" s="441" t="s">
        <v>541</v>
      </c>
      <c r="C242" s="441" t="s">
        <v>542</v>
      </c>
      <c r="D242" s="446" t="s">
        <v>543</v>
      </c>
      <c r="E242" s="443" t="s">
        <v>555</v>
      </c>
      <c r="F242" s="441" t="s">
        <v>581</v>
      </c>
      <c r="G242" s="444" t="s">
        <v>716</v>
      </c>
      <c r="H242" s="445">
        <v>300</v>
      </c>
      <c r="I242" s="445">
        <v>300</v>
      </c>
    </row>
    <row r="243" spans="2:9" x14ac:dyDescent="0.2">
      <c r="B243" s="485"/>
      <c r="C243" s="485"/>
      <c r="D243" s="485"/>
      <c r="E243" s="485"/>
      <c r="F243" s="485"/>
      <c r="G243" s="485"/>
      <c r="H243" s="486">
        <f>SUM(H9:H242)</f>
        <v>130245.83</v>
      </c>
      <c r="I243" s="486">
        <f>SUM(I9:I242)</f>
        <v>130245.83</v>
      </c>
    </row>
    <row r="244" spans="2:9" x14ac:dyDescent="0.2">
      <c r="B244" s="485"/>
      <c r="C244" s="485"/>
      <c r="D244" s="485"/>
      <c r="E244" s="485"/>
      <c r="F244" s="485"/>
      <c r="G244" s="485"/>
      <c r="H244" s="485"/>
      <c r="I244" s="485"/>
    </row>
    <row r="246" spans="2:9" ht="15" x14ac:dyDescent="0.3">
      <c r="B246" s="190" t="s">
        <v>265</v>
      </c>
      <c r="C246" s="190"/>
      <c r="D246" s="190"/>
      <c r="E246" s="190"/>
      <c r="F246" s="190"/>
      <c r="G246" s="184"/>
      <c r="H246" s="191"/>
      <c r="I246" s="189"/>
    </row>
    <row r="247" spans="2:9" ht="15" x14ac:dyDescent="0.3">
      <c r="B247" s="184" t="s">
        <v>264</v>
      </c>
      <c r="C247" s="184"/>
      <c r="D247" s="184"/>
      <c r="E247" s="184"/>
      <c r="F247" s="184"/>
      <c r="G247" s="184"/>
      <c r="H247" s="191"/>
      <c r="I247" s="189"/>
    </row>
    <row r="248" spans="2:9" x14ac:dyDescent="0.2">
      <c r="B248" s="192" t="s">
        <v>139</v>
      </c>
      <c r="C248" s="192"/>
      <c r="D248" s="192"/>
      <c r="E248" s="192"/>
      <c r="F248" s="192"/>
      <c r="G248" s="185"/>
      <c r="H248" s="185"/>
      <c r="I248" s="185"/>
    </row>
  </sheetData>
  <mergeCells count="2">
    <mergeCell ref="G1:H1"/>
    <mergeCell ref="G2:H2"/>
  </mergeCells>
  <printOptions gridLines="1"/>
  <pageMargins left="0" right="0" top="0.74803149606299213" bottom="0.74803149606299213" header="0.31496062992125984" footer="0.31496062992125984"/>
  <pageSetup scale="74" fitToHeight="0" orientation="portrait" r:id="rId1"/>
  <rowBreaks count="2" manualBreakCount="2">
    <brk id="60" max="8" man="1"/>
    <brk id="79" max="8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85" customWidth="1"/>
    <col min="2" max="2" width="13.140625" style="185" customWidth="1"/>
    <col min="3" max="3" width="15.140625" style="185" customWidth="1"/>
    <col min="4" max="4" width="18" style="185" customWidth="1"/>
    <col min="5" max="5" width="20.5703125" style="185" customWidth="1"/>
    <col min="6" max="6" width="21.28515625" style="185" customWidth="1"/>
    <col min="7" max="7" width="15.140625" style="185" customWidth="1"/>
    <col min="8" max="8" width="15.5703125" style="185" customWidth="1"/>
    <col min="9" max="9" width="13.42578125" style="185" customWidth="1"/>
    <col min="10" max="10" width="0" style="185" hidden="1" customWidth="1"/>
    <col min="11" max="16384" width="9.140625" style="185"/>
  </cols>
  <sheetData>
    <row r="1" spans="1:10" ht="15" x14ac:dyDescent="0.3">
      <c r="A1" s="74" t="s">
        <v>426</v>
      </c>
      <c r="B1" s="74"/>
      <c r="C1" s="77"/>
      <c r="D1" s="77"/>
      <c r="E1" s="77"/>
      <c r="F1" s="77"/>
      <c r="G1" s="576" t="s">
        <v>109</v>
      </c>
      <c r="H1" s="576"/>
    </row>
    <row r="2" spans="1:10" ht="15" x14ac:dyDescent="0.3">
      <c r="A2" s="76" t="s">
        <v>140</v>
      </c>
      <c r="B2" s="74"/>
      <c r="C2" s="77"/>
      <c r="D2" s="77"/>
      <c r="E2" s="77"/>
      <c r="F2" s="77"/>
      <c r="G2" s="574" t="str">
        <f>'ფორმა N1'!L2</f>
        <v>01/01-31/12/2017</v>
      </c>
      <c r="H2" s="574"/>
    </row>
    <row r="3" spans="1:10" ht="15" x14ac:dyDescent="0.3">
      <c r="A3" s="76"/>
      <c r="B3" s="76"/>
      <c r="C3" s="76"/>
      <c r="D3" s="76"/>
      <c r="E3" s="76"/>
      <c r="F3" s="76"/>
      <c r="G3" s="205"/>
      <c r="H3" s="205"/>
    </row>
    <row r="4" spans="1:10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" x14ac:dyDescent="0.3">
      <c r="A5" s="42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5" s="80"/>
      <c r="C5" s="80"/>
      <c r="D5" s="80"/>
      <c r="E5" s="80"/>
      <c r="F5" s="80"/>
      <c r="G5" s="81"/>
      <c r="H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04"/>
      <c r="B7" s="204"/>
      <c r="C7" s="204"/>
      <c r="D7" s="208"/>
      <c r="E7" s="204"/>
      <c r="F7" s="204"/>
      <c r="G7" s="78"/>
      <c r="H7" s="78"/>
    </row>
    <row r="8" spans="1:10" ht="30" x14ac:dyDescent="0.2">
      <c r="A8" s="90" t="s">
        <v>64</v>
      </c>
      <c r="B8" s="90" t="s">
        <v>325</v>
      </c>
      <c r="C8" s="90" t="s">
        <v>326</v>
      </c>
      <c r="D8" s="90" t="s">
        <v>226</v>
      </c>
      <c r="E8" s="90" t="s">
        <v>334</v>
      </c>
      <c r="F8" s="90" t="s">
        <v>327</v>
      </c>
      <c r="G8" s="79" t="s">
        <v>10</v>
      </c>
      <c r="H8" s="79" t="s">
        <v>9</v>
      </c>
      <c r="J8" s="218" t="s">
        <v>333</v>
      </c>
    </row>
    <row r="9" spans="1:10" ht="15" x14ac:dyDescent="0.2">
      <c r="A9" s="98"/>
      <c r="B9" s="98"/>
      <c r="C9" s="98"/>
      <c r="D9" s="98"/>
      <c r="E9" s="98"/>
      <c r="F9" s="98"/>
      <c r="G9" s="4"/>
      <c r="H9" s="4"/>
      <c r="J9" s="218" t="s">
        <v>0</v>
      </c>
    </row>
    <row r="10" spans="1:10" ht="15" x14ac:dyDescent="0.2">
      <c r="A10" s="98"/>
      <c r="B10" s="98"/>
      <c r="C10" s="98"/>
      <c r="D10" s="98"/>
      <c r="E10" s="98"/>
      <c r="F10" s="98"/>
      <c r="G10" s="4"/>
      <c r="H10" s="4"/>
    </row>
    <row r="11" spans="1:10" ht="15" x14ac:dyDescent="0.2">
      <c r="A11" s="87"/>
      <c r="B11" s="87"/>
      <c r="C11" s="87"/>
      <c r="D11" s="87"/>
      <c r="E11" s="87"/>
      <c r="F11" s="87"/>
      <c r="G11" s="4"/>
      <c r="H11" s="4"/>
    </row>
    <row r="12" spans="1:10" ht="15" x14ac:dyDescent="0.2">
      <c r="A12" s="87"/>
      <c r="B12" s="87"/>
      <c r="C12" s="87"/>
      <c r="D12" s="87"/>
      <c r="E12" s="87"/>
      <c r="F12" s="87"/>
      <c r="G12" s="4"/>
      <c r="H12" s="4"/>
    </row>
    <row r="13" spans="1:10" ht="15" x14ac:dyDescent="0.2">
      <c r="A13" s="87"/>
      <c r="B13" s="87"/>
      <c r="C13" s="87"/>
      <c r="D13" s="87"/>
      <c r="E13" s="87"/>
      <c r="F13" s="87"/>
      <c r="G13" s="4"/>
      <c r="H13" s="4"/>
    </row>
    <row r="14" spans="1:10" ht="15" x14ac:dyDescent="0.2">
      <c r="A14" s="87"/>
      <c r="B14" s="87"/>
      <c r="C14" s="87"/>
      <c r="D14" s="87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8" ht="15" x14ac:dyDescent="0.2">
      <c r="A17" s="87"/>
      <c r="B17" s="87"/>
      <c r="C17" s="87"/>
      <c r="D17" s="87"/>
      <c r="E17" s="87"/>
      <c r="F17" s="87"/>
      <c r="G17" s="4"/>
      <c r="H17" s="4"/>
    </row>
    <row r="18" spans="1:8" ht="15" x14ac:dyDescent="0.2">
      <c r="A18" s="87"/>
      <c r="B18" s="87"/>
      <c r="C18" s="87"/>
      <c r="D18" s="87"/>
      <c r="E18" s="87"/>
      <c r="F18" s="87"/>
      <c r="G18" s="4"/>
      <c r="H18" s="4"/>
    </row>
    <row r="19" spans="1:8" ht="15" x14ac:dyDescent="0.2">
      <c r="A19" s="87"/>
      <c r="B19" s="87"/>
      <c r="C19" s="87"/>
      <c r="D19" s="87"/>
      <c r="E19" s="87"/>
      <c r="F19" s="87"/>
      <c r="G19" s="4"/>
      <c r="H19" s="4"/>
    </row>
    <row r="20" spans="1:8" ht="15" x14ac:dyDescent="0.2">
      <c r="A20" s="87"/>
      <c r="B20" s="87"/>
      <c r="C20" s="87"/>
      <c r="D20" s="87"/>
      <c r="E20" s="87"/>
      <c r="F20" s="87"/>
      <c r="G20" s="4"/>
      <c r="H20" s="4"/>
    </row>
    <row r="21" spans="1:8" ht="15" x14ac:dyDescent="0.2">
      <c r="A21" s="87"/>
      <c r="B21" s="87"/>
      <c r="C21" s="87"/>
      <c r="D21" s="87"/>
      <c r="E21" s="87"/>
      <c r="F21" s="87"/>
      <c r="G21" s="4"/>
      <c r="H21" s="4"/>
    </row>
    <row r="22" spans="1:8" ht="15" x14ac:dyDescent="0.2">
      <c r="A22" s="87"/>
      <c r="B22" s="87"/>
      <c r="C22" s="87"/>
      <c r="D22" s="87"/>
      <c r="E22" s="87"/>
      <c r="F22" s="87"/>
      <c r="G22" s="4"/>
      <c r="H22" s="4"/>
    </row>
    <row r="23" spans="1:8" ht="15" x14ac:dyDescent="0.2">
      <c r="A23" s="87"/>
      <c r="B23" s="87"/>
      <c r="C23" s="87"/>
      <c r="D23" s="87"/>
      <c r="E23" s="87"/>
      <c r="F23" s="87"/>
      <c r="G23" s="4"/>
      <c r="H23" s="4"/>
    </row>
    <row r="24" spans="1:8" ht="15" x14ac:dyDescent="0.2">
      <c r="A24" s="87"/>
      <c r="B24" s="87"/>
      <c r="C24" s="87"/>
      <c r="D24" s="87"/>
      <c r="E24" s="87"/>
      <c r="F24" s="87"/>
      <c r="G24" s="4"/>
      <c r="H24" s="4"/>
    </row>
    <row r="25" spans="1:8" ht="15" x14ac:dyDescent="0.2">
      <c r="A25" s="87"/>
      <c r="B25" s="87"/>
      <c r="C25" s="87"/>
      <c r="D25" s="87"/>
      <c r="E25" s="87"/>
      <c r="F25" s="87"/>
      <c r="G25" s="4"/>
      <c r="H25" s="4"/>
    </row>
    <row r="26" spans="1:8" ht="15" x14ac:dyDescent="0.2">
      <c r="A26" s="87"/>
      <c r="B26" s="87"/>
      <c r="C26" s="87"/>
      <c r="D26" s="87"/>
      <c r="E26" s="87"/>
      <c r="F26" s="87"/>
      <c r="G26" s="4"/>
      <c r="H26" s="4"/>
    </row>
    <row r="27" spans="1:8" ht="15" x14ac:dyDescent="0.2">
      <c r="A27" s="87"/>
      <c r="B27" s="87"/>
      <c r="C27" s="87"/>
      <c r="D27" s="87"/>
      <c r="E27" s="87"/>
      <c r="F27" s="87"/>
      <c r="G27" s="4"/>
      <c r="H27" s="4"/>
    </row>
    <row r="28" spans="1:8" ht="15" x14ac:dyDescent="0.2">
      <c r="A28" s="87"/>
      <c r="B28" s="87"/>
      <c r="C28" s="87"/>
      <c r="D28" s="87"/>
      <c r="E28" s="87"/>
      <c r="F28" s="87"/>
      <c r="G28" s="4"/>
      <c r="H28" s="4"/>
    </row>
    <row r="29" spans="1:8" ht="15" x14ac:dyDescent="0.2">
      <c r="A29" s="87"/>
      <c r="B29" s="87"/>
      <c r="C29" s="87"/>
      <c r="D29" s="87"/>
      <c r="E29" s="87"/>
      <c r="F29" s="87"/>
      <c r="G29" s="4"/>
      <c r="H29" s="4"/>
    </row>
    <row r="30" spans="1:8" ht="15" x14ac:dyDescent="0.2">
      <c r="A30" s="87"/>
      <c r="B30" s="87"/>
      <c r="C30" s="87"/>
      <c r="D30" s="87"/>
      <c r="E30" s="87"/>
      <c r="F30" s="87"/>
      <c r="G30" s="4"/>
      <c r="H30" s="4"/>
    </row>
    <row r="31" spans="1:8" ht="15" x14ac:dyDescent="0.2">
      <c r="A31" s="87"/>
      <c r="B31" s="87"/>
      <c r="C31" s="87"/>
      <c r="D31" s="87"/>
      <c r="E31" s="87"/>
      <c r="F31" s="87"/>
      <c r="G31" s="4"/>
      <c r="H31" s="4"/>
    </row>
    <row r="32" spans="1:8" ht="15" x14ac:dyDescent="0.2">
      <c r="A32" s="87"/>
      <c r="B32" s="87"/>
      <c r="C32" s="87"/>
      <c r="D32" s="87"/>
      <c r="E32" s="87"/>
      <c r="F32" s="87"/>
      <c r="G32" s="4"/>
      <c r="H32" s="4"/>
    </row>
    <row r="33" spans="1:9" ht="15" x14ac:dyDescent="0.2">
      <c r="A33" s="87"/>
      <c r="B33" s="87"/>
      <c r="C33" s="87"/>
      <c r="D33" s="87"/>
      <c r="E33" s="87"/>
      <c r="F33" s="87"/>
      <c r="G33" s="4"/>
      <c r="H33" s="4"/>
    </row>
    <row r="34" spans="1:9" ht="15" x14ac:dyDescent="0.3">
      <c r="A34" s="87"/>
      <c r="B34" s="99"/>
      <c r="C34" s="99"/>
      <c r="D34" s="99"/>
      <c r="E34" s="99"/>
      <c r="F34" s="99" t="s">
        <v>332</v>
      </c>
      <c r="G34" s="86">
        <f>SUM(G9:G33)</f>
        <v>0</v>
      </c>
      <c r="H34" s="86">
        <f>SUM(H9:H33)</f>
        <v>0</v>
      </c>
    </row>
    <row r="35" spans="1:9" ht="15" x14ac:dyDescent="0.3">
      <c r="A35" s="216"/>
      <c r="B35" s="216"/>
      <c r="C35" s="216"/>
      <c r="D35" s="216"/>
      <c r="E35" s="216"/>
      <c r="F35" s="216"/>
      <c r="G35" s="216"/>
      <c r="H35" s="184"/>
      <c r="I35" s="184"/>
    </row>
    <row r="36" spans="1:9" ht="15" x14ac:dyDescent="0.3">
      <c r="A36" s="217" t="s">
        <v>378</v>
      </c>
      <c r="B36" s="217"/>
      <c r="C36" s="216"/>
      <c r="D36" s="216"/>
      <c r="E36" s="216"/>
      <c r="F36" s="216"/>
      <c r="G36" s="216"/>
      <c r="H36" s="184"/>
      <c r="I36" s="184"/>
    </row>
    <row r="37" spans="1:9" ht="15" x14ac:dyDescent="0.3">
      <c r="A37" s="217" t="s">
        <v>331</v>
      </c>
      <c r="B37" s="217"/>
      <c r="C37" s="216"/>
      <c r="D37" s="216"/>
      <c r="E37" s="216"/>
      <c r="F37" s="216"/>
      <c r="G37" s="216"/>
      <c r="H37" s="184"/>
      <c r="I37" s="184"/>
    </row>
    <row r="38" spans="1:9" ht="15" x14ac:dyDescent="0.3">
      <c r="A38" s="217"/>
      <c r="B38" s="217"/>
      <c r="C38" s="184"/>
      <c r="D38" s="184"/>
      <c r="E38" s="184"/>
      <c r="F38" s="184"/>
      <c r="G38" s="184"/>
      <c r="H38" s="184"/>
      <c r="I38" s="184"/>
    </row>
    <row r="39" spans="1:9" ht="15" x14ac:dyDescent="0.3">
      <c r="A39" s="217"/>
      <c r="B39" s="217"/>
      <c r="C39" s="184"/>
      <c r="D39" s="184"/>
      <c r="E39" s="184"/>
      <c r="F39" s="184"/>
      <c r="G39" s="184"/>
      <c r="H39" s="184"/>
      <c r="I39" s="184"/>
    </row>
    <row r="40" spans="1:9" x14ac:dyDescent="0.2">
      <c r="A40" s="213"/>
      <c r="B40" s="213"/>
      <c r="C40" s="213"/>
      <c r="D40" s="213"/>
      <c r="E40" s="213"/>
      <c r="F40" s="213"/>
      <c r="G40" s="213"/>
      <c r="H40" s="213"/>
      <c r="I40" s="213"/>
    </row>
    <row r="41" spans="1:9" ht="15" x14ac:dyDescent="0.3">
      <c r="A41" s="190" t="s">
        <v>107</v>
      </c>
      <c r="B41" s="190"/>
      <c r="C41" s="184"/>
      <c r="D41" s="184"/>
      <c r="E41" s="184"/>
      <c r="F41" s="184"/>
      <c r="G41" s="184"/>
      <c r="H41" s="184"/>
      <c r="I41" s="184"/>
    </row>
    <row r="42" spans="1:9" ht="15" x14ac:dyDescent="0.3">
      <c r="A42" s="184"/>
      <c r="B42" s="184"/>
      <c r="C42" s="184"/>
      <c r="D42" s="184"/>
      <c r="E42" s="184"/>
      <c r="F42" s="184"/>
      <c r="G42" s="184"/>
      <c r="H42" s="184"/>
      <c r="I42" s="184"/>
    </row>
    <row r="43" spans="1:9" ht="15" x14ac:dyDescent="0.3">
      <c r="A43" s="184"/>
      <c r="B43" s="184"/>
      <c r="C43" s="184"/>
      <c r="D43" s="184"/>
      <c r="E43" s="184"/>
      <c r="F43" s="184"/>
      <c r="G43" s="184"/>
      <c r="H43" s="184"/>
      <c r="I43" s="191"/>
    </row>
    <row r="44" spans="1:9" ht="15" x14ac:dyDescent="0.3">
      <c r="A44" s="190"/>
      <c r="B44" s="190"/>
      <c r="C44" s="190" t="s">
        <v>397</v>
      </c>
      <c r="D44" s="190"/>
      <c r="E44" s="216"/>
      <c r="F44" s="190"/>
      <c r="G44" s="190"/>
      <c r="H44" s="184"/>
      <c r="I44" s="191"/>
    </row>
    <row r="45" spans="1:9" ht="15" x14ac:dyDescent="0.3">
      <c r="A45" s="184"/>
      <c r="B45" s="184"/>
      <c r="C45" s="184" t="s">
        <v>264</v>
      </c>
      <c r="D45" s="184"/>
      <c r="E45" s="184"/>
      <c r="F45" s="184"/>
      <c r="G45" s="184"/>
      <c r="H45" s="184"/>
      <c r="I45" s="191"/>
    </row>
    <row r="46" spans="1:9" x14ac:dyDescent="0.2">
      <c r="A46" s="192"/>
      <c r="B46" s="192"/>
      <c r="C46" s="192" t="s">
        <v>139</v>
      </c>
      <c r="D46" s="192"/>
      <c r="E46" s="192"/>
      <c r="F46" s="192"/>
      <c r="G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5" zoomScaleSheetLayoutView="85" workbookViewId="0">
      <selection activeCell="A6" sqref="A6"/>
    </sheetView>
  </sheetViews>
  <sheetFormatPr defaultRowHeight="12.75" x14ac:dyDescent="0.2"/>
  <cols>
    <col min="1" max="1" width="5.42578125" style="185" customWidth="1"/>
    <col min="2" max="2" width="19.140625" style="185" bestFit="1" customWidth="1"/>
    <col min="3" max="3" width="27.5703125" style="185" customWidth="1"/>
    <col min="4" max="4" width="19.28515625" style="185" customWidth="1"/>
    <col min="5" max="5" width="16.85546875" style="185" customWidth="1"/>
    <col min="6" max="6" width="13.140625" style="185" customWidth="1"/>
    <col min="7" max="7" width="17" style="185" customWidth="1"/>
    <col min="8" max="8" width="13.7109375" style="185" customWidth="1"/>
    <col min="9" max="9" width="19.42578125" style="185" bestFit="1" customWidth="1"/>
    <col min="10" max="10" width="18.5703125" style="185" bestFit="1" customWidth="1"/>
    <col min="11" max="11" width="16.7109375" style="185" customWidth="1"/>
    <col min="12" max="12" width="17.7109375" style="185" customWidth="1"/>
    <col min="13" max="13" width="12.85546875" style="185" customWidth="1"/>
    <col min="14" max="16384" width="9.140625" style="185"/>
  </cols>
  <sheetData>
    <row r="2" spans="1:13" ht="15" x14ac:dyDescent="0.3">
      <c r="A2" s="581" t="s">
        <v>472</v>
      </c>
      <c r="B2" s="581"/>
      <c r="C2" s="581"/>
      <c r="D2" s="581"/>
      <c r="E2" s="581"/>
      <c r="F2" s="363"/>
      <c r="G2" s="77"/>
      <c r="H2" s="77"/>
      <c r="I2" s="77"/>
      <c r="J2" s="77"/>
      <c r="K2" s="364"/>
      <c r="L2" s="365"/>
      <c r="M2" s="365" t="s">
        <v>109</v>
      </c>
    </row>
    <row r="3" spans="1:13" ht="15" x14ac:dyDescent="0.3">
      <c r="A3" s="76" t="s">
        <v>140</v>
      </c>
      <c r="B3" s="76"/>
      <c r="C3" s="74"/>
      <c r="D3" s="77"/>
      <c r="E3" s="77"/>
      <c r="F3" s="77"/>
      <c r="G3" s="77"/>
      <c r="H3" s="77"/>
      <c r="I3" s="77"/>
      <c r="J3" s="77"/>
      <c r="K3" s="364"/>
      <c r="L3" s="574" t="str">
        <f>'ფორმა N1'!L2</f>
        <v>01/01-31/12/2017</v>
      </c>
      <c r="M3" s="574"/>
    </row>
    <row r="4" spans="1:13" ht="15" x14ac:dyDescent="0.3">
      <c r="A4" s="76"/>
      <c r="B4" s="76"/>
      <c r="C4" s="76"/>
      <c r="D4" s="74"/>
      <c r="E4" s="74"/>
      <c r="F4" s="74"/>
      <c r="G4" s="74"/>
      <c r="H4" s="74"/>
      <c r="I4" s="74"/>
      <c r="J4" s="74"/>
      <c r="K4" s="364"/>
      <c r="L4" s="364"/>
      <c r="M4" s="364"/>
    </row>
    <row r="5" spans="1:13" ht="15" x14ac:dyDescent="0.3">
      <c r="A5" s="77" t="s">
        <v>268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 x14ac:dyDescent="0.3">
      <c r="A6" s="429" t="str">
        <f>'ფორმა N1'!A5</f>
        <v>მოქალაქეთა პოლიტიკური გაერთიანება-მოძრაობა „მრეწვწლობა გადააჩენს საქართველო“ს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 x14ac:dyDescent="0.3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 x14ac:dyDescent="0.2">
      <c r="A8" s="361"/>
      <c r="B8" s="374"/>
      <c r="C8" s="361"/>
      <c r="D8" s="361"/>
      <c r="E8" s="361"/>
      <c r="F8" s="361"/>
      <c r="G8" s="361"/>
      <c r="H8" s="361"/>
      <c r="I8" s="361"/>
      <c r="J8" s="361"/>
      <c r="K8" s="78"/>
      <c r="L8" s="78"/>
      <c r="M8" s="78"/>
    </row>
    <row r="9" spans="1:13" ht="45" x14ac:dyDescent="0.2">
      <c r="A9" s="90" t="s">
        <v>64</v>
      </c>
      <c r="B9" s="90" t="s">
        <v>478</v>
      </c>
      <c r="C9" s="90" t="s">
        <v>443</v>
      </c>
      <c r="D9" s="90" t="s">
        <v>444</v>
      </c>
      <c r="E9" s="90" t="s">
        <v>445</v>
      </c>
      <c r="F9" s="90" t="s">
        <v>446</v>
      </c>
      <c r="G9" s="90" t="s">
        <v>447</v>
      </c>
      <c r="H9" s="90" t="s">
        <v>448</v>
      </c>
      <c r="I9" s="90" t="s">
        <v>449</v>
      </c>
      <c r="J9" s="90" t="s">
        <v>450</v>
      </c>
      <c r="K9" s="90" t="s">
        <v>451</v>
      </c>
      <c r="L9" s="90" t="s">
        <v>452</v>
      </c>
      <c r="M9" s="90" t="s">
        <v>310</v>
      </c>
    </row>
    <row r="10" spans="1:13" ht="15" x14ac:dyDescent="0.2">
      <c r="A10" s="98">
        <v>1</v>
      </c>
      <c r="B10" s="381"/>
      <c r="C10" s="348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" x14ac:dyDescent="0.2">
      <c r="A11" s="98">
        <v>2</v>
      </c>
      <c r="B11" s="381"/>
      <c r="C11" s="348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 x14ac:dyDescent="0.2">
      <c r="A12" s="98">
        <v>3</v>
      </c>
      <c r="B12" s="381"/>
      <c r="C12" s="348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 x14ac:dyDescent="0.2">
      <c r="A13" s="98">
        <v>4</v>
      </c>
      <c r="B13" s="381"/>
      <c r="C13" s="348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 x14ac:dyDescent="0.2">
      <c r="A14" s="98">
        <v>5</v>
      </c>
      <c r="B14" s="381"/>
      <c r="C14" s="348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 x14ac:dyDescent="0.2">
      <c r="A15" s="98">
        <v>6</v>
      </c>
      <c r="B15" s="381"/>
      <c r="C15" s="348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 x14ac:dyDescent="0.2">
      <c r="A16" s="98">
        <v>7</v>
      </c>
      <c r="B16" s="381"/>
      <c r="C16" s="348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 x14ac:dyDescent="0.2">
      <c r="A17" s="98">
        <v>8</v>
      </c>
      <c r="B17" s="381"/>
      <c r="C17" s="348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 x14ac:dyDescent="0.2">
      <c r="A18" s="98">
        <v>9</v>
      </c>
      <c r="B18" s="381"/>
      <c r="C18" s="348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 x14ac:dyDescent="0.2">
      <c r="A19" s="98">
        <v>10</v>
      </c>
      <c r="B19" s="381"/>
      <c r="C19" s="348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 x14ac:dyDescent="0.2">
      <c r="A20" s="98">
        <v>11</v>
      </c>
      <c r="B20" s="381"/>
      <c r="C20" s="348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 x14ac:dyDescent="0.2">
      <c r="A21" s="98">
        <v>12</v>
      </c>
      <c r="B21" s="381"/>
      <c r="C21" s="348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 x14ac:dyDescent="0.2">
      <c r="A22" s="98">
        <v>13</v>
      </c>
      <c r="B22" s="381"/>
      <c r="C22" s="348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 x14ac:dyDescent="0.2">
      <c r="A23" s="98">
        <v>14</v>
      </c>
      <c r="B23" s="381"/>
      <c r="C23" s="348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 x14ac:dyDescent="0.2">
      <c r="A24" s="98">
        <v>15</v>
      </c>
      <c r="B24" s="381"/>
      <c r="C24" s="348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 x14ac:dyDescent="0.2">
      <c r="A25" s="98">
        <v>16</v>
      </c>
      <c r="B25" s="381"/>
      <c r="C25" s="348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 x14ac:dyDescent="0.2">
      <c r="A26" s="98">
        <v>17</v>
      </c>
      <c r="B26" s="381"/>
      <c r="C26" s="348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 x14ac:dyDescent="0.2">
      <c r="A27" s="98">
        <v>18</v>
      </c>
      <c r="B27" s="381"/>
      <c r="C27" s="348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 x14ac:dyDescent="0.2">
      <c r="A28" s="98">
        <v>19</v>
      </c>
      <c r="B28" s="381"/>
      <c r="C28" s="348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 x14ac:dyDescent="0.2">
      <c r="A29" s="98">
        <v>20</v>
      </c>
      <c r="B29" s="381"/>
      <c r="C29" s="348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 x14ac:dyDescent="0.2">
      <c r="A30" s="98">
        <v>21</v>
      </c>
      <c r="B30" s="381"/>
      <c r="C30" s="348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 x14ac:dyDescent="0.2">
      <c r="A31" s="98">
        <v>22</v>
      </c>
      <c r="B31" s="381"/>
      <c r="C31" s="348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 x14ac:dyDescent="0.2">
      <c r="A32" s="98">
        <v>23</v>
      </c>
      <c r="B32" s="381"/>
      <c r="C32" s="348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 x14ac:dyDescent="0.2">
      <c r="A33" s="98">
        <v>24</v>
      </c>
      <c r="B33" s="381"/>
      <c r="C33" s="348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 x14ac:dyDescent="0.2">
      <c r="A34" s="87" t="s">
        <v>270</v>
      </c>
      <c r="B34" s="382"/>
      <c r="C34" s="348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 x14ac:dyDescent="0.3">
      <c r="A35" s="87"/>
      <c r="B35" s="382"/>
      <c r="C35" s="348"/>
      <c r="D35" s="99"/>
      <c r="E35" s="99"/>
      <c r="F35" s="99"/>
      <c r="G35" s="99"/>
      <c r="H35" s="87"/>
      <c r="I35" s="87"/>
      <c r="J35" s="87"/>
      <c r="K35" s="87" t="s">
        <v>453</v>
      </c>
      <c r="L35" s="86">
        <f>SUM(L10:L34)</f>
        <v>0</v>
      </c>
      <c r="M35" s="87"/>
    </row>
    <row r="36" spans="1:13" ht="15" x14ac:dyDescent="0.3">
      <c r="A36" s="216"/>
      <c r="B36" s="216"/>
      <c r="C36" s="216"/>
      <c r="D36" s="216"/>
      <c r="E36" s="216"/>
      <c r="F36" s="216"/>
      <c r="G36" s="216"/>
      <c r="H36" s="216"/>
      <c r="I36" s="216"/>
      <c r="J36" s="216"/>
      <c r="K36" s="216"/>
      <c r="L36" s="184"/>
    </row>
    <row r="37" spans="1:13" ht="15" x14ac:dyDescent="0.3">
      <c r="A37" s="217" t="s">
        <v>454</v>
      </c>
      <c r="B37" s="217"/>
      <c r="C37" s="217"/>
      <c r="D37" s="216"/>
      <c r="E37" s="216"/>
      <c r="F37" s="216"/>
      <c r="G37" s="216"/>
      <c r="H37" s="216"/>
      <c r="I37" s="216"/>
      <c r="J37" s="216"/>
      <c r="K37" s="216"/>
      <c r="L37" s="184"/>
    </row>
    <row r="38" spans="1:13" ht="15" x14ac:dyDescent="0.3">
      <c r="A38" s="217" t="s">
        <v>455</v>
      </c>
      <c r="B38" s="217"/>
      <c r="C38" s="217"/>
      <c r="D38" s="216"/>
      <c r="E38" s="216"/>
      <c r="F38" s="216"/>
      <c r="G38" s="216"/>
      <c r="H38" s="216"/>
      <c r="I38" s="216"/>
      <c r="J38" s="216"/>
      <c r="K38" s="216"/>
      <c r="L38" s="184"/>
    </row>
    <row r="39" spans="1:13" ht="15" x14ac:dyDescent="0.3">
      <c r="A39" s="201" t="s">
        <v>456</v>
      </c>
      <c r="B39" s="201"/>
      <c r="C39" s="217"/>
      <c r="D39" s="184"/>
      <c r="E39" s="184"/>
      <c r="F39" s="184"/>
      <c r="G39" s="184"/>
      <c r="H39" s="184"/>
      <c r="I39" s="184"/>
      <c r="J39" s="184"/>
      <c r="K39" s="184"/>
      <c r="L39" s="184"/>
    </row>
    <row r="40" spans="1:13" ht="15" x14ac:dyDescent="0.3">
      <c r="A40" s="201" t="s">
        <v>473</v>
      </c>
      <c r="B40" s="201"/>
      <c r="C40" s="217"/>
      <c r="D40" s="184"/>
      <c r="E40" s="184"/>
      <c r="F40" s="184"/>
      <c r="G40" s="184"/>
      <c r="H40" s="184"/>
      <c r="I40" s="184"/>
      <c r="J40" s="184"/>
      <c r="K40" s="184"/>
      <c r="L40" s="184"/>
    </row>
    <row r="41" spans="1:13" ht="15.75" customHeight="1" x14ac:dyDescent="0.2">
      <c r="A41" s="586" t="s">
        <v>474</v>
      </c>
      <c r="B41" s="586"/>
      <c r="C41" s="586"/>
      <c r="D41" s="586"/>
      <c r="E41" s="586"/>
      <c r="F41" s="586"/>
      <c r="G41" s="586"/>
      <c r="H41" s="586"/>
      <c r="I41" s="586"/>
      <c r="J41" s="586"/>
      <c r="K41" s="586"/>
      <c r="L41" s="586"/>
    </row>
    <row r="42" spans="1:13" ht="15.75" customHeight="1" x14ac:dyDescent="0.2">
      <c r="A42" s="586"/>
      <c r="B42" s="586"/>
      <c r="C42" s="586"/>
      <c r="D42" s="586"/>
      <c r="E42" s="586"/>
      <c r="F42" s="586"/>
      <c r="G42" s="586"/>
      <c r="H42" s="586"/>
      <c r="I42" s="586"/>
      <c r="J42" s="586"/>
      <c r="K42" s="586"/>
      <c r="L42" s="586"/>
    </row>
    <row r="43" spans="1:13" x14ac:dyDescent="0.2">
      <c r="A43" s="213"/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</row>
    <row r="44" spans="1:13" ht="15" x14ac:dyDescent="0.3">
      <c r="A44" s="582" t="s">
        <v>107</v>
      </c>
      <c r="B44" s="582"/>
      <c r="C44" s="582"/>
      <c r="D44" s="349"/>
      <c r="E44" s="350"/>
      <c r="F44" s="350"/>
      <c r="G44" s="349"/>
      <c r="H44" s="349"/>
      <c r="I44" s="349"/>
      <c r="J44" s="349"/>
      <c r="K44" s="349"/>
      <c r="L44" s="184"/>
    </row>
    <row r="45" spans="1:13" ht="15" x14ac:dyDescent="0.3">
      <c r="A45" s="349"/>
      <c r="B45" s="349"/>
      <c r="C45" s="350"/>
      <c r="D45" s="349"/>
      <c r="E45" s="350"/>
      <c r="F45" s="350"/>
      <c r="G45" s="349"/>
      <c r="H45" s="349"/>
      <c r="I45" s="349"/>
      <c r="J45" s="349"/>
      <c r="K45" s="351"/>
      <c r="L45" s="184"/>
    </row>
    <row r="46" spans="1:13" ht="15" customHeight="1" x14ac:dyDescent="0.3">
      <c r="A46" s="349"/>
      <c r="B46" s="349"/>
      <c r="C46" s="350"/>
      <c r="D46" s="583" t="s">
        <v>262</v>
      </c>
      <c r="E46" s="583"/>
      <c r="F46" s="362"/>
      <c r="G46" s="353"/>
      <c r="H46" s="584" t="s">
        <v>458</v>
      </c>
      <c r="I46" s="584"/>
      <c r="J46" s="584"/>
      <c r="K46" s="354"/>
      <c r="L46" s="184"/>
    </row>
    <row r="47" spans="1:13" ht="15" x14ac:dyDescent="0.3">
      <c r="A47" s="349"/>
      <c r="B47" s="349"/>
      <c r="C47" s="350"/>
      <c r="D47" s="349"/>
      <c r="E47" s="350"/>
      <c r="F47" s="350"/>
      <c r="G47" s="349"/>
      <c r="H47" s="585"/>
      <c r="I47" s="585"/>
      <c r="J47" s="585"/>
      <c r="K47" s="354"/>
      <c r="L47" s="184"/>
    </row>
    <row r="48" spans="1:13" ht="15" x14ac:dyDescent="0.3">
      <c r="A48" s="349"/>
      <c r="B48" s="349"/>
      <c r="C48" s="350"/>
      <c r="D48" s="580" t="s">
        <v>139</v>
      </c>
      <c r="E48" s="580"/>
      <c r="F48" s="362"/>
      <c r="G48" s="353"/>
      <c r="H48" s="349"/>
      <c r="I48" s="349"/>
      <c r="J48" s="349"/>
      <c r="K48" s="349"/>
      <c r="L48" s="184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25</vt:i4>
      </vt:variant>
    </vt:vector>
  </HeadingPairs>
  <TitlesOfParts>
    <vt:vector size="5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2016-05-03T11:38:33Z</cp:lastPrinted>
  <dcterms:created xsi:type="dcterms:W3CDTF">2011-12-27T13:20:18Z</dcterms:created>
  <dcterms:modified xsi:type="dcterms:W3CDTF">2018-02-02T07:53:29Z</dcterms:modified>
</cp:coreProperties>
</file>