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no\evropa-2017\უდიტის ანგარიშები\წლიური-2017\"/>
    </mc:Choice>
  </mc:AlternateContent>
  <bookViews>
    <workbookView xWindow="0" yWindow="60" windowWidth="20730" windowHeight="9570" tabRatio="954" activeTab="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4.2'!$A$1:$I$47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9.1'!$A$1:$I$64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H9" i="29" l="1"/>
  <c r="I9" i="29" s="1"/>
  <c r="C17" i="40" l="1"/>
  <c r="D17" i="40"/>
  <c r="H32" i="29"/>
  <c r="I32" i="29" s="1"/>
  <c r="H31" i="29"/>
  <c r="I31" i="29" s="1"/>
  <c r="I30" i="29"/>
  <c r="H28" i="29"/>
  <c r="I28" i="29" s="1"/>
  <c r="H29" i="29"/>
  <c r="I29" i="29" s="1"/>
  <c r="H30" i="29"/>
  <c r="I13" i="29"/>
  <c r="H10" i="29"/>
  <c r="I10" i="29" s="1"/>
  <c r="H11" i="29"/>
  <c r="I11" i="29" s="1"/>
  <c r="H12" i="29"/>
  <c r="I12" i="29" s="1"/>
  <c r="H13" i="29"/>
  <c r="H14" i="29"/>
  <c r="I14" i="29" s="1"/>
  <c r="H15" i="29"/>
  <c r="I15" i="29" s="1"/>
  <c r="H16" i="29"/>
  <c r="I16" i="29" s="1"/>
  <c r="H17" i="29"/>
  <c r="I17" i="29" s="1"/>
  <c r="H18" i="29"/>
  <c r="I18" i="29" s="1"/>
  <c r="H19" i="29"/>
  <c r="I19" i="29" s="1"/>
  <c r="H20" i="29"/>
  <c r="I20" i="29" s="1"/>
  <c r="H21" i="29"/>
  <c r="I21" i="29" s="1"/>
  <c r="H22" i="29"/>
  <c r="I22" i="29" s="1"/>
  <c r="H23" i="29"/>
  <c r="I23" i="29" s="1"/>
  <c r="H24" i="29"/>
  <c r="I24" i="29" s="1"/>
  <c r="H25" i="29"/>
  <c r="I25" i="29" s="1"/>
  <c r="H26" i="29"/>
  <c r="I26" i="29" s="1"/>
  <c r="H27" i="29"/>
  <c r="I27" i="29" s="1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3" i="59" s="1"/>
  <c r="C12" i="40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31" i="3"/>
  <c r="C31" i="3"/>
  <c r="C24" i="59" s="1"/>
  <c r="D9" i="7" l="1"/>
  <c r="C10" i="7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C12" i="3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34" i="30" l="1"/>
  <c r="H34" i="30"/>
  <c r="A4" i="30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2" i="3"/>
  <c r="D10" i="5" l="1"/>
  <c r="C10" i="59" s="1"/>
  <c r="C10" i="5"/>
  <c r="C26" i="3"/>
  <c r="C10" i="3" s="1"/>
  <c r="D10" i="3"/>
  <c r="B9" i="10"/>
  <c r="D10" i="12"/>
  <c r="D66" i="12" s="1"/>
  <c r="D64" i="12" s="1"/>
  <c r="D44" i="12" s="1"/>
  <c r="J9" i="10"/>
  <c r="D26" i="3"/>
  <c r="C10" i="12"/>
  <c r="C66" i="12" s="1"/>
  <c r="D9" i="10"/>
  <c r="F9" i="10"/>
  <c r="C9" i="3" l="1"/>
  <c r="D9" i="3"/>
  <c r="C17" i="59" s="1"/>
  <c r="C64" i="12"/>
  <c r="C44" i="12" s="1"/>
  <c r="I34" i="29" l="1"/>
  <c r="H34" i="29"/>
</calcChain>
</file>

<file path=xl/sharedStrings.xml><?xml version="1.0" encoding="utf-8"?>
<sst xmlns="http://schemas.openxmlformats.org/spreadsheetml/2006/main" count="1385" uniqueCount="739">
  <si>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</si>
  <si>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</si>
  <si>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</si>
  <si>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</si>
  <si>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</si>
  <si>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</si>
  <si>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</si>
  <si>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</si>
  <si>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</si>
  <si>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</si>
  <si>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</si>
  <si>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</si>
  <si>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</si>
  <si>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</si>
  <si>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</si>
  <si>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</si>
  <si>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</si>
  <si>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</si>
  <si>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</si>
  <si>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</si>
  <si>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</si>
  <si>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</si>
  <si>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</si>
  <si>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</si>
  <si>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</si>
  <si>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</si>
  <si>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</si>
  <si>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</si>
  <si>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</si>
  <si>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</si>
  <si>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</si>
  <si>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</si>
  <si>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</si>
  <si>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</si>
  <si>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</si>
  <si>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</si>
  <si>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</si>
  <si>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</si>
  <si>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</si>
  <si>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</si>
  <si>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</si>
  <si>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</si>
  <si>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</si>
  <si>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</si>
  <si>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</si>
  <si>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</si>
  <si>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</si>
  <si>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</si>
  <si>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</si>
  <si>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</si>
  <si>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</si>
  <si>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</si>
  <si>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</si>
  <si>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</si>
  <si>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</si>
  <si>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</si>
  <si>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</si>
  <si>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</si>
  <si>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</si>
  <si>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</si>
  <si>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</si>
  <si>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</si>
  <si>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</si>
  <si>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</si>
  <si>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</si>
  <si>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</si>
  <si>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</si>
  <si>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</si>
  <si>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</si>
  <si>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</si>
  <si>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</si>
  <si>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</si>
  <si>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</si>
  <si>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</si>
  <si>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</si>
  <si>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</si>
  <si>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</si>
  <si>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</si>
  <si>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</si>
  <si>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</si>
  <si>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</si>
  <si>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</si>
  <si>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</si>
  <si>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</si>
  <si>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</si>
  <si>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</si>
  <si>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</si>
  <si>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</si>
  <si>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</si>
  <si>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</si>
  <si>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</si>
  <si>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</si>
  <si>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</si>
  <si>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</si>
  <si>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</si>
  <si>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</si>
  <si>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</si>
  <si>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</si>
  <si>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</si>
  <si>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</si>
  <si>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</si>
  <si>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</si>
  <si>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</si>
  <si>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</si>
  <si>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</si>
  <si>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</si>
  <si>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</si>
  <si>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</si>
  <si>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</si>
  <si>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</si>
  <si>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</si>
  <si>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</si>
  <si>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</si>
  <si>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</si>
  <si>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</si>
  <si>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</si>
  <si>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</si>
  <si>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</si>
  <si>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</si>
  <si>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</si>
  <si>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</si>
  <si>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</si>
  <si>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</si>
  <si>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</si>
  <si>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</si>
  <si>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</si>
  <si>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</si>
  <si>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</si>
  <si>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</si>
  <si>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</si>
  <si>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</si>
  <si>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</si>
  <si>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</si>
  <si>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</si>
  <si>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</si>
  <si>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</si>
  <si>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</si>
  <si>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</si>
  <si>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</si>
  <si>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</si>
  <si>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</si>
  <si>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</si>
  <si>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</si>
  <si>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</si>
  <si>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</si>
  <si>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</si>
  <si>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</si>
  <si>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</si>
  <si>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</si>
  <si>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</si>
  <si>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</si>
  <si>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</si>
  <si>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</si>
  <si>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</si>
  <si>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</si>
  <si>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</si>
  <si>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</si>
  <si>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</si>
  <si>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</si>
  <si>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</si>
  <si>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</si>
  <si>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</si>
  <si>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</si>
  <si>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</si>
  <si>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</si>
  <si>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</si>
  <si>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</si>
  <si>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</si>
  <si>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</si>
  <si>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</si>
  <si>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</si>
  <si>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</si>
  <si>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</si>
  <si>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</si>
  <si>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</si>
  <si>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</si>
  <si>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</si>
  <si>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</si>
  <si>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</si>
  <si>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</si>
  <si>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</si>
  <si>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</si>
  <si>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</si>
  <si>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</si>
  <si>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</si>
  <si>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</si>
  <si>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</si>
  <si>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</si>
  <si>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</si>
  <si>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</si>
  <si>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</si>
  <si>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</si>
  <si>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</si>
  <si>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</si>
  <si>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</si>
  <si>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</si>
  <si>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</si>
  <si>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</si>
  <si>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</si>
  <si>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</si>
  <si>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</si>
  <si>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</si>
  <si>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</si>
  <si>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</si>
  <si>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</si>
  <si>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</si>
  <si>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</si>
  <si>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</si>
  <si>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</si>
  <si>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</si>
  <si>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</si>
  <si>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</si>
  <si>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</si>
  <si>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</si>
  <si>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</si>
  <si>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</si>
  <si>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</si>
  <si>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</si>
  <si>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</si>
  <si>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</si>
  <si>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</si>
  <si>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</si>
  <si>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</si>
  <si>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</si>
  <si>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</si>
  <si>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</si>
  <si>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</si>
  <si>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</si>
  <si>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</si>
  <si>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</si>
  <si>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</si>
  <si>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</si>
  <si>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</si>
  <si>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</si>
  <si>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</si>
  <si>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</si>
  <si>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</si>
  <si>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</si>
  <si>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</si>
  <si>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</si>
  <si>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</si>
  <si>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</si>
  <si>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</si>
  <si>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</si>
  <si>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</si>
  <si>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</si>
  <si>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</si>
  <si>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</si>
  <si>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</si>
  <si>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</si>
  <si>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</si>
  <si>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</si>
  <si>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</si>
  <si>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</si>
  <si>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</si>
  <si>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</si>
  <si>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</si>
  <si>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</si>
  <si>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</si>
  <si>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</si>
  <si>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</si>
  <si>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</si>
  <si>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</si>
  <si>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</si>
  <si>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</si>
  <si>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</si>
  <si>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</si>
  <si>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</si>
  <si>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</si>
  <si>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</si>
  <si>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</si>
  <si>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</si>
  <si>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</si>
  <si>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</si>
  <si>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</si>
  <si>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</si>
  <si>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</si>
  <si>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</si>
  <si>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</si>
  <si>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</si>
  <si>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</si>
  <si>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</si>
  <si>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</si>
  <si>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</si>
  <si>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</si>
  <si>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</si>
  <si>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</si>
  <si>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</si>
  <si>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</si>
  <si>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</si>
  <si>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</si>
  <si>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</si>
  <si>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</si>
  <si>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</si>
  <si>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</si>
  <si>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</si>
  <si>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</si>
  <si>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</si>
  <si>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</si>
  <si>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</si>
  <si>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</si>
  <si>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</si>
  <si>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</si>
  <si>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</si>
  <si>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</si>
  <si>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</si>
  <si>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</si>
  <si>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</si>
  <si>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</si>
  <si>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</si>
  <si>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</si>
  <si>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</si>
  <si>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</si>
  <si>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</si>
  <si>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</si>
  <si>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</si>
  <si>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</si>
  <si>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</si>
  <si>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</si>
  <si>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</si>
  <si>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</si>
  <si>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</si>
  <si>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</si>
  <si>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</si>
  <si>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</si>
  <si>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</si>
  <si>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</si>
  <si>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</si>
  <si>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</si>
  <si>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</si>
  <si>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</si>
  <si>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</si>
  <si>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</si>
  <si>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</si>
  <si>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</si>
  <si>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</si>
  <si>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</si>
  <si>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</si>
  <si>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</si>
  <si>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</si>
  <si>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</si>
  <si>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</si>
  <si>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</si>
  <si>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</si>
  <si>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</si>
  <si>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</si>
  <si>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</si>
  <si>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</si>
  <si>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</si>
  <si>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</si>
  <si>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</si>
  <si>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</si>
  <si>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</si>
  <si>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</si>
  <si>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</si>
  <si>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</si>
  <si>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</si>
  <si>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</si>
  <si>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</si>
  <si>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</si>
  <si>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</si>
  <si>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</si>
  <si>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</si>
  <si>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</si>
  <si>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</si>
  <si>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</si>
  <si>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</si>
  <si>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</si>
  <si>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</si>
  <si>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</si>
  <si>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</si>
  <si>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</si>
  <si>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</si>
  <si>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</si>
  <si>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</si>
  <si>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</si>
  <si>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</si>
  <si>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</si>
  <si>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</si>
  <si>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</si>
  <si>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</si>
  <si>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</si>
  <si>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</si>
  <si>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</si>
  <si>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</si>
  <si>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</si>
  <si>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</si>
  <si>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</si>
  <si>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</si>
  <si>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</si>
  <si>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</si>
  <si>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</si>
  <si>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</si>
  <si>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</si>
  <si>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</si>
  <si>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</si>
  <si>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</si>
  <si>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</si>
  <si>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</si>
  <si>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</si>
  <si>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</si>
  <si>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</si>
  <si>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</si>
  <si>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</si>
  <si>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</si>
  <si>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</si>
  <si>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</si>
  <si>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</si>
  <si>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</si>
  <si>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</si>
  <si>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</si>
  <si>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</si>
  <si>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</si>
  <si>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</si>
  <si>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</si>
  <si>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</si>
  <si>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</si>
  <si>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</si>
  <si>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</si>
  <si>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</si>
  <si>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</si>
  <si>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</si>
  <si>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</si>
  <si>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</si>
  <si>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</si>
  <si>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</si>
  <si>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</si>
  <si>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</si>
  <si>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</si>
  <si>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</si>
  <si>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</si>
  <si>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</si>
  <si>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</si>
  <si>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</si>
  <si>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</si>
  <si>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</si>
  <si>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</si>
  <si>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</si>
  <si>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</si>
  <si>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</si>
  <si>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</si>
  <si>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</si>
  <si>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</si>
  <si>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</si>
  <si>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</si>
  <si>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</si>
  <si>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</si>
  <si>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</si>
  <si>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</si>
  <si>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</si>
  <si>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</si>
  <si>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</si>
  <si>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</si>
  <si>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</si>
  <si>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</si>
  <si>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</si>
  <si>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</si>
  <si>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</si>
  <si>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</si>
  <si>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</si>
  <si>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</si>
  <si>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</si>
  <si>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</si>
  <si>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</si>
  <si>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</si>
  <si>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</si>
  <si>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</si>
  <si>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</si>
  <si>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</si>
  <si>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</si>
  <si>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</si>
  <si>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</si>
  <si>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</si>
  <si>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</si>
  <si>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</si>
  <si>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</si>
  <si>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</si>
  <si>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</si>
  <si>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</si>
  <si>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</si>
  <si>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</si>
  <si>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</si>
  <si>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</si>
  <si>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</si>
  <si>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</si>
  <si>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</si>
  <si>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</si>
  <si>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</si>
  <si>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</si>
  <si>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</si>
  <si>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</si>
  <si>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</si>
  <si>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</si>
  <si>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</si>
  <si>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</si>
  <si>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</si>
  <si>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</si>
  <si>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</si>
  <si>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</si>
  <si>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</si>
  <si>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</si>
  <si>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</si>
  <si>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</si>
  <si>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</si>
  <si>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</si>
  <si>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</si>
  <si>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</si>
  <si>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</si>
  <si>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</si>
  <si>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</si>
  <si>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</si>
  <si>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</si>
  <si>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</si>
  <si>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01/01/2017-31.12-2017</t>
  </si>
  <si>
    <t>დავით</t>
  </si>
  <si>
    <t>01008012003</t>
  </si>
  <si>
    <t>მივლინება სამუშაო ვიზიტით</t>
  </si>
  <si>
    <t>ჯინჯოლავა</t>
  </si>
  <si>
    <t>გიორგი</t>
  </si>
  <si>
    <t>01025014417</t>
  </si>
  <si>
    <t>ხაჭაპურიძე</t>
  </si>
  <si>
    <t>მოქმედი</t>
  </si>
  <si>
    <t>ლიბერთი</t>
  </si>
  <si>
    <t>იჯარა</t>
  </si>
  <si>
    <t>კომუნალური გადასახადი</t>
  </si>
  <si>
    <t>შპს "სოკარ ჯორჯია გაზი"</t>
  </si>
  <si>
    <t>სს "ენერგო პრო ჯორჯია"</t>
  </si>
  <si>
    <t>საქართველოს გაერთიანებული წყალმომარაგების კომპანია</t>
  </si>
  <si>
    <t>ქ.მცხეთა, სამხედროს ქუჩა, უსინათლოთა საზ.საცხ.კორპ.მიმდ.</t>
  </si>
  <si>
    <t>72.07.04.940</t>
  </si>
  <si>
    <t>31001011053</t>
  </si>
  <si>
    <t>მერაბ ოკინაშვილი</t>
  </si>
  <si>
    <t>ქ.დუშეთი, სტალინის ქ.#88</t>
  </si>
  <si>
    <t>71.21.02.195</t>
  </si>
  <si>
    <t>01017019404</t>
  </si>
  <si>
    <t>ნელი ჩხიკვაძე</t>
  </si>
  <si>
    <t>ხულო, ჭავჭავაძის ქ. 2</t>
  </si>
  <si>
    <t>23.11.01.069.01.501</t>
  </si>
  <si>
    <t>61009004129</t>
  </si>
  <si>
    <t xml:space="preserve">რამაზ ბოლქვაძე </t>
  </si>
  <si>
    <t>დაბა შუახევი, რუსთაველის ქ.16</t>
  </si>
  <si>
    <t>24.02.34.054</t>
  </si>
  <si>
    <t>61010008215</t>
  </si>
  <si>
    <t>მავილე დავითაძე</t>
  </si>
  <si>
    <t>დაბა ქედა, ტბელ აბუსერიძის ქ. 9</t>
  </si>
  <si>
    <t>61008007806</t>
  </si>
  <si>
    <t>ავთანდილ ბერიძე</t>
  </si>
  <si>
    <t>ქ.ბათუმი, ფრიდინ  ხალვაშის გამზ.251</t>
  </si>
  <si>
    <t>05.35.23.225.01.500</t>
  </si>
  <si>
    <t>61006019160</t>
  </si>
  <si>
    <t>ავთანდილ ნაკაშიძე</t>
  </si>
  <si>
    <t>ქ.ქობულეთი,დ.აღმაშენებლის გამზ.#53</t>
  </si>
  <si>
    <t>20.42.06.293</t>
  </si>
  <si>
    <t>61004025080</t>
  </si>
  <si>
    <t>ოთარ სალუქვაძე</t>
  </si>
  <si>
    <t>მზიური სვანიძე</t>
  </si>
  <si>
    <t>ქ.თერჯოლა, კოსტავას ქ #1</t>
  </si>
  <si>
    <t>33.09.36.198.01.508</t>
  </si>
  <si>
    <t>გურამი ოქრუაძე</t>
  </si>
  <si>
    <t>სამტრედია, რესპუბლიკის ქ. 5</t>
  </si>
  <si>
    <t>34.08.50.095</t>
  </si>
  <si>
    <t>01013017693</t>
  </si>
  <si>
    <t>თემური ზამთარაძე</t>
  </si>
  <si>
    <t>ხონი, მოსე ხონელის ქ. 1</t>
  </si>
  <si>
    <t>37.07.38.295.01.516</t>
  </si>
  <si>
    <t>ლევან ბობოხიძე</t>
  </si>
  <si>
    <t>55001005379</t>
  </si>
  <si>
    <t>ქუთაისი, ნიუპორტის ქ. 5</t>
  </si>
  <si>
    <t>03.03.22.026.01.500</t>
  </si>
  <si>
    <t>60002006906</t>
  </si>
  <si>
    <t>გურამი ჯანელიძე</t>
  </si>
  <si>
    <t>ქ.ჭიათურა, ნინოშვილის ქ.16</t>
  </si>
  <si>
    <t>38.10.04.067.01.002</t>
  </si>
  <si>
    <t>54001018037</t>
  </si>
  <si>
    <t>ავთანდილ გვარუციძე</t>
  </si>
  <si>
    <t>ქ.ტყიბული, კ.გამსახურდიას ქ#27</t>
  </si>
  <si>
    <t>39.01.03.010.01.502</t>
  </si>
  <si>
    <t>41001006396</t>
  </si>
  <si>
    <t>კახაბერი კახიძე</t>
  </si>
  <si>
    <t>დაბა ხარაგაული, სოლომონ მეფის ქ.51</t>
  </si>
  <si>
    <t>36.01.33.263</t>
  </si>
  <si>
    <t>56001004037</t>
  </si>
  <si>
    <t>გიორგი თაბუკაშვილი</t>
  </si>
  <si>
    <t>ქ.წყალტუბო, რუსთაველის ქ.6</t>
  </si>
  <si>
    <t>221291144</t>
  </si>
  <si>
    <t>შპს "წყალტუბოპროფკურორტი"</t>
  </si>
  <si>
    <t>ქ.ვანი, ჯორჯიაშვილის ქ.#36</t>
  </si>
  <si>
    <t>31.01.29.268</t>
  </si>
  <si>
    <t>17001001286</t>
  </si>
  <si>
    <t>ირინე დვალიშვილი</t>
  </si>
  <si>
    <t>საჩხერე,თამარ მეფის ქ.5</t>
  </si>
  <si>
    <t>35.01.03.148</t>
  </si>
  <si>
    <t>38001011089</t>
  </si>
  <si>
    <t>მუხრანი სივსივაძე</t>
  </si>
  <si>
    <t>ბაღდათი, აკ.წერეთლის ქ.#6ა</t>
  </si>
  <si>
    <t>30.11.33.161</t>
  </si>
  <si>
    <t>09001011961</t>
  </si>
  <si>
    <t>სოსო გრძელიძე</t>
  </si>
  <si>
    <t>რუსთავი, კოსტავას გამზ. 22</t>
  </si>
  <si>
    <t>02.05.06.063.01.507</t>
  </si>
  <si>
    <t>35001045369</t>
  </si>
  <si>
    <t>პაპუნა პაპავა</t>
  </si>
  <si>
    <t>მარნეული, ჩოლოყაშვილის N3</t>
  </si>
  <si>
    <t>83.02.06.577.01.504</t>
  </si>
  <si>
    <t>28001008957</t>
  </si>
  <si>
    <t>სამირ გასანოვი</t>
  </si>
  <si>
    <t>თემურ მგელაძე</t>
  </si>
  <si>
    <t>61009012499</t>
  </si>
  <si>
    <t>დმანისი, წმინდა ნინოს ჩიხი 1</t>
  </si>
  <si>
    <t>82.01.42.024.01.014</t>
  </si>
  <si>
    <t>15001006042</t>
  </si>
  <si>
    <t>აკაკი ოქრიაშვილი</t>
  </si>
  <si>
    <t xml:space="preserve">ქალაქი გარდაბანი, აღმაშენებლის #6 </t>
  </si>
  <si>
    <t>81.15.08.008.01.003</t>
  </si>
  <si>
    <t>12001020139</t>
  </si>
  <si>
    <t>ეთერი მამედოვა</t>
  </si>
  <si>
    <t>ახალციხე, ნათენაძის ქ. 2</t>
  </si>
  <si>
    <t>62.09.58.398</t>
  </si>
  <si>
    <t>424066352</t>
  </si>
  <si>
    <t>შპს "მესხეთი პალასი"</t>
  </si>
  <si>
    <t>ახალქალაქი, თავისუფლების ქ. 97</t>
  </si>
  <si>
    <t>63.18.33.233</t>
  </si>
  <si>
    <t>07001000144</t>
  </si>
  <si>
    <t>ნარცის კარაპეტიანი</t>
  </si>
  <si>
    <t>დაბა ასპინძა, ვარძიის ქ.#44</t>
  </si>
  <si>
    <t>60.01.31.085</t>
  </si>
  <si>
    <t>05001003789</t>
  </si>
  <si>
    <t>ნაზი გიორგაძე</t>
  </si>
  <si>
    <t>ქალაქი ნინოწმინდა, სპანდარიანის ქ.4</t>
  </si>
  <si>
    <t>65.12.33.165</t>
  </si>
  <si>
    <t>32001010285</t>
  </si>
  <si>
    <t>ვარაზდატ კაზარიანი</t>
  </si>
  <si>
    <t>დაბა ადიგენი,თამარ მეფის #4</t>
  </si>
  <si>
    <t>61.05.01.046</t>
  </si>
  <si>
    <t>03001004376</t>
  </si>
  <si>
    <t>შოთა კუხალაშვილი</t>
  </si>
  <si>
    <t>ქ.თელავი, აბანოს ქ.#1</t>
  </si>
  <si>
    <t>53.20.37.050.01.504</t>
  </si>
  <si>
    <t>ნინო ზარიძე</t>
  </si>
  <si>
    <t>ქ.ამეტა, რუსთაველის #58</t>
  </si>
  <si>
    <t>50.04.09.039.01.501</t>
  </si>
  <si>
    <t>08001025021</t>
  </si>
  <si>
    <t>მარინე იდიძე</t>
  </si>
  <si>
    <t>დედოფლისწყარო,სტალინის ქ.41 კ.4.ბ-3</t>
  </si>
  <si>
    <t>52.08.06.080.01.003</t>
  </si>
  <si>
    <t>14001003829</t>
  </si>
  <si>
    <t>ზინა გელაშვილი</t>
  </si>
  <si>
    <t>ქ.საგარეჯო, აღმაშენებლის ქ.#6</t>
  </si>
  <si>
    <t>55.12.52.090</t>
  </si>
  <si>
    <t>36001002618</t>
  </si>
  <si>
    <t>მარინე როსტიაშვილი</t>
  </si>
  <si>
    <t>გურჯაანი, ნონეშვილის გამზ.  N10</t>
  </si>
  <si>
    <t>51.01.60.029.01.525</t>
  </si>
  <si>
    <t>13001020067</t>
  </si>
  <si>
    <t>ნათელა სარქისაშვილი</t>
  </si>
  <si>
    <t>ქ.სიღნაღი, ბარათაშვილის ქ.20</t>
  </si>
  <si>
    <t>56.14.42.132</t>
  </si>
  <si>
    <t>40001008703</t>
  </si>
  <si>
    <t>ნინო ჭანიშვილი</t>
  </si>
  <si>
    <t>ქ.ლაგოდეხი,კოსტავას ქ.#13</t>
  </si>
  <si>
    <t>54.01.54.377</t>
  </si>
  <si>
    <t>233104565</t>
  </si>
  <si>
    <t>შპს "თ.დ.ლ"</t>
  </si>
  <si>
    <t>ნინო ნოღაიდელი</t>
  </si>
  <si>
    <t>01020005831</t>
  </si>
  <si>
    <t>01012015574</t>
  </si>
  <si>
    <t>01017016970</t>
  </si>
  <si>
    <t>01018002806</t>
  </si>
  <si>
    <t>62005000221</t>
  </si>
  <si>
    <t>41001004171</t>
  </si>
  <si>
    <t>01011011702</t>
  </si>
  <si>
    <t>01033002819</t>
  </si>
  <si>
    <t>01015001535</t>
  </si>
  <si>
    <t>01021008775</t>
  </si>
  <si>
    <t>01001064632</t>
  </si>
  <si>
    <t>45001003369</t>
  </si>
  <si>
    <t>43001002377</t>
  </si>
  <si>
    <t>47001015262</t>
  </si>
  <si>
    <t>18001023639</t>
  </si>
  <si>
    <t>იურიდიული სამსახურის უფროსი</t>
  </si>
  <si>
    <t>ბუღალტერი</t>
  </si>
  <si>
    <t>რეგიონალური სამსახური,სპეციალისტი</t>
  </si>
  <si>
    <t>სასწავლო ცენტრი, ტრენერი</t>
  </si>
  <si>
    <t>01023004087</t>
  </si>
  <si>
    <t>01009020304</t>
  </si>
  <si>
    <t>01024013374</t>
  </si>
  <si>
    <t>სასწავლო ცენტრის ტრენერი</t>
  </si>
  <si>
    <t xml:space="preserve">ლომსაძე </t>
  </si>
  <si>
    <t>ვლადიმერ</t>
  </si>
  <si>
    <t>გოგოლიძე</t>
  </si>
  <si>
    <t xml:space="preserve"> ნინო</t>
  </si>
  <si>
    <t xml:space="preserve">გიორგი </t>
  </si>
  <si>
    <t xml:space="preserve">ტოროშელიძე </t>
  </si>
  <si>
    <t>იოსებ</t>
  </si>
  <si>
    <t>გძელიშვილი</t>
  </si>
  <si>
    <t xml:space="preserve">მარინე </t>
  </si>
  <si>
    <t>კოტუა</t>
  </si>
  <si>
    <t xml:space="preserve">ირინა </t>
  </si>
  <si>
    <t>რამინაშვილი</t>
  </si>
  <si>
    <t xml:space="preserve">მარიამ </t>
  </si>
  <si>
    <t xml:space="preserve"> მერაბიშვილი</t>
  </si>
  <si>
    <t>ლია</t>
  </si>
  <si>
    <t>ცქიფურიშვილი</t>
  </si>
  <si>
    <t>ყაჯრიშვილი</t>
  </si>
  <si>
    <t xml:space="preserve">თამარ </t>
  </si>
  <si>
    <t>ჭაია</t>
  </si>
  <si>
    <t>შალიკაშვილი</t>
  </si>
  <si>
    <t xml:space="preserve">ჯინჯოლავა </t>
  </si>
  <si>
    <t xml:space="preserve">წიწრიაშვილი </t>
  </si>
  <si>
    <t xml:space="preserve">გოგიტა </t>
  </si>
  <si>
    <t xml:space="preserve">მარჯანიძე </t>
  </si>
  <si>
    <t>გეწაძე</t>
  </si>
  <si>
    <t xml:space="preserve">ვახტანგი </t>
  </si>
  <si>
    <t xml:space="preserve"> სხილაძე</t>
  </si>
  <si>
    <t>გელა</t>
  </si>
  <si>
    <t>გორდულაძე</t>
  </si>
  <si>
    <t xml:space="preserve">სევერიან </t>
  </si>
  <si>
    <t xml:space="preserve">სვანიძე </t>
  </si>
  <si>
    <t xml:space="preserve">ლელა </t>
  </si>
  <si>
    <t>ხეოშვილი</t>
  </si>
  <si>
    <t xml:space="preserve">ნინო </t>
  </si>
  <si>
    <t>შარიქაძე</t>
  </si>
  <si>
    <t xml:space="preserve"> არაბიძე</t>
  </si>
  <si>
    <t>ნინო</t>
  </si>
  <si>
    <t>ქვემო ქართლი,კახეთი,მცხეთა</t>
  </si>
  <si>
    <t>გურია.აჭარა</t>
  </si>
  <si>
    <t>მპგ "მოძრაობა თავისუფალი საქართველოსთვის"</t>
  </si>
  <si>
    <t>01.12.2017-31.12.2018</t>
  </si>
  <si>
    <t>21.11.2017-31.12.2018</t>
  </si>
  <si>
    <t>ქ.ზესტაფონი, რობაქიძის 1 ბ.1</t>
  </si>
  <si>
    <t>32.10.07.933.01.001</t>
  </si>
  <si>
    <t>85.21.25.458</t>
  </si>
  <si>
    <t>ქალაქი წალკა, 25 მარტის ქ.57ა</t>
  </si>
  <si>
    <t>ბათუმი, მ. აბაშიძის ქ. 53</t>
  </si>
  <si>
    <t>05.22.20.002.01.013</t>
  </si>
  <si>
    <t>01008000927</t>
  </si>
  <si>
    <t>01.12.2017-31.10.2018</t>
  </si>
  <si>
    <t>01.12.2017</t>
  </si>
  <si>
    <r>
      <t>GE16LB</t>
    </r>
    <r>
      <rPr>
        <sz val="12"/>
        <rFont val="AcadNusx"/>
      </rPr>
      <t>0123160696602000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</si>
</sst>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10"/>
      <color rgb="FF000000"/>
      <name val="Sylfaen"/>
      <family val="1"/>
    </font>
    <font>
      <sz val="12"/>
      <name val="Sylfaen"/>
      <family val="1"/>
    </font>
    <font>
      <sz val="12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5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2" fontId="17" fillId="0" borderId="1" xfId="0" applyNumberFormat="1" applyFont="1" applyBorder="1" applyAlignment="1" applyProtection="1">
      <alignment vertical="center" wrapText="1"/>
      <protection locked="0"/>
    </xf>
    <xf numFmtId="1" fontId="24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0" fontId="19" fillId="0" borderId="1" xfId="3" applyFont="1" applyFill="1" applyBorder="1" applyAlignment="1">
      <alignment horizontal="center" vertical="center"/>
    </xf>
    <xf numFmtId="0" fontId="25" fillId="0" borderId="1" xfId="2" applyFont="1" applyFill="1" applyBorder="1" applyAlignment="1" applyProtection="1">
      <alignment horizontal="right"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vertical="center" wrapText="1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35" fillId="0" borderId="1" xfId="0" applyFont="1" applyFill="1" applyBorder="1" applyAlignment="1">
      <alignment horizontal="left" vertical="center" wrapText="1"/>
    </xf>
    <xf numFmtId="2" fontId="36" fillId="0" borderId="1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2" fontId="35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/>
    </xf>
    <xf numFmtId="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49" fontId="35" fillId="0" borderId="1" xfId="0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/>
    </xf>
    <xf numFmtId="0" fontId="16" fillId="0" borderId="0" xfId="3" applyFont="1" applyFill="1" applyProtection="1"/>
    <xf numFmtId="0" fontId="11" fillId="0" borderId="0" xfId="3" applyFill="1" applyProtection="1"/>
    <xf numFmtId="0" fontId="17" fillId="0" borderId="0" xfId="1" applyFont="1" applyFill="1" applyAlignment="1" applyProtection="1">
      <alignment horizontal="right" vertical="center"/>
    </xf>
    <xf numFmtId="0" fontId="17" fillId="0" borderId="0" xfId="3" applyFont="1" applyFill="1" applyProtection="1"/>
    <xf numFmtId="0" fontId="17" fillId="0" borderId="0" xfId="3" applyFont="1" applyFill="1" applyBorder="1" applyProtection="1"/>
    <xf numFmtId="0" fontId="11" fillId="0" borderId="0" xfId="3" applyFill="1" applyBorder="1" applyProtection="1"/>
    <xf numFmtId="0" fontId="22" fillId="0" borderId="0" xfId="3" applyFont="1" applyFill="1" applyBorder="1" applyAlignment="1" applyProtection="1">
      <alignment horizontal="left"/>
    </xf>
    <xf numFmtId="0" fontId="12" fillId="0" borderId="0" xfId="1" applyFont="1" applyFill="1" applyAlignment="1" applyProtection="1">
      <alignment horizontal="left" vertical="center"/>
    </xf>
    <xf numFmtId="0" fontId="11" fillId="0" borderId="0" xfId="3" applyFont="1" applyFill="1" applyProtection="1"/>
    <xf numFmtId="0" fontId="21" fillId="0" borderId="5" xfId="15" applyFont="1" applyFill="1" applyBorder="1" applyAlignment="1" applyProtection="1">
      <alignment horizontal="center" vertical="center" wrapText="1"/>
    </xf>
    <xf numFmtId="0" fontId="21" fillId="0" borderId="1" xfId="15" applyFont="1" applyFill="1" applyBorder="1" applyAlignment="1" applyProtection="1">
      <alignment horizontal="center" vertical="center" wrapText="1"/>
    </xf>
    <xf numFmtId="0" fontId="11" fillId="0" borderId="0" xfId="3" applyFill="1" applyProtection="1">
      <protection locked="0"/>
    </xf>
    <xf numFmtId="0" fontId="20" fillId="0" borderId="0" xfId="15" applyFont="1" applyFill="1" applyProtection="1">
      <protection locked="0"/>
    </xf>
    <xf numFmtId="0" fontId="22" fillId="0" borderId="0" xfId="3" applyFont="1" applyFill="1" applyAlignment="1" applyProtection="1">
      <alignment horizontal="center"/>
      <protection locked="0"/>
    </xf>
    <xf numFmtId="0" fontId="17" fillId="0" borderId="0" xfId="3" applyFont="1" applyFill="1" applyAlignment="1" applyProtection="1">
      <alignment horizontal="center" vertical="center"/>
      <protection locked="0"/>
    </xf>
    <xf numFmtId="0" fontId="17" fillId="0" borderId="3" xfId="3" applyFont="1" applyFill="1" applyBorder="1" applyProtection="1">
      <protection locked="0"/>
    </xf>
    <xf numFmtId="0" fontId="11" fillId="0" borderId="3" xfId="3" applyFill="1" applyBorder="1"/>
    <xf numFmtId="0" fontId="22" fillId="0" borderId="0" xfId="0" applyFont="1" applyFill="1" applyProtection="1"/>
    <xf numFmtId="0" fontId="17" fillId="0" borderId="0" xfId="1" applyFont="1" applyFill="1" applyBorder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left" vertical="center"/>
    </xf>
    <xf numFmtId="3" fontId="22" fillId="0" borderId="1" xfId="1" applyNumberFormat="1" applyFont="1" applyFill="1" applyBorder="1" applyAlignment="1" applyProtection="1">
      <alignment horizontal="left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Protection="1">
      <protection locked="0"/>
    </xf>
    <xf numFmtId="0" fontId="22" fillId="0" borderId="1" xfId="0" applyFont="1" applyFill="1" applyBorder="1" applyProtection="1"/>
    <xf numFmtId="0" fontId="22" fillId="0" borderId="0" xfId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Protection="1">
      <protection locked="0"/>
    </xf>
    <xf numFmtId="0" fontId="23" fillId="0" borderId="0" xfId="1" applyFont="1" applyFill="1" applyAlignment="1" applyProtection="1">
      <alignment horizontal="center" vertical="center" wrapText="1"/>
      <protection locked="0"/>
    </xf>
    <xf numFmtId="0" fontId="17" fillId="0" borderId="1" xfId="0" applyFont="1" applyFill="1" applyBorder="1" applyProtection="1"/>
    <xf numFmtId="0" fontId="17" fillId="0" borderId="0" xfId="1" applyFont="1" applyFill="1" applyAlignment="1" applyProtection="1">
      <alignment horizontal="center" vertical="center" wrapText="1"/>
      <protection locked="0"/>
    </xf>
    <xf numFmtId="3" fontId="17" fillId="0" borderId="0" xfId="1" applyNumberFormat="1" applyFont="1" applyFill="1" applyAlignment="1" applyProtection="1">
      <alignment horizontal="center" vertical="center" wrapText="1"/>
      <protection locked="0"/>
    </xf>
    <xf numFmtId="0" fontId="17" fillId="0" borderId="0" xfId="1" applyFont="1" applyFill="1" applyAlignment="1" applyProtection="1">
      <alignment horizontal="center" vertical="center"/>
      <protection locked="0"/>
    </xf>
    <xf numFmtId="2" fontId="17" fillId="0" borderId="1" xfId="0" applyNumberFormat="1" applyFont="1" applyFill="1" applyBorder="1" applyAlignment="1" applyProtection="1">
      <alignment vertical="center" wrapText="1"/>
      <protection locked="0"/>
    </xf>
    <xf numFmtId="0" fontId="22" fillId="0" borderId="0" xfId="0" applyFont="1" applyFill="1" applyProtection="1">
      <protection locked="0"/>
    </xf>
    <xf numFmtId="0" fontId="16" fillId="0" borderId="0" xfId="0" applyFont="1" applyFill="1"/>
    <xf numFmtId="0" fontId="17" fillId="0" borderId="0" xfId="0" applyFont="1" applyFill="1" applyBorder="1" applyAlignment="1" applyProtection="1">
      <alignment horizontal="left"/>
    </xf>
    <xf numFmtId="0" fontId="17" fillId="0" borderId="0" xfId="1" applyFont="1" applyFill="1" applyAlignment="1" applyProtection="1">
      <alignment vertical="center"/>
    </xf>
    <xf numFmtId="0" fontId="11" fillId="0" borderId="0" xfId="0" applyFont="1" applyFill="1"/>
    <xf numFmtId="3" fontId="17" fillId="0" borderId="1" xfId="1" applyNumberFormat="1" applyFont="1" applyFill="1" applyBorder="1" applyAlignment="1" applyProtection="1">
      <alignment horizontal="left"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0" borderId="1" xfId="0" applyNumberFormat="1" applyFont="1" applyFill="1" applyBorder="1" applyProtection="1"/>
    <xf numFmtId="0" fontId="2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7" fillId="0" borderId="3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left"/>
      <protection locked="0"/>
    </xf>
    <xf numFmtId="49" fontId="17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2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/>
    <xf numFmtId="49" fontId="19" fillId="0" borderId="1" xfId="0" applyNumberFormat="1" applyFont="1" applyFill="1" applyBorder="1" applyAlignment="1"/>
    <xf numFmtId="0" fontId="37" fillId="0" borderId="1" xfId="0" applyFont="1" applyFill="1" applyBorder="1" applyAlignment="1">
      <alignment horizontal="left"/>
    </xf>
    <xf numFmtId="49" fontId="37" fillId="0" borderId="1" xfId="0" applyNumberFormat="1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 applyProtection="1">
      <alignment horizontal="left" vertical="center"/>
      <protection locked="0"/>
    </xf>
    <xf numFmtId="49" fontId="17" fillId="0" borderId="1" xfId="0" applyNumberFormat="1" applyFont="1" applyFill="1" applyBorder="1" applyAlignment="1">
      <alignment horizontal="left" vertical="center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vertical="center" wrapText="1"/>
      <protection locked="0"/>
    </xf>
    <xf numFmtId="0" fontId="17" fillId="5" borderId="1" xfId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right" vertical="center"/>
    </xf>
    <xf numFmtId="0" fontId="17" fillId="5" borderId="0" xfId="0" applyFont="1" applyFill="1" applyAlignment="1" applyProtection="1">
      <alignment horizontal="right"/>
    </xf>
    <xf numFmtId="0" fontId="17" fillId="2" borderId="0" xfId="0" applyFont="1" applyFill="1" applyAlignment="1" applyProtection="1">
      <alignment horizontal="right"/>
    </xf>
    <xf numFmtId="0" fontId="17" fillId="0" borderId="1" xfId="3" applyFont="1" applyBorder="1" applyAlignment="1" applyProtection="1">
      <alignment horizontal="right"/>
      <protection locked="0"/>
    </xf>
    <xf numFmtId="0" fontId="22" fillId="5" borderId="1" xfId="0" applyFont="1" applyFill="1" applyBorder="1" applyAlignment="1" applyProtection="1">
      <alignment horizontal="right"/>
    </xf>
    <xf numFmtId="3" fontId="22" fillId="5" borderId="1" xfId="0" applyNumberFormat="1" applyFont="1" applyFill="1" applyBorder="1" applyAlignment="1" applyProtection="1">
      <alignment horizontal="right"/>
    </xf>
    <xf numFmtId="0" fontId="17" fillId="5" borderId="1" xfId="0" applyFont="1" applyFill="1" applyBorder="1" applyAlignment="1" applyProtection="1">
      <alignment horizontal="right"/>
    </xf>
    <xf numFmtId="0" fontId="17" fillId="5" borderId="34" xfId="0" applyFont="1" applyFill="1" applyBorder="1" applyAlignment="1" applyProtection="1">
      <alignment horizontal="right"/>
    </xf>
    <xf numFmtId="0" fontId="17" fillId="0" borderId="4" xfId="0" applyFont="1" applyBorder="1" applyAlignment="1" applyProtection="1">
      <alignment horizontal="right"/>
      <protection locked="0"/>
    </xf>
    <xf numFmtId="0" fontId="17" fillId="5" borderId="2" xfId="0" applyFont="1" applyFill="1" applyBorder="1" applyAlignment="1" applyProtection="1">
      <alignment horizontal="right"/>
    </xf>
    <xf numFmtId="0" fontId="17" fillId="0" borderId="1" xfId="0" applyFont="1" applyBorder="1" applyAlignment="1" applyProtection="1">
      <alignment horizontal="right"/>
      <protection locked="0"/>
    </xf>
    <xf numFmtId="0" fontId="17" fillId="0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17" fillId="0" borderId="0" xfId="0" applyFont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14" fontId="27" fillId="0" borderId="1" xfId="5" applyNumberFormat="1" applyFont="1" applyFill="1" applyBorder="1" applyAlignment="1" applyProtection="1">
      <alignment horizontal="left" vertical="center" wrapText="1"/>
      <protection locked="0"/>
    </xf>
    <xf numFmtId="14" fontId="11" fillId="0" borderId="1" xfId="3" applyNumberFormat="1" applyFill="1" applyBorder="1" applyProtection="1">
      <protection locked="0"/>
    </xf>
    <xf numFmtId="0" fontId="17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right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Fill="1" applyBorder="1" applyAlignment="1" applyProtection="1">
      <alignment horizontal="center"/>
      <protection locked="0"/>
    </xf>
    <xf numFmtId="0" fontId="22" fillId="0" borderId="36" xfId="3" applyFont="1" applyFill="1" applyBorder="1" applyAlignment="1" applyProtection="1">
      <alignment horizontal="center" vertical="center"/>
      <protection locked="0"/>
    </xf>
    <xf numFmtId="0" fontId="17" fillId="0" borderId="36" xfId="3" applyFont="1" applyFill="1" applyBorder="1" applyAlignment="1" applyProtection="1">
      <alignment horizontal="center" vertical="center" wrapText="1"/>
      <protection locked="0"/>
    </xf>
    <xf numFmtId="0" fontId="17" fillId="0" borderId="0" xfId="3" applyFont="1" applyFill="1" applyBorder="1" applyAlignment="1" applyProtection="1">
      <alignment horizontal="center" vertical="center" wrapText="1"/>
      <protection locked="0"/>
    </xf>
    <xf numFmtId="0" fontId="16" fillId="0" borderId="0" xfId="3" applyFont="1" applyFill="1" applyAlignment="1">
      <alignment horizontal="center" vertical="center"/>
    </xf>
    <xf numFmtId="0" fontId="19" fillId="0" borderId="31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  <xf numFmtId="0" fontId="38" fillId="0" borderId="0" xfId="0" applyFont="1"/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0"/>
  <sheetViews>
    <sheetView showGridLines="0" view="pageBreakPreview" zoomScale="78" zoomScaleNormal="100" zoomScaleSheetLayoutView="78" workbookViewId="0">
      <selection activeCell="A5" sqref="A5:F5"/>
    </sheetView>
  </sheetViews>
  <sheetFormatPr defaultRowHeight="15" x14ac:dyDescent="0.2"/>
  <cols>
    <col min="1" max="1" width="6.28515625" style="251" bestFit="1" customWidth="1"/>
    <col min="2" max="2" width="13.140625" style="251" customWidth="1"/>
    <col min="3" max="3" width="17.85546875" style="251" customWidth="1"/>
    <col min="4" max="4" width="15.140625" style="251" customWidth="1"/>
    <col min="5" max="5" width="24.5703125" style="251" customWidth="1"/>
    <col min="6" max="8" width="19.140625" style="252" customWidth="1"/>
    <col min="9" max="9" width="16.42578125" style="251" bestFit="1" customWidth="1"/>
    <col min="10" max="10" width="17.42578125" style="251" customWidth="1"/>
    <col min="11" max="11" width="13.140625" style="251" bestFit="1" customWidth="1"/>
    <col min="12" max="12" width="15.28515625" style="251" customWidth="1"/>
    <col min="13" max="16384" width="9.140625" style="251"/>
  </cols>
  <sheetData>
    <row r="1" spans="1:12" s="262" customFormat="1" x14ac:dyDescent="0.2">
      <c r="A1" s="328" t="s">
        <v>301</v>
      </c>
      <c r="B1" s="316"/>
      <c r="C1" s="316"/>
      <c r="D1" s="316"/>
      <c r="E1" s="317"/>
      <c r="F1" s="311"/>
      <c r="G1" s="317"/>
      <c r="H1" s="327"/>
      <c r="I1" s="316"/>
      <c r="J1" s="317"/>
      <c r="K1" s="317"/>
      <c r="L1" s="326" t="s">
        <v>109</v>
      </c>
    </row>
    <row r="2" spans="1:12" s="262" customFormat="1" x14ac:dyDescent="0.2">
      <c r="A2" s="325" t="s">
        <v>140</v>
      </c>
      <c r="B2" s="316"/>
      <c r="C2" s="316"/>
      <c r="D2" s="316"/>
      <c r="E2" s="317"/>
      <c r="F2" s="311"/>
      <c r="G2" s="317"/>
      <c r="H2" s="324"/>
      <c r="I2" s="316"/>
      <c r="J2" s="317"/>
      <c r="K2" s="317"/>
      <c r="L2" s="323" t="s">
        <v>513</v>
      </c>
    </row>
    <row r="3" spans="1:12" s="262" customFormat="1" x14ac:dyDescent="0.2">
      <c r="A3" s="322"/>
      <c r="B3" s="316"/>
      <c r="C3" s="321"/>
      <c r="D3" s="320"/>
      <c r="E3" s="317"/>
      <c r="F3" s="319"/>
      <c r="G3" s="317"/>
      <c r="H3" s="317"/>
      <c r="I3" s="311"/>
      <c r="J3" s="316"/>
      <c r="K3" s="316"/>
      <c r="L3" s="315"/>
    </row>
    <row r="4" spans="1:12" s="262" customFormat="1" x14ac:dyDescent="0.2">
      <c r="A4" s="354" t="s">
        <v>269</v>
      </c>
      <c r="B4" s="311"/>
      <c r="C4" s="311"/>
      <c r="D4" s="361"/>
      <c r="E4" s="362"/>
      <c r="F4" s="318"/>
      <c r="G4" s="317"/>
      <c r="H4" s="363"/>
      <c r="I4" s="362"/>
      <c r="J4" s="316"/>
      <c r="K4" s="317"/>
      <c r="L4" s="315"/>
    </row>
    <row r="5" spans="1:12" s="262" customFormat="1" ht="15.75" thickBot="1" x14ac:dyDescent="0.25">
      <c r="A5" s="512" t="s">
        <v>726</v>
      </c>
      <c r="B5" s="512"/>
      <c r="C5" s="512"/>
      <c r="D5" s="512"/>
      <c r="E5" s="512"/>
      <c r="F5" s="512"/>
      <c r="G5" s="318"/>
      <c r="H5" s="318"/>
      <c r="I5" s="317"/>
      <c r="J5" s="316"/>
      <c r="K5" s="316"/>
      <c r="L5" s="315"/>
    </row>
    <row r="6" spans="1:12" ht="15.75" thickBot="1" x14ac:dyDescent="0.25">
      <c r="A6" s="314"/>
      <c r="B6" s="313"/>
      <c r="C6" s="312"/>
      <c r="D6" s="312"/>
      <c r="E6" s="312"/>
      <c r="F6" s="311"/>
      <c r="G6" s="311"/>
      <c r="H6" s="311"/>
      <c r="I6" s="515" t="s">
        <v>438</v>
      </c>
      <c r="J6" s="516"/>
      <c r="K6" s="517"/>
      <c r="L6" s="310"/>
    </row>
    <row r="7" spans="1:12" s="298" customFormat="1" ht="51.75" thickBot="1" x14ac:dyDescent="0.25">
      <c r="A7" s="309" t="s">
        <v>64</v>
      </c>
      <c r="B7" s="308" t="s">
        <v>141</v>
      </c>
      <c r="C7" s="308" t="s">
        <v>437</v>
      </c>
      <c r="D7" s="307" t="s">
        <v>275</v>
      </c>
      <c r="E7" s="306" t="s">
        <v>436</v>
      </c>
      <c r="F7" s="305" t="s">
        <v>435</v>
      </c>
      <c r="G7" s="304" t="s">
        <v>228</v>
      </c>
      <c r="H7" s="303" t="s">
        <v>225</v>
      </c>
      <c r="I7" s="302" t="s">
        <v>434</v>
      </c>
      <c r="J7" s="301" t="s">
        <v>272</v>
      </c>
      <c r="K7" s="300" t="s">
        <v>229</v>
      </c>
      <c r="L7" s="299" t="s">
        <v>230</v>
      </c>
    </row>
    <row r="8" spans="1:12" s="292" customFormat="1" ht="15.75" thickBot="1" x14ac:dyDescent="0.25">
      <c r="A8" s="296">
        <v>1</v>
      </c>
      <c r="B8" s="295">
        <v>2</v>
      </c>
      <c r="C8" s="297">
        <v>3</v>
      </c>
      <c r="D8" s="297">
        <v>4</v>
      </c>
      <c r="E8" s="296">
        <v>5</v>
      </c>
      <c r="F8" s="295">
        <v>6</v>
      </c>
      <c r="G8" s="297">
        <v>7</v>
      </c>
      <c r="H8" s="295">
        <v>8</v>
      </c>
      <c r="I8" s="296">
        <v>9</v>
      </c>
      <c r="J8" s="295">
        <v>10</v>
      </c>
      <c r="K8" s="294">
        <v>11</v>
      </c>
      <c r="L8" s="293">
        <v>12</v>
      </c>
    </row>
    <row r="9" spans="1:12" x14ac:dyDescent="0.2">
      <c r="A9" s="291">
        <v>1</v>
      </c>
      <c r="B9" s="282"/>
      <c r="C9" s="281"/>
      <c r="D9" s="290"/>
      <c r="E9" s="289"/>
      <c r="F9" s="278"/>
      <c r="G9" s="288"/>
      <c r="H9" s="288"/>
      <c r="I9" s="287"/>
      <c r="J9" s="286"/>
      <c r="K9" s="285"/>
      <c r="L9" s="284"/>
    </row>
    <row r="10" spans="1:12" x14ac:dyDescent="0.2">
      <c r="A10" s="283">
        <v>2</v>
      </c>
      <c r="B10" s="282"/>
      <c r="C10" s="281"/>
      <c r="D10" s="280"/>
      <c r="E10" s="279"/>
      <c r="F10" s="278"/>
      <c r="G10" s="278"/>
      <c r="H10" s="278"/>
      <c r="I10" s="277"/>
      <c r="J10" s="276"/>
      <c r="K10" s="275"/>
      <c r="L10" s="274"/>
    </row>
    <row r="11" spans="1:12" x14ac:dyDescent="0.2">
      <c r="A11" s="283">
        <v>3</v>
      </c>
      <c r="B11" s="282"/>
      <c r="C11" s="281"/>
      <c r="D11" s="280"/>
      <c r="E11" s="279"/>
      <c r="F11" s="367"/>
      <c r="G11" s="278"/>
      <c r="H11" s="278"/>
      <c r="I11" s="277"/>
      <c r="J11" s="276"/>
      <c r="K11" s="275"/>
      <c r="L11" s="274"/>
    </row>
    <row r="12" spans="1:12" x14ac:dyDescent="0.2">
      <c r="A12" s="283">
        <v>4</v>
      </c>
      <c r="B12" s="282"/>
      <c r="C12" s="281"/>
      <c r="D12" s="280"/>
      <c r="E12" s="279"/>
      <c r="F12" s="278"/>
      <c r="G12" s="278"/>
      <c r="H12" s="278"/>
      <c r="I12" s="277"/>
      <c r="J12" s="276"/>
      <c r="K12" s="275"/>
      <c r="L12" s="274"/>
    </row>
    <row r="13" spans="1:12" x14ac:dyDescent="0.2">
      <c r="A13" s="283">
        <v>5</v>
      </c>
      <c r="B13" s="282"/>
      <c r="C13" s="281"/>
      <c r="D13" s="280"/>
      <c r="E13" s="279"/>
      <c r="F13" s="278"/>
      <c r="G13" s="278"/>
      <c r="H13" s="278"/>
      <c r="I13" s="277"/>
      <c r="J13" s="276"/>
      <c r="K13" s="275"/>
      <c r="L13" s="274"/>
    </row>
    <row r="14" spans="1:12" x14ac:dyDescent="0.2">
      <c r="A14" s="283">
        <v>6</v>
      </c>
      <c r="B14" s="282"/>
      <c r="C14" s="281"/>
      <c r="D14" s="280"/>
      <c r="E14" s="279"/>
      <c r="F14" s="278"/>
      <c r="G14" s="278"/>
      <c r="H14" s="278"/>
      <c r="I14" s="277"/>
      <c r="J14" s="276"/>
      <c r="K14" s="275"/>
      <c r="L14" s="274"/>
    </row>
    <row r="15" spans="1:12" x14ac:dyDescent="0.2">
      <c r="A15" s="283">
        <v>7</v>
      </c>
      <c r="B15" s="282"/>
      <c r="C15" s="281"/>
      <c r="D15" s="280"/>
      <c r="E15" s="279"/>
      <c r="F15" s="278"/>
      <c r="G15" s="278"/>
      <c r="H15" s="278"/>
      <c r="I15" s="277"/>
      <c r="J15" s="276"/>
      <c r="K15" s="275"/>
      <c r="L15" s="274"/>
    </row>
    <row r="16" spans="1:12" x14ac:dyDescent="0.2">
      <c r="A16" s="283">
        <v>8</v>
      </c>
      <c r="B16" s="282"/>
      <c r="C16" s="281"/>
      <c r="D16" s="280"/>
      <c r="E16" s="279"/>
      <c r="F16" s="278"/>
      <c r="G16" s="278"/>
      <c r="H16" s="278"/>
      <c r="I16" s="277"/>
      <c r="J16" s="276"/>
      <c r="K16" s="275"/>
      <c r="L16" s="274"/>
    </row>
    <row r="17" spans="1:12" x14ac:dyDescent="0.2">
      <c r="A17" s="283">
        <v>9</v>
      </c>
      <c r="B17" s="282"/>
      <c r="C17" s="281"/>
      <c r="D17" s="280"/>
      <c r="E17" s="279"/>
      <c r="F17" s="278"/>
      <c r="G17" s="278"/>
      <c r="H17" s="278"/>
      <c r="I17" s="277"/>
      <c r="J17" s="276"/>
      <c r="K17" s="275"/>
      <c r="L17" s="274"/>
    </row>
    <row r="18" spans="1:12" x14ac:dyDescent="0.2">
      <c r="A18" s="283">
        <v>10</v>
      </c>
      <c r="B18" s="282"/>
      <c r="C18" s="281"/>
      <c r="D18" s="280"/>
      <c r="E18" s="279"/>
      <c r="F18" s="278"/>
      <c r="G18" s="278"/>
      <c r="H18" s="278"/>
      <c r="I18" s="277"/>
      <c r="J18" s="276"/>
      <c r="K18" s="275"/>
      <c r="L18" s="274"/>
    </row>
    <row r="19" spans="1:12" x14ac:dyDescent="0.2">
      <c r="A19" s="283">
        <v>11</v>
      </c>
      <c r="B19" s="282"/>
      <c r="C19" s="281"/>
      <c r="D19" s="280"/>
      <c r="E19" s="279"/>
      <c r="F19" s="278"/>
      <c r="G19" s="278"/>
      <c r="H19" s="278"/>
      <c r="I19" s="277"/>
      <c r="J19" s="276"/>
      <c r="K19" s="275"/>
      <c r="L19" s="274"/>
    </row>
    <row r="20" spans="1:12" x14ac:dyDescent="0.2">
      <c r="A20" s="283">
        <v>12</v>
      </c>
      <c r="B20" s="282"/>
      <c r="C20" s="281"/>
      <c r="D20" s="280"/>
      <c r="E20" s="279"/>
      <c r="F20" s="278"/>
      <c r="G20" s="278"/>
      <c r="H20" s="278"/>
      <c r="I20" s="277"/>
      <c r="J20" s="276"/>
      <c r="K20" s="275"/>
      <c r="L20" s="274"/>
    </row>
    <row r="21" spans="1:12" x14ac:dyDescent="0.2">
      <c r="A21" s="283">
        <v>13</v>
      </c>
      <c r="B21" s="282"/>
      <c r="C21" s="281"/>
      <c r="D21" s="280"/>
      <c r="E21" s="279"/>
      <c r="F21" s="278"/>
      <c r="G21" s="278"/>
      <c r="H21" s="278"/>
      <c r="I21" s="277"/>
      <c r="J21" s="276"/>
      <c r="K21" s="275"/>
      <c r="L21" s="274"/>
    </row>
    <row r="22" spans="1:12" x14ac:dyDescent="0.2">
      <c r="A22" s="283">
        <v>14</v>
      </c>
      <c r="B22" s="282"/>
      <c r="C22" s="281"/>
      <c r="D22" s="280"/>
      <c r="E22" s="279"/>
      <c r="F22" s="278"/>
      <c r="G22" s="278"/>
      <c r="H22" s="278"/>
      <c r="I22" s="277"/>
      <c r="J22" s="276"/>
      <c r="K22" s="275"/>
      <c r="L22" s="274"/>
    </row>
    <row r="23" spans="1:12" x14ac:dyDescent="0.2">
      <c r="A23" s="283">
        <v>15</v>
      </c>
      <c r="B23" s="282"/>
      <c r="C23" s="281"/>
      <c r="D23" s="280"/>
      <c r="E23" s="279"/>
      <c r="F23" s="278"/>
      <c r="G23" s="278"/>
      <c r="H23" s="278"/>
      <c r="I23" s="277"/>
      <c r="J23" s="276"/>
      <c r="K23" s="275"/>
      <c r="L23" s="274"/>
    </row>
    <row r="24" spans="1:12" x14ac:dyDescent="0.2">
      <c r="A24" s="283">
        <v>16</v>
      </c>
      <c r="B24" s="282"/>
      <c r="C24" s="281"/>
      <c r="D24" s="280"/>
      <c r="E24" s="279"/>
      <c r="F24" s="278"/>
      <c r="G24" s="278"/>
      <c r="H24" s="278"/>
      <c r="I24" s="277"/>
      <c r="J24" s="276"/>
      <c r="K24" s="275"/>
      <c r="L24" s="274"/>
    </row>
    <row r="25" spans="1:12" x14ac:dyDescent="0.2">
      <c r="A25" s="283">
        <v>17</v>
      </c>
      <c r="B25" s="282"/>
      <c r="C25" s="281"/>
      <c r="D25" s="280"/>
      <c r="E25" s="279"/>
      <c r="F25" s="278"/>
      <c r="G25" s="278"/>
      <c r="H25" s="278"/>
      <c r="I25" s="277"/>
      <c r="J25" s="276"/>
      <c r="K25" s="275"/>
      <c r="L25" s="274"/>
    </row>
    <row r="26" spans="1:12" x14ac:dyDescent="0.2">
      <c r="A26" s="283">
        <v>18</v>
      </c>
      <c r="B26" s="282"/>
      <c r="C26" s="281"/>
      <c r="D26" s="280"/>
      <c r="E26" s="279"/>
      <c r="F26" s="278"/>
      <c r="G26" s="278"/>
      <c r="H26" s="278"/>
      <c r="I26" s="277"/>
      <c r="J26" s="276"/>
      <c r="K26" s="275"/>
      <c r="L26" s="274"/>
    </row>
    <row r="27" spans="1:12" x14ac:dyDescent="0.2">
      <c r="A27" s="283">
        <v>19</v>
      </c>
      <c r="B27" s="282"/>
      <c r="C27" s="281"/>
      <c r="D27" s="280"/>
      <c r="E27" s="279"/>
      <c r="F27" s="278"/>
      <c r="G27" s="278"/>
      <c r="H27" s="278"/>
      <c r="I27" s="277"/>
      <c r="J27" s="276"/>
      <c r="K27" s="275"/>
      <c r="L27" s="274"/>
    </row>
    <row r="28" spans="1:12" ht="15.75" thickBot="1" x14ac:dyDescent="0.25">
      <c r="A28" s="273" t="s">
        <v>271</v>
      </c>
      <c r="B28" s="272"/>
      <c r="C28" s="271"/>
      <c r="D28" s="270"/>
      <c r="E28" s="269"/>
      <c r="F28" s="268"/>
      <c r="G28" s="268"/>
      <c r="H28" s="268"/>
      <c r="I28" s="267"/>
      <c r="J28" s="266"/>
      <c r="K28" s="265"/>
      <c r="L28" s="264"/>
    </row>
    <row r="29" spans="1:12" x14ac:dyDescent="0.2">
      <c r="A29" s="254"/>
      <c r="B29" s="255"/>
      <c r="C29" s="254"/>
      <c r="D29" s="255"/>
      <c r="E29" s="254"/>
      <c r="F29" s="255"/>
      <c r="G29" s="254"/>
      <c r="H29" s="255"/>
      <c r="I29" s="254"/>
      <c r="J29" s="255"/>
      <c r="K29" s="254"/>
      <c r="L29" s="255"/>
    </row>
    <row r="30" spans="1:12" x14ac:dyDescent="0.2">
      <c r="A30" s="254"/>
      <c r="B30" s="261"/>
      <c r="C30" s="254"/>
      <c r="D30" s="261"/>
      <c r="E30" s="254"/>
      <c r="F30" s="261"/>
      <c r="G30" s="254"/>
      <c r="H30" s="261"/>
      <c r="I30" s="254"/>
      <c r="J30" s="261"/>
      <c r="K30" s="254"/>
      <c r="L30" s="261"/>
    </row>
    <row r="31" spans="1:12" s="262" customFormat="1" x14ac:dyDescent="0.2">
      <c r="A31" s="514" t="s">
        <v>399</v>
      </c>
      <c r="B31" s="514"/>
      <c r="C31" s="514"/>
      <c r="D31" s="514"/>
      <c r="E31" s="514"/>
      <c r="F31" s="514"/>
      <c r="G31" s="514"/>
      <c r="H31" s="514"/>
      <c r="I31" s="514"/>
      <c r="J31" s="514"/>
      <c r="K31" s="514"/>
      <c r="L31" s="514"/>
    </row>
    <row r="32" spans="1:12" s="263" customFormat="1" ht="12.75" x14ac:dyDescent="0.2">
      <c r="A32" s="514" t="s">
        <v>433</v>
      </c>
      <c r="B32" s="514"/>
      <c r="C32" s="514"/>
      <c r="D32" s="514"/>
      <c r="E32" s="514"/>
      <c r="F32" s="514"/>
      <c r="G32" s="514"/>
      <c r="H32" s="514"/>
      <c r="I32" s="514"/>
      <c r="J32" s="514"/>
      <c r="K32" s="514"/>
      <c r="L32" s="514"/>
    </row>
    <row r="33" spans="1:12" s="263" customFormat="1" ht="12.75" x14ac:dyDescent="0.2">
      <c r="A33" s="514"/>
      <c r="B33" s="514"/>
      <c r="C33" s="514"/>
      <c r="D33" s="514"/>
      <c r="E33" s="514"/>
      <c r="F33" s="514"/>
      <c r="G33" s="514"/>
      <c r="H33" s="514"/>
      <c r="I33" s="514"/>
      <c r="J33" s="514"/>
      <c r="K33" s="514"/>
      <c r="L33" s="514"/>
    </row>
    <row r="34" spans="1:12" s="262" customFormat="1" x14ac:dyDescent="0.2">
      <c r="A34" s="514" t="s">
        <v>432</v>
      </c>
      <c r="B34" s="514"/>
      <c r="C34" s="514"/>
      <c r="D34" s="514"/>
      <c r="E34" s="514"/>
      <c r="F34" s="514"/>
      <c r="G34" s="514"/>
      <c r="H34" s="514"/>
      <c r="I34" s="514"/>
      <c r="J34" s="514"/>
      <c r="K34" s="514"/>
      <c r="L34" s="514"/>
    </row>
    <row r="35" spans="1:12" s="262" customFormat="1" x14ac:dyDescent="0.2">
      <c r="A35" s="514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</row>
    <row r="36" spans="1:12" s="262" customFormat="1" x14ac:dyDescent="0.2">
      <c r="A36" s="514" t="s">
        <v>431</v>
      </c>
      <c r="B36" s="514"/>
      <c r="C36" s="514"/>
      <c r="D36" s="514"/>
      <c r="E36" s="514"/>
      <c r="F36" s="514"/>
      <c r="G36" s="514"/>
      <c r="H36" s="514"/>
      <c r="I36" s="514"/>
      <c r="J36" s="514"/>
      <c r="K36" s="514"/>
      <c r="L36" s="514"/>
    </row>
    <row r="37" spans="1:12" s="262" customFormat="1" x14ac:dyDescent="0.2">
      <c r="A37" s="254"/>
      <c r="B37" s="255"/>
      <c r="C37" s="254"/>
      <c r="D37" s="255"/>
      <c r="E37" s="254"/>
      <c r="F37" s="255"/>
      <c r="G37" s="254"/>
      <c r="H37" s="255"/>
      <c r="I37" s="254"/>
      <c r="J37" s="255"/>
      <c r="K37" s="254"/>
      <c r="L37" s="255"/>
    </row>
    <row r="38" spans="1:12" s="262" customFormat="1" x14ac:dyDescent="0.2">
      <c r="A38" s="254"/>
      <c r="B38" s="261"/>
      <c r="C38" s="254"/>
      <c r="D38" s="261"/>
      <c r="E38" s="254"/>
      <c r="F38" s="261"/>
      <c r="G38" s="254"/>
      <c r="H38" s="261"/>
      <c r="I38" s="254"/>
      <c r="J38" s="261"/>
      <c r="K38" s="254"/>
      <c r="L38" s="261"/>
    </row>
    <row r="39" spans="1:12" s="262" customFormat="1" x14ac:dyDescent="0.2">
      <c r="A39" s="254"/>
      <c r="B39" s="255"/>
      <c r="C39" s="254"/>
      <c r="D39" s="255"/>
      <c r="E39" s="254"/>
      <c r="F39" s="255"/>
      <c r="G39" s="254"/>
      <c r="H39" s="255"/>
      <c r="I39" s="254"/>
      <c r="J39" s="255"/>
      <c r="K39" s="254"/>
      <c r="L39" s="255"/>
    </row>
    <row r="40" spans="1:12" x14ac:dyDescent="0.2">
      <c r="A40" s="254"/>
      <c r="B40" s="261"/>
      <c r="C40" s="254"/>
      <c r="D40" s="261"/>
      <c r="E40" s="254"/>
      <c r="F40" s="261"/>
      <c r="G40" s="254"/>
      <c r="H40" s="261"/>
      <c r="I40" s="254"/>
      <c r="J40" s="261"/>
      <c r="K40" s="254"/>
      <c r="L40" s="261"/>
    </row>
    <row r="41" spans="1:12" s="256" customFormat="1" x14ac:dyDescent="0.2">
      <c r="A41" s="520" t="s">
        <v>107</v>
      </c>
      <c r="B41" s="520"/>
      <c r="C41" s="255"/>
      <c r="D41" s="254"/>
      <c r="E41" s="255"/>
      <c r="F41" s="255"/>
      <c r="G41" s="254"/>
      <c r="H41" s="255"/>
      <c r="I41" s="255"/>
      <c r="J41" s="254"/>
      <c r="K41" s="255"/>
      <c r="L41" s="254"/>
    </row>
    <row r="42" spans="1:12" s="256" customFormat="1" x14ac:dyDescent="0.2">
      <c r="A42" s="255"/>
      <c r="B42" s="254"/>
      <c r="C42" s="259"/>
      <c r="D42" s="260"/>
      <c r="E42" s="259"/>
      <c r="F42" s="255"/>
      <c r="G42" s="254"/>
      <c r="H42" s="258"/>
      <c r="I42" s="255"/>
      <c r="J42" s="254"/>
      <c r="K42" s="255"/>
      <c r="L42" s="254"/>
    </row>
    <row r="43" spans="1:12" s="256" customFormat="1" ht="15" customHeight="1" x14ac:dyDescent="0.2">
      <c r="A43" s="255"/>
      <c r="B43" s="254"/>
      <c r="C43" s="513" t="s">
        <v>263</v>
      </c>
      <c r="D43" s="513"/>
      <c r="E43" s="513"/>
      <c r="F43" s="255"/>
      <c r="G43" s="254"/>
      <c r="H43" s="518" t="s">
        <v>430</v>
      </c>
      <c r="I43" s="257"/>
      <c r="J43" s="254"/>
      <c r="K43" s="255"/>
      <c r="L43" s="254"/>
    </row>
    <row r="44" spans="1:12" s="256" customFormat="1" x14ac:dyDescent="0.2">
      <c r="A44" s="255"/>
      <c r="B44" s="254"/>
      <c r="C44" s="255"/>
      <c r="D44" s="254"/>
      <c r="E44" s="255"/>
      <c r="F44" s="255"/>
      <c r="G44" s="254"/>
      <c r="H44" s="519"/>
      <c r="I44" s="257"/>
      <c r="J44" s="254"/>
      <c r="K44" s="255"/>
      <c r="L44" s="254"/>
    </row>
    <row r="45" spans="1:12" s="253" customFormat="1" x14ac:dyDescent="0.2">
      <c r="A45" s="255"/>
      <c r="B45" s="254"/>
      <c r="C45" s="513" t="s">
        <v>139</v>
      </c>
      <c r="D45" s="513"/>
      <c r="E45" s="513"/>
      <c r="F45" s="255"/>
      <c r="G45" s="254"/>
      <c r="H45" s="255"/>
      <c r="I45" s="255"/>
      <c r="J45" s="254"/>
      <c r="K45" s="255"/>
      <c r="L45" s="254"/>
    </row>
    <row r="46" spans="1:12" s="253" customFormat="1" x14ac:dyDescent="0.2">
      <c r="E46" s="251"/>
    </row>
    <row r="47" spans="1:12" s="253" customFormat="1" x14ac:dyDescent="0.2">
      <c r="E47" s="251"/>
    </row>
    <row r="48" spans="1:12" s="253" customFormat="1" x14ac:dyDescent="0.2">
      <c r="E48" s="251"/>
    </row>
    <row r="49" spans="5:5" s="253" customFormat="1" x14ac:dyDescent="0.2">
      <c r="E49" s="251"/>
    </row>
    <row r="50" spans="5:5" s="253" customFormat="1" x14ac:dyDescent="0.2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9"/>
  <sheetViews>
    <sheetView showGridLines="0" view="pageBreakPreview" topLeftCell="A28" zoomScale="80" zoomScaleSheetLayoutView="80" workbookViewId="0">
      <selection activeCell="A9" sqref="A9:XFD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1" t="s">
        <v>297</v>
      </c>
      <c r="B1" s="110"/>
      <c r="C1" s="524" t="s">
        <v>109</v>
      </c>
      <c r="D1" s="524"/>
      <c r="E1" s="144"/>
    </row>
    <row r="2" spans="1:12" x14ac:dyDescent="0.3">
      <c r="A2" s="73" t="s">
        <v>140</v>
      </c>
      <c r="B2" s="110"/>
      <c r="C2" s="521" t="str">
        <f>'ფორმა N1'!L2</f>
        <v>01/01/2017-31.12-2017</v>
      </c>
      <c r="D2" s="522"/>
      <c r="E2" s="144"/>
    </row>
    <row r="3" spans="1:12" x14ac:dyDescent="0.3">
      <c r="A3" s="73"/>
      <c r="B3" s="110"/>
      <c r="C3" s="330"/>
      <c r="D3" s="330"/>
      <c r="E3" s="144"/>
    </row>
    <row r="4" spans="1:12" s="2" customFormat="1" x14ac:dyDescent="0.3">
      <c r="A4" s="74" t="s">
        <v>269</v>
      </c>
      <c r="B4" s="74"/>
      <c r="C4" s="73"/>
      <c r="D4" s="73"/>
      <c r="E4" s="104"/>
      <c r="L4" s="21"/>
    </row>
    <row r="5" spans="1:12" s="2" customFormat="1" x14ac:dyDescent="0.3">
      <c r="A5" s="115" t="str">
        <f>'ფორმა N1'!A5</f>
        <v>მპგ "მოძრაობა თავისუფალი საქართველოსთვის"</v>
      </c>
      <c r="B5" s="107"/>
      <c r="C5" s="58"/>
      <c r="D5" s="58"/>
      <c r="E5" s="104"/>
    </row>
    <row r="6" spans="1:12" s="2" customFormat="1" x14ac:dyDescent="0.3">
      <c r="A6" s="74"/>
      <c r="B6" s="74"/>
      <c r="C6" s="73"/>
      <c r="D6" s="73"/>
      <c r="E6" s="104"/>
    </row>
    <row r="7" spans="1:12" s="6" customFormat="1" x14ac:dyDescent="0.3">
      <c r="A7" s="329"/>
      <c r="B7" s="329"/>
      <c r="C7" s="75"/>
      <c r="D7" s="75"/>
      <c r="E7" s="145"/>
    </row>
    <row r="8" spans="1:12" s="6" customFormat="1" ht="30" x14ac:dyDescent="0.3">
      <c r="A8" s="102" t="s">
        <v>64</v>
      </c>
      <c r="B8" s="76" t="s">
        <v>11</v>
      </c>
      <c r="C8" s="76" t="s">
        <v>10</v>
      </c>
      <c r="D8" s="76" t="s">
        <v>9</v>
      </c>
      <c r="E8" s="145"/>
    </row>
    <row r="9" spans="1:12" s="9" customFormat="1" ht="18" x14ac:dyDescent="0.2">
      <c r="A9" s="13">
        <v>1</v>
      </c>
      <c r="B9" s="13" t="s">
        <v>57</v>
      </c>
      <c r="C9" s="79">
        <f>SUM(C10,C14,C54,C57,C58,C59,C76)</f>
        <v>0</v>
      </c>
      <c r="D9" s="79">
        <f>SUM(D10,D14,D54,D57,D58,D59,D65,D72,D73)</f>
        <v>0</v>
      </c>
      <c r="E9" s="146"/>
    </row>
    <row r="10" spans="1:12" s="9" customFormat="1" ht="18" x14ac:dyDescent="0.2">
      <c r="A10" s="14">
        <v>1.1000000000000001</v>
      </c>
      <c r="B10" s="14" t="s">
        <v>58</v>
      </c>
      <c r="C10" s="81">
        <f>SUM(C11:C13)</f>
        <v>0</v>
      </c>
      <c r="D10" s="81">
        <f>SUM(D11:D13)</f>
        <v>0</v>
      </c>
      <c r="E10" s="146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46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44"/>
    </row>
    <row r="13" spans="1:12" ht="16.5" customHeight="1" x14ac:dyDescent="0.3">
      <c r="A13" s="368" t="s">
        <v>482</v>
      </c>
      <c r="B13" s="369" t="s">
        <v>484</v>
      </c>
      <c r="C13" s="369"/>
      <c r="D13" s="369"/>
      <c r="E13" s="144"/>
    </row>
    <row r="14" spans="1:12" x14ac:dyDescent="0.3">
      <c r="A14" s="14">
        <v>1.2</v>
      </c>
      <c r="B14" s="14" t="s">
        <v>60</v>
      </c>
      <c r="C14" s="81">
        <f>SUM(C15,C18,C30:C33,C36,C37,C44,C45,C46,C47,C48,C52,C53)</f>
        <v>0</v>
      </c>
      <c r="D14" s="81">
        <f>SUM(D15,D18,D30:D33,D36,D37,D44,D45,D46,D47,D48,D52,D53)</f>
        <v>0</v>
      </c>
      <c r="E14" s="144"/>
    </row>
    <row r="15" spans="1:12" x14ac:dyDescent="0.3">
      <c r="A15" s="16" t="s">
        <v>32</v>
      </c>
      <c r="B15" s="16" t="s">
        <v>1</v>
      </c>
      <c r="C15" s="80">
        <f>SUM(C16:C17)</f>
        <v>0</v>
      </c>
      <c r="D15" s="80">
        <f>SUM(D16:D17)</f>
        <v>0</v>
      </c>
      <c r="E15" s="144"/>
    </row>
    <row r="16" spans="1:12" ht="17.25" customHeight="1" x14ac:dyDescent="0.3">
      <c r="A16" s="17" t="s">
        <v>98</v>
      </c>
      <c r="B16" s="17" t="s">
        <v>61</v>
      </c>
      <c r="C16" s="34"/>
      <c r="D16" s="35"/>
      <c r="E16" s="144"/>
    </row>
    <row r="17" spans="1:5" ht="17.25" customHeight="1" x14ac:dyDescent="0.3">
      <c r="A17" s="17" t="s">
        <v>99</v>
      </c>
      <c r="B17" s="17" t="s">
        <v>62</v>
      </c>
      <c r="C17" s="34"/>
      <c r="D17" s="35"/>
      <c r="E17" s="144"/>
    </row>
    <row r="18" spans="1:5" x14ac:dyDescent="0.3">
      <c r="A18" s="16" t="s">
        <v>33</v>
      </c>
      <c r="B18" s="16" t="s">
        <v>2</v>
      </c>
      <c r="C18" s="80">
        <f>SUM(C19:C24,C29)</f>
        <v>0</v>
      </c>
      <c r="D18" s="80">
        <f>SUM(D19:D24,D29)</f>
        <v>0</v>
      </c>
      <c r="E18" s="144"/>
    </row>
    <row r="19" spans="1:5" ht="30" x14ac:dyDescent="0.3">
      <c r="A19" s="17" t="s">
        <v>12</v>
      </c>
      <c r="B19" s="17" t="s">
        <v>245</v>
      </c>
      <c r="C19" s="36"/>
      <c r="D19" s="37"/>
      <c r="E19" s="144"/>
    </row>
    <row r="20" spans="1:5" x14ac:dyDescent="0.3">
      <c r="A20" s="17" t="s">
        <v>13</v>
      </c>
      <c r="B20" s="17" t="s">
        <v>14</v>
      </c>
      <c r="C20" s="36"/>
      <c r="D20" s="38"/>
      <c r="E20" s="144"/>
    </row>
    <row r="21" spans="1:5" ht="30" x14ac:dyDescent="0.3">
      <c r="A21" s="17" t="s">
        <v>276</v>
      </c>
      <c r="B21" s="17" t="s">
        <v>22</v>
      </c>
      <c r="C21" s="36"/>
      <c r="D21" s="39"/>
      <c r="E21" s="144"/>
    </row>
    <row r="22" spans="1:5" x14ac:dyDescent="0.3">
      <c r="A22" s="17" t="s">
        <v>277</v>
      </c>
      <c r="B22" s="17" t="s">
        <v>15</v>
      </c>
      <c r="C22" s="36"/>
      <c r="D22" s="39"/>
      <c r="E22" s="144"/>
    </row>
    <row r="23" spans="1:5" x14ac:dyDescent="0.3">
      <c r="A23" s="17" t="s">
        <v>278</v>
      </c>
      <c r="B23" s="17" t="s">
        <v>16</v>
      </c>
      <c r="C23" s="36"/>
      <c r="D23" s="39"/>
      <c r="E23" s="144"/>
    </row>
    <row r="24" spans="1:5" x14ac:dyDescent="0.3">
      <c r="A24" s="17" t="s">
        <v>279</v>
      </c>
      <c r="B24" s="17" t="s">
        <v>17</v>
      </c>
      <c r="C24" s="113">
        <f>SUM(C25:C28)</f>
        <v>0</v>
      </c>
      <c r="D24" s="113">
        <f>SUM(D25:D28)</f>
        <v>0</v>
      </c>
      <c r="E24" s="144"/>
    </row>
    <row r="25" spans="1:5" ht="16.5" customHeight="1" x14ac:dyDescent="0.3">
      <c r="A25" s="18" t="s">
        <v>280</v>
      </c>
      <c r="B25" s="18" t="s">
        <v>18</v>
      </c>
      <c r="C25" s="36"/>
      <c r="D25" s="39"/>
      <c r="E25" s="144"/>
    </row>
    <row r="26" spans="1:5" ht="16.5" customHeight="1" x14ac:dyDescent="0.3">
      <c r="A26" s="18" t="s">
        <v>281</v>
      </c>
      <c r="B26" s="18" t="s">
        <v>19</v>
      </c>
      <c r="C26" s="36"/>
      <c r="D26" s="39"/>
      <c r="E26" s="144"/>
    </row>
    <row r="27" spans="1:5" ht="16.5" customHeight="1" x14ac:dyDescent="0.3">
      <c r="A27" s="18" t="s">
        <v>282</v>
      </c>
      <c r="B27" s="18" t="s">
        <v>20</v>
      </c>
      <c r="C27" s="36"/>
      <c r="D27" s="39"/>
      <c r="E27" s="144"/>
    </row>
    <row r="28" spans="1:5" ht="16.5" customHeight="1" x14ac:dyDescent="0.3">
      <c r="A28" s="18" t="s">
        <v>283</v>
      </c>
      <c r="B28" s="18" t="s">
        <v>23</v>
      </c>
      <c r="C28" s="36"/>
      <c r="D28" s="40"/>
      <c r="E28" s="144"/>
    </row>
    <row r="29" spans="1:5" x14ac:dyDescent="0.3">
      <c r="A29" s="17" t="s">
        <v>284</v>
      </c>
      <c r="B29" s="17" t="s">
        <v>21</v>
      </c>
      <c r="C29" s="36"/>
      <c r="D29" s="40"/>
      <c r="E29" s="144"/>
    </row>
    <row r="30" spans="1:5" x14ac:dyDescent="0.3">
      <c r="A30" s="16" t="s">
        <v>34</v>
      </c>
      <c r="B30" s="16" t="s">
        <v>3</v>
      </c>
      <c r="C30" s="32"/>
      <c r="D30" s="33"/>
      <c r="E30" s="144"/>
    </row>
    <row r="31" spans="1:5" x14ac:dyDescent="0.3">
      <c r="A31" s="16" t="s">
        <v>35</v>
      </c>
      <c r="B31" s="16" t="s">
        <v>4</v>
      </c>
      <c r="C31" s="32"/>
      <c r="D31" s="33"/>
      <c r="E31" s="144"/>
    </row>
    <row r="32" spans="1:5" x14ac:dyDescent="0.3">
      <c r="A32" s="16" t="s">
        <v>36</v>
      </c>
      <c r="B32" s="16" t="s">
        <v>5</v>
      </c>
      <c r="C32" s="32"/>
      <c r="D32" s="33"/>
      <c r="E32" s="144"/>
    </row>
    <row r="33" spans="1:5" x14ac:dyDescent="0.3">
      <c r="A33" s="16" t="s">
        <v>37</v>
      </c>
      <c r="B33" s="16" t="s">
        <v>63</v>
      </c>
      <c r="C33" s="80">
        <f>SUM(C34:C35)</f>
        <v>0</v>
      </c>
      <c r="D33" s="80">
        <f>SUM(D34:D35)</f>
        <v>0</v>
      </c>
      <c r="E33" s="144"/>
    </row>
    <row r="34" spans="1:5" x14ac:dyDescent="0.3">
      <c r="A34" s="17" t="s">
        <v>285</v>
      </c>
      <c r="B34" s="17" t="s">
        <v>56</v>
      </c>
      <c r="C34" s="32"/>
      <c r="D34" s="33"/>
      <c r="E34" s="144"/>
    </row>
    <row r="35" spans="1:5" x14ac:dyDescent="0.3">
      <c r="A35" s="17" t="s">
        <v>286</v>
      </c>
      <c r="B35" s="17" t="s">
        <v>55</v>
      </c>
      <c r="C35" s="32"/>
      <c r="D35" s="33"/>
      <c r="E35" s="144"/>
    </row>
    <row r="36" spans="1:5" x14ac:dyDescent="0.3">
      <c r="A36" s="16" t="s">
        <v>38</v>
      </c>
      <c r="B36" s="16" t="s">
        <v>49</v>
      </c>
      <c r="C36" s="32"/>
      <c r="D36" s="33"/>
      <c r="E36" s="144"/>
    </row>
    <row r="37" spans="1:5" x14ac:dyDescent="0.3">
      <c r="A37" s="16" t="s">
        <v>39</v>
      </c>
      <c r="B37" s="16" t="s">
        <v>344</v>
      </c>
      <c r="C37" s="80">
        <f>SUM(C38:C43)</f>
        <v>0</v>
      </c>
      <c r="D37" s="80">
        <f>SUM(D38:D43)</f>
        <v>0</v>
      </c>
      <c r="E37" s="144"/>
    </row>
    <row r="38" spans="1:5" x14ac:dyDescent="0.3">
      <c r="A38" s="17" t="s">
        <v>341</v>
      </c>
      <c r="B38" s="17" t="s">
        <v>345</v>
      </c>
      <c r="C38" s="32"/>
      <c r="D38" s="32"/>
      <c r="E38" s="144"/>
    </row>
    <row r="39" spans="1:5" x14ac:dyDescent="0.3">
      <c r="A39" s="17" t="s">
        <v>342</v>
      </c>
      <c r="B39" s="17" t="s">
        <v>346</v>
      </c>
      <c r="C39" s="32"/>
      <c r="D39" s="32"/>
      <c r="E39" s="144"/>
    </row>
    <row r="40" spans="1:5" x14ac:dyDescent="0.3">
      <c r="A40" s="17" t="s">
        <v>343</v>
      </c>
      <c r="B40" s="17" t="s">
        <v>349</v>
      </c>
      <c r="C40" s="32"/>
      <c r="D40" s="33"/>
      <c r="E40" s="144"/>
    </row>
    <row r="41" spans="1:5" x14ac:dyDescent="0.3">
      <c r="A41" s="17" t="s">
        <v>348</v>
      </c>
      <c r="B41" s="17" t="s">
        <v>350</v>
      </c>
      <c r="C41" s="32"/>
      <c r="D41" s="33"/>
      <c r="E41" s="144"/>
    </row>
    <row r="42" spans="1:5" x14ac:dyDescent="0.3">
      <c r="A42" s="17" t="s">
        <v>351</v>
      </c>
      <c r="B42" s="17" t="s">
        <v>462</v>
      </c>
      <c r="C42" s="32"/>
      <c r="D42" s="33"/>
      <c r="E42" s="144"/>
    </row>
    <row r="43" spans="1:5" x14ac:dyDescent="0.3">
      <c r="A43" s="17" t="s">
        <v>463</v>
      </c>
      <c r="B43" s="17" t="s">
        <v>347</v>
      </c>
      <c r="C43" s="32"/>
      <c r="D43" s="33"/>
      <c r="E43" s="144"/>
    </row>
    <row r="44" spans="1:5" ht="30" x14ac:dyDescent="0.3">
      <c r="A44" s="16" t="s">
        <v>40</v>
      </c>
      <c r="B44" s="16" t="s">
        <v>28</v>
      </c>
      <c r="C44" s="32"/>
      <c r="D44" s="33"/>
      <c r="E44" s="144"/>
    </row>
    <row r="45" spans="1:5" x14ac:dyDescent="0.3">
      <c r="A45" s="16" t="s">
        <v>41</v>
      </c>
      <c r="B45" s="16" t="s">
        <v>24</v>
      </c>
      <c r="C45" s="32"/>
      <c r="D45" s="33"/>
      <c r="E45" s="144"/>
    </row>
    <row r="46" spans="1:5" x14ac:dyDescent="0.3">
      <c r="A46" s="16" t="s">
        <v>42</v>
      </c>
      <c r="B46" s="16" t="s">
        <v>25</v>
      </c>
      <c r="C46" s="32"/>
      <c r="D46" s="33"/>
      <c r="E46" s="144"/>
    </row>
    <row r="47" spans="1:5" x14ac:dyDescent="0.3">
      <c r="A47" s="16" t="s">
        <v>43</v>
      </c>
      <c r="B47" s="16" t="s">
        <v>26</v>
      </c>
      <c r="C47" s="32"/>
      <c r="D47" s="33"/>
      <c r="E47" s="144"/>
    </row>
    <row r="48" spans="1:5" x14ac:dyDescent="0.3">
      <c r="A48" s="16" t="s">
        <v>44</v>
      </c>
      <c r="B48" s="16" t="s">
        <v>291</v>
      </c>
      <c r="C48" s="80">
        <f>SUM(C49:C51)</f>
        <v>0</v>
      </c>
      <c r="D48" s="80">
        <f>SUM(D49:D51)</f>
        <v>0</v>
      </c>
      <c r="E48" s="144"/>
    </row>
    <row r="49" spans="1:5" x14ac:dyDescent="0.3">
      <c r="A49" s="94" t="s">
        <v>357</v>
      </c>
      <c r="B49" s="94" t="s">
        <v>360</v>
      </c>
      <c r="C49" s="32"/>
      <c r="D49" s="33"/>
      <c r="E49" s="144"/>
    </row>
    <row r="50" spans="1:5" x14ac:dyDescent="0.3">
      <c r="A50" s="94" t="s">
        <v>358</v>
      </c>
      <c r="B50" s="94" t="s">
        <v>359</v>
      </c>
      <c r="C50" s="32"/>
      <c r="D50" s="33"/>
      <c r="E50" s="144"/>
    </row>
    <row r="51" spans="1:5" x14ac:dyDescent="0.3">
      <c r="A51" s="94" t="s">
        <v>361</v>
      </c>
      <c r="B51" s="94" t="s">
        <v>362</v>
      </c>
      <c r="C51" s="32"/>
      <c r="D51" s="33"/>
      <c r="E51" s="144"/>
    </row>
    <row r="52" spans="1:5" ht="26.25" customHeight="1" x14ac:dyDescent="0.3">
      <c r="A52" s="16" t="s">
        <v>45</v>
      </c>
      <c r="B52" s="16" t="s">
        <v>29</v>
      </c>
      <c r="C52" s="32"/>
      <c r="D52" s="33"/>
      <c r="E52" s="144"/>
    </row>
    <row r="53" spans="1:5" x14ac:dyDescent="0.3">
      <c r="A53" s="16" t="s">
        <v>46</v>
      </c>
      <c r="B53" s="16" t="s">
        <v>6</v>
      </c>
      <c r="C53" s="32"/>
      <c r="D53" s="33"/>
      <c r="E53" s="144"/>
    </row>
    <row r="54" spans="1:5" ht="30" x14ac:dyDescent="0.3">
      <c r="A54" s="14">
        <v>1.3</v>
      </c>
      <c r="B54" s="84" t="s">
        <v>392</v>
      </c>
      <c r="C54" s="81">
        <f>SUM(C55:C56)</f>
        <v>0</v>
      </c>
      <c r="D54" s="81">
        <f>SUM(D55:D56)</f>
        <v>0</v>
      </c>
      <c r="E54" s="144"/>
    </row>
    <row r="55" spans="1:5" ht="30" x14ac:dyDescent="0.3">
      <c r="A55" s="16" t="s">
        <v>50</v>
      </c>
      <c r="B55" s="16" t="s">
        <v>48</v>
      </c>
      <c r="C55" s="32"/>
      <c r="D55" s="33"/>
      <c r="E55" s="144"/>
    </row>
    <row r="56" spans="1:5" x14ac:dyDescent="0.3">
      <c r="A56" s="16" t="s">
        <v>51</v>
      </c>
      <c r="B56" s="16" t="s">
        <v>47</v>
      </c>
      <c r="C56" s="32"/>
      <c r="D56" s="33"/>
      <c r="E56" s="144"/>
    </row>
    <row r="57" spans="1:5" x14ac:dyDescent="0.3">
      <c r="A57" s="14">
        <v>1.4</v>
      </c>
      <c r="B57" s="14" t="s">
        <v>394</v>
      </c>
      <c r="C57" s="32"/>
      <c r="D57" s="33"/>
      <c r="E57" s="144"/>
    </row>
    <row r="58" spans="1:5" x14ac:dyDescent="0.3">
      <c r="A58" s="14">
        <v>1.5</v>
      </c>
      <c r="B58" s="14" t="s">
        <v>7</v>
      </c>
      <c r="C58" s="36"/>
      <c r="D58" s="39"/>
      <c r="E58" s="144"/>
    </row>
    <row r="59" spans="1:5" x14ac:dyDescent="0.3">
      <c r="A59" s="14">
        <v>1.6</v>
      </c>
      <c r="B59" s="44" t="s">
        <v>8</v>
      </c>
      <c r="C59" s="81">
        <f>SUM(C60:C64)</f>
        <v>0</v>
      </c>
      <c r="D59" s="81">
        <f>SUM(D60:D64)</f>
        <v>0</v>
      </c>
      <c r="E59" s="144"/>
    </row>
    <row r="60" spans="1:5" x14ac:dyDescent="0.3">
      <c r="A60" s="16" t="s">
        <v>292</v>
      </c>
      <c r="B60" s="45" t="s">
        <v>52</v>
      </c>
      <c r="C60" s="36"/>
      <c r="D60" s="39"/>
      <c r="E60" s="144"/>
    </row>
    <row r="61" spans="1:5" ht="30" x14ac:dyDescent="0.3">
      <c r="A61" s="16" t="s">
        <v>293</v>
      </c>
      <c r="B61" s="45" t="s">
        <v>54</v>
      </c>
      <c r="C61" s="36"/>
      <c r="D61" s="39"/>
      <c r="E61" s="144"/>
    </row>
    <row r="62" spans="1:5" x14ac:dyDescent="0.3">
      <c r="A62" s="16" t="s">
        <v>294</v>
      </c>
      <c r="B62" s="45" t="s">
        <v>53</v>
      </c>
      <c r="C62" s="39"/>
      <c r="D62" s="39"/>
      <c r="E62" s="144"/>
    </row>
    <row r="63" spans="1:5" x14ac:dyDescent="0.3">
      <c r="A63" s="16" t="s">
        <v>295</v>
      </c>
      <c r="B63" s="45" t="s">
        <v>27</v>
      </c>
      <c r="C63" s="36"/>
      <c r="D63" s="39"/>
      <c r="E63" s="144"/>
    </row>
    <row r="64" spans="1:5" x14ac:dyDescent="0.3">
      <c r="A64" s="16" t="s">
        <v>323</v>
      </c>
      <c r="B64" s="194" t="s">
        <v>324</v>
      </c>
      <c r="C64" s="36"/>
      <c r="D64" s="195"/>
      <c r="E64" s="144"/>
    </row>
    <row r="65" spans="1:5" x14ac:dyDescent="0.3">
      <c r="A65" s="13">
        <v>2</v>
      </c>
      <c r="B65" s="46" t="s">
        <v>106</v>
      </c>
      <c r="C65" s="242"/>
      <c r="D65" s="114">
        <f>SUM(D66:D71)</f>
        <v>0</v>
      </c>
      <c r="E65" s="144"/>
    </row>
    <row r="66" spans="1:5" x14ac:dyDescent="0.3">
      <c r="A66" s="15">
        <v>2.1</v>
      </c>
      <c r="B66" s="47" t="s">
        <v>100</v>
      </c>
      <c r="C66" s="242"/>
      <c r="D66" s="41"/>
      <c r="E66" s="144"/>
    </row>
    <row r="67" spans="1:5" x14ac:dyDescent="0.3">
      <c r="A67" s="15">
        <v>2.2000000000000002</v>
      </c>
      <c r="B67" s="47" t="s">
        <v>104</v>
      </c>
      <c r="C67" s="244"/>
      <c r="D67" s="42"/>
      <c r="E67" s="144"/>
    </row>
    <row r="68" spans="1:5" x14ac:dyDescent="0.3">
      <c r="A68" s="15">
        <v>2.2999999999999998</v>
      </c>
      <c r="B68" s="47" t="s">
        <v>103</v>
      </c>
      <c r="C68" s="244"/>
      <c r="D68" s="42"/>
      <c r="E68" s="144"/>
    </row>
    <row r="69" spans="1:5" x14ac:dyDescent="0.3">
      <c r="A69" s="15">
        <v>2.4</v>
      </c>
      <c r="B69" s="47" t="s">
        <v>105</v>
      </c>
      <c r="C69" s="244"/>
      <c r="D69" s="42"/>
      <c r="E69" s="144"/>
    </row>
    <row r="70" spans="1:5" x14ac:dyDescent="0.3">
      <c r="A70" s="15">
        <v>2.5</v>
      </c>
      <c r="B70" s="47" t="s">
        <v>101</v>
      </c>
      <c r="C70" s="244"/>
      <c r="D70" s="42"/>
      <c r="E70" s="144"/>
    </row>
    <row r="71" spans="1:5" x14ac:dyDescent="0.3">
      <c r="A71" s="15">
        <v>2.6</v>
      </c>
      <c r="B71" s="47" t="s">
        <v>102</v>
      </c>
      <c r="C71" s="244"/>
      <c r="D71" s="42"/>
      <c r="E71" s="144"/>
    </row>
    <row r="72" spans="1:5" s="2" customFormat="1" x14ac:dyDescent="0.3">
      <c r="A72" s="13">
        <v>3</v>
      </c>
      <c r="B72" s="240" t="s">
        <v>417</v>
      </c>
      <c r="C72" s="243"/>
      <c r="D72" s="241"/>
      <c r="E72" s="101"/>
    </row>
    <row r="73" spans="1:5" s="2" customFormat="1" x14ac:dyDescent="0.3">
      <c r="A73" s="13">
        <v>4</v>
      </c>
      <c r="B73" s="13" t="s">
        <v>247</v>
      </c>
      <c r="C73" s="243">
        <f>SUM(C74:C75)</f>
        <v>0</v>
      </c>
      <c r="D73" s="82">
        <f>SUM(D74:D75)</f>
        <v>0</v>
      </c>
      <c r="E73" s="101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1"/>
    </row>
    <row r="75" spans="1:5" s="2" customFormat="1" x14ac:dyDescent="0.3">
      <c r="A75" s="15">
        <v>4.2</v>
      </c>
      <c r="B75" s="15" t="s">
        <v>249</v>
      </c>
      <c r="C75" s="8"/>
      <c r="D75" s="8"/>
      <c r="E75" s="101"/>
    </row>
    <row r="76" spans="1:5" s="2" customFormat="1" x14ac:dyDescent="0.3">
      <c r="A76" s="13">
        <v>5</v>
      </c>
      <c r="B76" s="239" t="s">
        <v>274</v>
      </c>
      <c r="C76" s="8"/>
      <c r="D76" s="82"/>
      <c r="E76" s="101"/>
    </row>
    <row r="77" spans="1:5" s="2" customFormat="1" x14ac:dyDescent="0.3">
      <c r="A77" s="339"/>
      <c r="B77" s="339"/>
      <c r="C77" s="12"/>
      <c r="D77" s="12"/>
      <c r="E77" s="101"/>
    </row>
    <row r="78" spans="1:5" s="2" customFormat="1" x14ac:dyDescent="0.3">
      <c r="A78" s="530" t="s">
        <v>464</v>
      </c>
      <c r="B78" s="530"/>
      <c r="C78" s="530"/>
      <c r="D78" s="530"/>
      <c r="E78" s="101"/>
    </row>
    <row r="79" spans="1:5" s="2" customFormat="1" x14ac:dyDescent="0.3">
      <c r="A79" s="339"/>
      <c r="B79" s="339"/>
      <c r="C79" s="12"/>
      <c r="D79" s="12"/>
      <c r="E79" s="101"/>
    </row>
    <row r="80" spans="1:5" s="22" customFormat="1" ht="12.75" x14ac:dyDescent="0.2"/>
    <row r="81" spans="1:9" s="2" customFormat="1" x14ac:dyDescent="0.3">
      <c r="A81" s="66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3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538" t="s">
        <v>466</v>
      </c>
      <c r="C85" s="538"/>
      <c r="D85" s="538"/>
      <c r="E85"/>
      <c r="F85"/>
      <c r="G85"/>
      <c r="H85"/>
      <c r="I85"/>
    </row>
    <row r="86" spans="1:9" customFormat="1" ht="12.75" x14ac:dyDescent="0.2">
      <c r="B86" s="64" t="s">
        <v>467</v>
      </c>
    </row>
    <row r="87" spans="1:9" s="2" customFormat="1" x14ac:dyDescent="0.3">
      <c r="A87" s="11"/>
      <c r="B87" s="538" t="s">
        <v>468</v>
      </c>
      <c r="C87" s="538"/>
      <c r="D87" s="538"/>
    </row>
    <row r="88" spans="1:9" s="22" customFormat="1" ht="12.75" x14ac:dyDescent="0.2"/>
    <row r="89" spans="1:9" s="22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320</v>
      </c>
      <c r="B1" s="74"/>
      <c r="C1" s="524" t="s">
        <v>109</v>
      </c>
      <c r="D1" s="524"/>
      <c r="E1" s="88"/>
    </row>
    <row r="2" spans="1:5" s="6" customFormat="1" x14ac:dyDescent="0.3">
      <c r="A2" s="71" t="s">
        <v>314</v>
      </c>
      <c r="B2" s="74"/>
      <c r="C2" s="521" t="str">
        <f>'ფორმა N1'!L2</f>
        <v>01/01/2017-31.12-2017</v>
      </c>
      <c r="D2" s="521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0" t="str">
        <f>'ფორმა N1'!A5</f>
        <v>მპგ "მოძრაობა თავისუფალი საქართველოსთვის"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s="3" customFormat="1" x14ac:dyDescent="0.2">
      <c r="A24" s="85"/>
      <c r="B24" s="85"/>
      <c r="C24" s="4"/>
      <c r="D24" s="4"/>
      <c r="E24" s="92"/>
    </row>
    <row r="25" spans="1:5" x14ac:dyDescent="0.3">
      <c r="A25" s="96"/>
      <c r="B25" s="96" t="s">
        <v>321</v>
      </c>
      <c r="C25" s="83">
        <f>SUM(C10:C24)</f>
        <v>0</v>
      </c>
      <c r="D25" s="83">
        <f>SUM(D10:D24)</f>
        <v>0</v>
      </c>
      <c r="E25" s="93"/>
    </row>
    <row r="26" spans="1:5" x14ac:dyDescent="0.3">
      <c r="A26" s="43"/>
      <c r="B26" s="43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3" t="s">
        <v>397</v>
      </c>
    </row>
    <row r="30" spans="1:5" x14ac:dyDescent="0.3">
      <c r="A30" s="193"/>
    </row>
    <row r="31" spans="1:5" x14ac:dyDescent="0.3">
      <c r="A31" s="193" t="s">
        <v>338</v>
      </c>
    </row>
    <row r="32" spans="1:5" s="22" customFormat="1" ht="12.75" x14ac:dyDescent="0.2"/>
    <row r="33" spans="1:9" x14ac:dyDescent="0.3">
      <c r="A33" s="66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6"/>
      <c r="B36" s="66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20.85546875" style="179" customWidth="1"/>
    <col min="3" max="3" width="26" style="179" customWidth="1"/>
    <col min="4" max="4" width="17" style="179" customWidth="1"/>
    <col min="5" max="5" width="18.140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439</v>
      </c>
      <c r="B1" s="71"/>
      <c r="C1" s="74"/>
      <c r="D1" s="74"/>
      <c r="E1" s="74"/>
      <c r="F1" s="74"/>
      <c r="G1" s="249"/>
      <c r="H1" s="249"/>
      <c r="I1" s="524" t="s">
        <v>109</v>
      </c>
      <c r="J1" s="524"/>
    </row>
    <row r="2" spans="1:10" ht="15" x14ac:dyDescent="0.3">
      <c r="A2" s="73" t="s">
        <v>140</v>
      </c>
      <c r="B2" s="71"/>
      <c r="C2" s="74"/>
      <c r="D2" s="74"/>
      <c r="E2" s="74"/>
      <c r="F2" s="74"/>
      <c r="G2" s="249"/>
      <c r="H2" s="249"/>
      <c r="I2" s="521" t="str">
        <f>'ფორმა N1'!L2</f>
        <v>01/01/2017-31.12-2017</v>
      </c>
      <c r="J2" s="521"/>
    </row>
    <row r="3" spans="1:10" ht="15" x14ac:dyDescent="0.3">
      <c r="A3" s="73"/>
      <c r="B3" s="73"/>
      <c r="C3" s="71"/>
      <c r="D3" s="71"/>
      <c r="E3" s="71"/>
      <c r="F3" s="71"/>
      <c r="G3" s="249"/>
      <c r="H3" s="249"/>
      <c r="I3" s="249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410" t="str">
        <f>'ფორმა N1'!A5</f>
        <v>მპგ "მოძრაობა თავისუფალი საქართველოსთვის"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248"/>
      <c r="B7" s="248"/>
      <c r="C7" s="248"/>
      <c r="D7" s="248"/>
      <c r="E7" s="248"/>
      <c r="F7" s="248"/>
      <c r="G7" s="75"/>
      <c r="H7" s="75"/>
      <c r="I7" s="75"/>
    </row>
    <row r="8" spans="1:10" ht="45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331</v>
      </c>
      <c r="F8" s="87" t="s">
        <v>335</v>
      </c>
      <c r="G8" s="76" t="s">
        <v>10</v>
      </c>
      <c r="H8" s="76" t="s">
        <v>9</v>
      </c>
      <c r="I8" s="76" t="s">
        <v>376</v>
      </c>
      <c r="J8" s="209" t="s">
        <v>334</v>
      </c>
    </row>
    <row r="9" spans="1:10" ht="15" x14ac:dyDescent="0.2">
      <c r="A9" s="95">
        <v>1</v>
      </c>
      <c r="B9" s="95"/>
      <c r="C9" s="95"/>
      <c r="D9" s="95"/>
      <c r="E9" s="95"/>
      <c r="F9" s="95"/>
      <c r="G9" s="4"/>
      <c r="H9" s="4"/>
      <c r="I9" s="4"/>
      <c r="J9" s="209" t="s">
        <v>0</v>
      </c>
    </row>
    <row r="10" spans="1:10" ht="15" x14ac:dyDescent="0.2">
      <c r="A10" s="95">
        <v>2</v>
      </c>
      <c r="B10" s="95"/>
      <c r="C10" s="95"/>
      <c r="D10" s="95"/>
      <c r="E10" s="95"/>
      <c r="F10" s="95"/>
      <c r="G10" s="4"/>
      <c r="H10" s="4"/>
      <c r="I10" s="4"/>
    </row>
    <row r="11" spans="1:10" ht="15" x14ac:dyDescent="0.2">
      <c r="A11" s="95">
        <v>3</v>
      </c>
      <c r="B11" s="84"/>
      <c r="C11" s="84"/>
      <c r="D11" s="84"/>
      <c r="E11" s="84"/>
      <c r="F11" s="95"/>
      <c r="G11" s="4"/>
      <c r="H11" s="4"/>
      <c r="I11" s="4"/>
    </row>
    <row r="12" spans="1:10" ht="15" x14ac:dyDescent="0.2">
      <c r="A12" s="95">
        <v>4</v>
      </c>
      <c r="B12" s="84"/>
      <c r="C12" s="84"/>
      <c r="D12" s="84"/>
      <c r="E12" s="84"/>
      <c r="F12" s="95"/>
      <c r="G12" s="4"/>
      <c r="H12" s="4"/>
      <c r="I12" s="4"/>
    </row>
    <row r="13" spans="1:10" ht="15" x14ac:dyDescent="0.2">
      <c r="A13" s="95">
        <v>5</v>
      </c>
      <c r="B13" s="84"/>
      <c r="C13" s="84"/>
      <c r="D13" s="84"/>
      <c r="E13" s="84"/>
      <c r="F13" s="95"/>
      <c r="G13" s="4"/>
      <c r="H13" s="4"/>
      <c r="I13" s="4"/>
    </row>
    <row r="14" spans="1:10" ht="15" x14ac:dyDescent="0.2">
      <c r="A14" s="95">
        <v>6</v>
      </c>
      <c r="B14" s="84"/>
      <c r="C14" s="84"/>
      <c r="D14" s="84"/>
      <c r="E14" s="84"/>
      <c r="F14" s="95"/>
      <c r="G14" s="4"/>
      <c r="H14" s="4"/>
      <c r="I14" s="4"/>
    </row>
    <row r="15" spans="1:10" ht="15" x14ac:dyDescent="0.2">
      <c r="A15" s="95">
        <v>7</v>
      </c>
      <c r="B15" s="84"/>
      <c r="C15" s="84"/>
      <c r="D15" s="84"/>
      <c r="E15" s="84"/>
      <c r="F15" s="95"/>
      <c r="G15" s="4"/>
      <c r="H15" s="4"/>
      <c r="I15" s="4"/>
    </row>
    <row r="16" spans="1:10" ht="15" x14ac:dyDescent="0.2">
      <c r="A16" s="95">
        <v>8</v>
      </c>
      <c r="B16" s="84"/>
      <c r="C16" s="84"/>
      <c r="D16" s="84"/>
      <c r="E16" s="84"/>
      <c r="F16" s="95"/>
      <c r="G16" s="4"/>
      <c r="H16" s="4"/>
      <c r="I16" s="4"/>
    </row>
    <row r="17" spans="1:9" ht="15" x14ac:dyDescent="0.2">
      <c r="A17" s="95">
        <v>9</v>
      </c>
      <c r="B17" s="84"/>
      <c r="C17" s="84"/>
      <c r="D17" s="84"/>
      <c r="E17" s="84"/>
      <c r="F17" s="95"/>
      <c r="G17" s="4"/>
      <c r="H17" s="4"/>
      <c r="I17" s="4"/>
    </row>
    <row r="18" spans="1:9" ht="15" x14ac:dyDescent="0.2">
      <c r="A18" s="95">
        <v>10</v>
      </c>
      <c r="B18" s="84"/>
      <c r="C18" s="84"/>
      <c r="D18" s="84"/>
      <c r="E18" s="84"/>
      <c r="F18" s="95"/>
      <c r="G18" s="4"/>
      <c r="H18" s="4"/>
      <c r="I18" s="4"/>
    </row>
    <row r="19" spans="1:9" ht="15" x14ac:dyDescent="0.2">
      <c r="A19" s="95">
        <v>11</v>
      </c>
      <c r="B19" s="84"/>
      <c r="C19" s="84"/>
      <c r="D19" s="84"/>
      <c r="E19" s="84"/>
      <c r="F19" s="95"/>
      <c r="G19" s="4"/>
      <c r="H19" s="4"/>
      <c r="I19" s="4"/>
    </row>
    <row r="20" spans="1:9" ht="15" x14ac:dyDescent="0.2">
      <c r="A20" s="95">
        <v>12</v>
      </c>
      <c r="B20" s="84"/>
      <c r="C20" s="84"/>
      <c r="D20" s="84"/>
      <c r="E20" s="84"/>
      <c r="F20" s="95"/>
      <c r="G20" s="4"/>
      <c r="H20" s="4"/>
      <c r="I20" s="4"/>
    </row>
    <row r="21" spans="1:9" ht="15" x14ac:dyDescent="0.2">
      <c r="A21" s="95">
        <v>13</v>
      </c>
      <c r="B21" s="84"/>
      <c r="C21" s="84"/>
      <c r="D21" s="84"/>
      <c r="E21" s="84"/>
      <c r="F21" s="95"/>
      <c r="G21" s="4"/>
      <c r="H21" s="4"/>
      <c r="I21" s="4"/>
    </row>
    <row r="22" spans="1:9" ht="15" x14ac:dyDescent="0.2">
      <c r="A22" s="95">
        <v>14</v>
      </c>
      <c r="B22" s="84"/>
      <c r="C22" s="84"/>
      <c r="D22" s="84"/>
      <c r="E22" s="84"/>
      <c r="F22" s="95"/>
      <c r="G22" s="4"/>
      <c r="H22" s="4"/>
      <c r="I22" s="4"/>
    </row>
    <row r="23" spans="1:9" ht="15" x14ac:dyDescent="0.2">
      <c r="A23" s="95">
        <v>15</v>
      </c>
      <c r="B23" s="84"/>
      <c r="C23" s="84"/>
      <c r="D23" s="84"/>
      <c r="E23" s="84"/>
      <c r="F23" s="95"/>
      <c r="G23" s="4"/>
      <c r="H23" s="4"/>
      <c r="I23" s="4"/>
    </row>
    <row r="24" spans="1:9" ht="15" x14ac:dyDescent="0.2">
      <c r="A24" s="84" t="s">
        <v>271</v>
      </c>
      <c r="B24" s="84"/>
      <c r="C24" s="84"/>
      <c r="D24" s="84"/>
      <c r="E24" s="84"/>
      <c r="F24" s="95"/>
      <c r="G24" s="4"/>
      <c r="H24" s="4"/>
      <c r="I24" s="4"/>
    </row>
    <row r="25" spans="1:9" ht="15" x14ac:dyDescent="0.3">
      <c r="A25" s="84"/>
      <c r="B25" s="96"/>
      <c r="C25" s="96"/>
      <c r="D25" s="96"/>
      <c r="E25" s="96"/>
      <c r="F25" s="84" t="s">
        <v>422</v>
      </c>
      <c r="G25" s="83">
        <f>SUM(G9:G24)</f>
        <v>0</v>
      </c>
      <c r="H25" s="83">
        <f>SUM(H9:H24)</f>
        <v>0</v>
      </c>
      <c r="I25" s="83">
        <f>SUM(I9:I24)</f>
        <v>0</v>
      </c>
    </row>
    <row r="26" spans="1:9" ht="15" x14ac:dyDescent="0.3">
      <c r="A26" s="207"/>
      <c r="B26" s="207"/>
      <c r="C26" s="207"/>
      <c r="D26" s="207"/>
      <c r="E26" s="207"/>
      <c r="F26" s="207"/>
      <c r="G26" s="207"/>
      <c r="H26" s="178"/>
      <c r="I26" s="178"/>
    </row>
    <row r="27" spans="1:9" ht="15" x14ac:dyDescent="0.3">
      <c r="A27" s="208" t="s">
        <v>440</v>
      </c>
      <c r="B27" s="208"/>
      <c r="C27" s="207"/>
      <c r="D27" s="207"/>
      <c r="E27" s="207"/>
      <c r="F27" s="207"/>
      <c r="G27" s="207"/>
      <c r="H27" s="178"/>
      <c r="I27" s="178"/>
    </row>
    <row r="28" spans="1:9" ht="15" x14ac:dyDescent="0.3">
      <c r="A28" s="208"/>
      <c r="B28" s="208"/>
      <c r="C28" s="207"/>
      <c r="D28" s="207"/>
      <c r="E28" s="207"/>
      <c r="F28" s="207"/>
      <c r="G28" s="207"/>
      <c r="H28" s="178"/>
      <c r="I28" s="178"/>
    </row>
    <row r="29" spans="1:9" ht="15" x14ac:dyDescent="0.3">
      <c r="A29" s="208"/>
      <c r="B29" s="208"/>
      <c r="C29" s="178"/>
      <c r="D29" s="178"/>
      <c r="E29" s="178"/>
      <c r="F29" s="178"/>
      <c r="G29" s="178"/>
      <c r="H29" s="178"/>
      <c r="I29" s="178"/>
    </row>
    <row r="30" spans="1:9" ht="15" x14ac:dyDescent="0.3">
      <c r="A30" s="208"/>
      <c r="B30" s="208"/>
      <c r="C30" s="178"/>
      <c r="D30" s="178"/>
      <c r="E30" s="178"/>
      <c r="F30" s="178"/>
      <c r="G30" s="178"/>
      <c r="H30" s="178"/>
      <c r="I30" s="178"/>
    </row>
    <row r="31" spans="1:9" x14ac:dyDescent="0.2">
      <c r="A31" s="205"/>
      <c r="B31" s="205"/>
      <c r="C31" s="205"/>
      <c r="D31" s="205"/>
      <c r="E31" s="205"/>
      <c r="F31" s="205"/>
      <c r="G31" s="205"/>
      <c r="H31" s="205"/>
      <c r="I31" s="205"/>
    </row>
    <row r="32" spans="1:9" ht="15" x14ac:dyDescent="0.3">
      <c r="A32" s="184" t="s">
        <v>107</v>
      </c>
      <c r="B32" s="184"/>
      <c r="C32" s="178"/>
      <c r="D32" s="178"/>
      <c r="E32" s="178"/>
      <c r="F32" s="178"/>
      <c r="G32" s="178"/>
      <c r="H32" s="178"/>
      <c r="I32" s="178"/>
    </row>
    <row r="33" spans="1:9" ht="15" x14ac:dyDescent="0.3">
      <c r="A33" s="178"/>
      <c r="B33" s="178"/>
      <c r="C33" s="178"/>
      <c r="D33" s="178"/>
      <c r="E33" s="178"/>
      <c r="F33" s="178"/>
      <c r="G33" s="178"/>
      <c r="H33" s="178"/>
      <c r="I33" s="178"/>
    </row>
    <row r="34" spans="1:9" ht="15" x14ac:dyDescent="0.3">
      <c r="A34" s="178"/>
      <c r="B34" s="178"/>
      <c r="C34" s="178"/>
      <c r="D34" s="178"/>
      <c r="E34" s="182"/>
      <c r="F34" s="182"/>
      <c r="G34" s="182"/>
      <c r="H34" s="178"/>
      <c r="I34" s="178"/>
    </row>
    <row r="35" spans="1:9" ht="15" x14ac:dyDescent="0.3">
      <c r="A35" s="184"/>
      <c r="B35" s="184"/>
      <c r="C35" s="184" t="s">
        <v>375</v>
      </c>
      <c r="D35" s="184"/>
      <c r="E35" s="184"/>
      <c r="F35" s="184"/>
      <c r="G35" s="184"/>
      <c r="H35" s="178"/>
      <c r="I35" s="178"/>
    </row>
    <row r="36" spans="1:9" ht="15" x14ac:dyDescent="0.3">
      <c r="A36" s="178"/>
      <c r="B36" s="178"/>
      <c r="C36" s="178" t="s">
        <v>374</v>
      </c>
      <c r="D36" s="178"/>
      <c r="E36" s="178"/>
      <c r="F36" s="178"/>
      <c r="G36" s="178"/>
      <c r="H36" s="178"/>
      <c r="I36" s="178"/>
    </row>
    <row r="37" spans="1:9" x14ac:dyDescent="0.2">
      <c r="A37" s="186"/>
      <c r="B37" s="186"/>
      <c r="C37" s="186" t="s">
        <v>139</v>
      </c>
      <c r="D37" s="186"/>
      <c r="E37" s="186"/>
      <c r="F37" s="186"/>
      <c r="G37" s="18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1" t="s">
        <v>441</v>
      </c>
      <c r="B1" s="74"/>
      <c r="C1" s="74"/>
      <c r="D1" s="74"/>
      <c r="E1" s="74"/>
      <c r="F1" s="74"/>
      <c r="G1" s="524" t="s">
        <v>109</v>
      </c>
      <c r="H1" s="524"/>
      <c r="I1" s="344"/>
    </row>
    <row r="2" spans="1:9" ht="15" x14ac:dyDescent="0.3">
      <c r="A2" s="73" t="s">
        <v>140</v>
      </c>
      <c r="B2" s="74"/>
      <c r="C2" s="74"/>
      <c r="D2" s="74"/>
      <c r="E2" s="74"/>
      <c r="F2" s="74"/>
      <c r="G2" s="521" t="str">
        <f>'ფორმა N1'!L2</f>
        <v>01/01/2017-31.12-2017</v>
      </c>
      <c r="H2" s="521"/>
      <c r="I2" s="73"/>
    </row>
    <row r="3" spans="1:9" ht="15" x14ac:dyDescent="0.3">
      <c r="A3" s="73"/>
      <c r="B3" s="73"/>
      <c r="C3" s="73"/>
      <c r="D3" s="73"/>
      <c r="E3" s="73"/>
      <c r="F3" s="73"/>
      <c r="G3" s="249"/>
      <c r="H3" s="249"/>
      <c r="I3" s="344"/>
    </row>
    <row r="4" spans="1:9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0" t="str">
        <f>'ფორმა N1'!A5</f>
        <v>მპგ "მოძრაობა თავისუფალი საქართველოსთვის"</v>
      </c>
      <c r="B5" s="77"/>
      <c r="C5" s="77"/>
      <c r="D5" s="77"/>
      <c r="E5" s="77"/>
      <c r="F5" s="77"/>
      <c r="G5" s="78"/>
      <c r="H5" s="78"/>
      <c r="I5" s="78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2">
      <c r="A7" s="248"/>
      <c r="B7" s="248"/>
      <c r="C7" s="248"/>
      <c r="D7" s="248"/>
      <c r="E7" s="248"/>
      <c r="F7" s="248"/>
      <c r="G7" s="75"/>
      <c r="H7" s="75"/>
      <c r="I7" s="344"/>
    </row>
    <row r="8" spans="1:9" ht="45" x14ac:dyDescent="0.2">
      <c r="A8" s="340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15" x14ac:dyDescent="0.2">
      <c r="A9" s="341"/>
      <c r="B9" s="342"/>
      <c r="C9" s="95"/>
      <c r="D9" s="95"/>
      <c r="E9" s="95"/>
      <c r="F9" s="95"/>
      <c r="G9" s="95"/>
      <c r="H9" s="4"/>
      <c r="I9" s="4"/>
    </row>
    <row r="10" spans="1:9" ht="15" x14ac:dyDescent="0.2">
      <c r="A10" s="341"/>
      <c r="B10" s="342"/>
      <c r="C10" s="95"/>
      <c r="D10" s="95"/>
      <c r="E10" s="95"/>
      <c r="F10" s="95"/>
      <c r="G10" s="95"/>
      <c r="H10" s="4"/>
      <c r="I10" s="4"/>
    </row>
    <row r="11" spans="1:9" ht="15" x14ac:dyDescent="0.2">
      <c r="A11" s="341"/>
      <c r="B11" s="342"/>
      <c r="C11" s="84"/>
      <c r="D11" s="84"/>
      <c r="E11" s="84"/>
      <c r="F11" s="84"/>
      <c r="G11" s="84"/>
      <c r="H11" s="4"/>
      <c r="I11" s="4"/>
    </row>
    <row r="12" spans="1:9" ht="15" x14ac:dyDescent="0.2">
      <c r="A12" s="341"/>
      <c r="B12" s="342"/>
      <c r="C12" s="84"/>
      <c r="D12" s="84"/>
      <c r="E12" s="84"/>
      <c r="F12" s="84"/>
      <c r="G12" s="84"/>
      <c r="H12" s="4"/>
      <c r="I12" s="4"/>
    </row>
    <row r="13" spans="1:9" ht="15" x14ac:dyDescent="0.2">
      <c r="A13" s="341"/>
      <c r="B13" s="342"/>
      <c r="C13" s="84"/>
      <c r="D13" s="84"/>
      <c r="E13" s="84"/>
      <c r="F13" s="84"/>
      <c r="G13" s="84"/>
      <c r="H13" s="4"/>
      <c r="I13" s="4"/>
    </row>
    <row r="14" spans="1:9" ht="15" x14ac:dyDescent="0.2">
      <c r="A14" s="341"/>
      <c r="B14" s="342"/>
      <c r="C14" s="84"/>
      <c r="D14" s="84"/>
      <c r="E14" s="84"/>
      <c r="F14" s="84"/>
      <c r="G14" s="84"/>
      <c r="H14" s="4"/>
      <c r="I14" s="4"/>
    </row>
    <row r="15" spans="1:9" ht="15" x14ac:dyDescent="0.2">
      <c r="A15" s="341"/>
      <c r="B15" s="342"/>
      <c r="C15" s="84"/>
      <c r="D15" s="84"/>
      <c r="E15" s="84"/>
      <c r="F15" s="84"/>
      <c r="G15" s="84"/>
      <c r="H15" s="4"/>
      <c r="I15" s="4"/>
    </row>
    <row r="16" spans="1:9" ht="15" x14ac:dyDescent="0.2">
      <c r="A16" s="341"/>
      <c r="B16" s="342"/>
      <c r="C16" s="84"/>
      <c r="D16" s="84"/>
      <c r="E16" s="84"/>
      <c r="F16" s="84"/>
      <c r="G16" s="84"/>
      <c r="H16" s="4"/>
      <c r="I16" s="4"/>
    </row>
    <row r="17" spans="1:9" ht="15" x14ac:dyDescent="0.2">
      <c r="A17" s="341"/>
      <c r="B17" s="342"/>
      <c r="C17" s="84"/>
      <c r="D17" s="84"/>
      <c r="E17" s="84"/>
      <c r="F17" s="84"/>
      <c r="G17" s="84"/>
      <c r="H17" s="4"/>
      <c r="I17" s="4"/>
    </row>
    <row r="18" spans="1:9" ht="15" x14ac:dyDescent="0.2">
      <c r="A18" s="341"/>
      <c r="B18" s="342"/>
      <c r="C18" s="84"/>
      <c r="D18" s="84"/>
      <c r="E18" s="84"/>
      <c r="F18" s="84"/>
      <c r="G18" s="84"/>
      <c r="H18" s="4"/>
      <c r="I18" s="4"/>
    </row>
    <row r="19" spans="1:9" ht="15" x14ac:dyDescent="0.2">
      <c r="A19" s="341"/>
      <c r="B19" s="342"/>
      <c r="C19" s="84"/>
      <c r="D19" s="84"/>
      <c r="E19" s="84"/>
      <c r="F19" s="84"/>
      <c r="G19" s="84"/>
      <c r="H19" s="4"/>
      <c r="I19" s="4"/>
    </row>
    <row r="20" spans="1:9" ht="15" x14ac:dyDescent="0.2">
      <c r="A20" s="341"/>
      <c r="B20" s="342"/>
      <c r="C20" s="84"/>
      <c r="D20" s="84"/>
      <c r="E20" s="84"/>
      <c r="F20" s="84"/>
      <c r="G20" s="84"/>
      <c r="H20" s="4"/>
      <c r="I20" s="4"/>
    </row>
    <row r="21" spans="1:9" ht="15" x14ac:dyDescent="0.2">
      <c r="A21" s="341"/>
      <c r="B21" s="342"/>
      <c r="C21" s="84"/>
      <c r="D21" s="84"/>
      <c r="E21" s="84"/>
      <c r="F21" s="84"/>
      <c r="G21" s="84"/>
      <c r="H21" s="4"/>
      <c r="I21" s="4"/>
    </row>
    <row r="22" spans="1:9" ht="15" x14ac:dyDescent="0.2">
      <c r="A22" s="341"/>
      <c r="B22" s="342"/>
      <c r="C22" s="84"/>
      <c r="D22" s="84"/>
      <c r="E22" s="84"/>
      <c r="F22" s="84"/>
      <c r="G22" s="84"/>
      <c r="H22" s="4"/>
      <c r="I22" s="4"/>
    </row>
    <row r="23" spans="1:9" ht="15" x14ac:dyDescent="0.2">
      <c r="A23" s="341"/>
      <c r="B23" s="342"/>
      <c r="C23" s="84"/>
      <c r="D23" s="84"/>
      <c r="E23" s="84"/>
      <c r="F23" s="84"/>
      <c r="G23" s="84"/>
      <c r="H23" s="4"/>
      <c r="I23" s="4"/>
    </row>
    <row r="24" spans="1:9" ht="15" x14ac:dyDescent="0.2">
      <c r="A24" s="341"/>
      <c r="B24" s="342"/>
      <c r="C24" s="84"/>
      <c r="D24" s="84"/>
      <c r="E24" s="84"/>
      <c r="F24" s="84"/>
      <c r="G24" s="84"/>
      <c r="H24" s="4"/>
      <c r="I24" s="4"/>
    </row>
    <row r="25" spans="1:9" ht="15" x14ac:dyDescent="0.2">
      <c r="A25" s="341"/>
      <c r="B25" s="342"/>
      <c r="C25" s="84"/>
      <c r="D25" s="84"/>
      <c r="E25" s="84"/>
      <c r="F25" s="84"/>
      <c r="G25" s="84"/>
      <c r="H25" s="4"/>
      <c r="I25" s="4"/>
    </row>
    <row r="26" spans="1:9" ht="15" x14ac:dyDescent="0.2">
      <c r="A26" s="341"/>
      <c r="B26" s="342"/>
      <c r="C26" s="84"/>
      <c r="D26" s="84"/>
      <c r="E26" s="84"/>
      <c r="F26" s="84"/>
      <c r="G26" s="84"/>
      <c r="H26" s="4"/>
      <c r="I26" s="4"/>
    </row>
    <row r="27" spans="1:9" ht="15" x14ac:dyDescent="0.2">
      <c r="A27" s="341"/>
      <c r="B27" s="342"/>
      <c r="C27" s="84"/>
      <c r="D27" s="84"/>
      <c r="E27" s="84"/>
      <c r="F27" s="84"/>
      <c r="G27" s="84"/>
      <c r="H27" s="4"/>
      <c r="I27" s="4"/>
    </row>
    <row r="28" spans="1:9" ht="15" x14ac:dyDescent="0.2">
      <c r="A28" s="341"/>
      <c r="B28" s="342"/>
      <c r="C28" s="84"/>
      <c r="D28" s="84"/>
      <c r="E28" s="84"/>
      <c r="F28" s="84"/>
      <c r="G28" s="84"/>
      <c r="H28" s="4"/>
      <c r="I28" s="4"/>
    </row>
    <row r="29" spans="1:9" ht="15" x14ac:dyDescent="0.2">
      <c r="A29" s="341"/>
      <c r="B29" s="342"/>
      <c r="C29" s="84"/>
      <c r="D29" s="84"/>
      <c r="E29" s="84"/>
      <c r="F29" s="84"/>
      <c r="G29" s="84"/>
      <c r="H29" s="4"/>
      <c r="I29" s="4"/>
    </row>
    <row r="30" spans="1:9" ht="15" x14ac:dyDescent="0.2">
      <c r="A30" s="341"/>
      <c r="B30" s="342"/>
      <c r="C30" s="84"/>
      <c r="D30" s="84"/>
      <c r="E30" s="84"/>
      <c r="F30" s="84"/>
      <c r="G30" s="84"/>
      <c r="H30" s="4"/>
      <c r="I30" s="4"/>
    </row>
    <row r="31" spans="1:9" ht="15" x14ac:dyDescent="0.2">
      <c r="A31" s="341"/>
      <c r="B31" s="342"/>
      <c r="C31" s="84"/>
      <c r="D31" s="84"/>
      <c r="E31" s="84"/>
      <c r="F31" s="84"/>
      <c r="G31" s="84"/>
      <c r="H31" s="4"/>
      <c r="I31" s="4"/>
    </row>
    <row r="32" spans="1:9" ht="15" x14ac:dyDescent="0.2">
      <c r="A32" s="341"/>
      <c r="B32" s="342"/>
      <c r="C32" s="84"/>
      <c r="D32" s="84"/>
      <c r="E32" s="84"/>
      <c r="F32" s="84"/>
      <c r="G32" s="84"/>
      <c r="H32" s="4"/>
      <c r="I32" s="4"/>
    </row>
    <row r="33" spans="1:9" ht="15" x14ac:dyDescent="0.2">
      <c r="A33" s="341"/>
      <c r="B33" s="342"/>
      <c r="C33" s="84"/>
      <c r="D33" s="84"/>
      <c r="E33" s="84"/>
      <c r="F33" s="84"/>
      <c r="G33" s="84"/>
      <c r="H33" s="4"/>
      <c r="I33" s="4"/>
    </row>
    <row r="34" spans="1:9" ht="15" x14ac:dyDescent="0.3">
      <c r="A34" s="341"/>
      <c r="B34" s="343"/>
      <c r="C34" s="96"/>
      <c r="D34" s="96"/>
      <c r="E34" s="96"/>
      <c r="F34" s="96"/>
      <c r="G34" s="96" t="s">
        <v>325</v>
      </c>
      <c r="H34" s="83">
        <f>SUM(H9:H33)</f>
        <v>0</v>
      </c>
      <c r="I34" s="83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3" t="s">
        <v>442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3"/>
      <c r="B37" s="43"/>
      <c r="C37" s="43"/>
      <c r="D37" s="43"/>
      <c r="E37" s="43"/>
      <c r="F37" s="43"/>
      <c r="G37" s="2"/>
      <c r="H37" s="2"/>
    </row>
    <row r="38" spans="1:9" ht="15" x14ac:dyDescent="0.3">
      <c r="A38" s="193"/>
      <c r="B38" s="2"/>
      <c r="C38" s="2"/>
      <c r="D38" s="2"/>
      <c r="E38" s="2"/>
      <c r="F38" s="2"/>
      <c r="G38" s="2"/>
      <c r="H38" s="2"/>
    </row>
    <row r="39" spans="1:9" ht="15" x14ac:dyDescent="0.3">
      <c r="A39" s="193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6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6"/>
      <c r="B44" s="66" t="s">
        <v>266</v>
      </c>
      <c r="C44" s="66"/>
      <c r="D44" s="66"/>
      <c r="E44" s="66"/>
      <c r="F44" s="66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4"/>
      <c r="B46" s="64" t="s">
        <v>139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443</v>
      </c>
      <c r="B1" s="71"/>
      <c r="C1" s="74"/>
      <c r="D1" s="74"/>
      <c r="E1" s="74"/>
      <c r="F1" s="74"/>
      <c r="G1" s="524" t="s">
        <v>109</v>
      </c>
      <c r="H1" s="524"/>
    </row>
    <row r="2" spans="1:10" ht="15" x14ac:dyDescent="0.3">
      <c r="A2" s="73" t="s">
        <v>140</v>
      </c>
      <c r="B2" s="71"/>
      <c r="C2" s="74"/>
      <c r="D2" s="74"/>
      <c r="E2" s="74"/>
      <c r="F2" s="74"/>
      <c r="G2" s="521" t="str">
        <f>'ფორმა N1'!L2</f>
        <v>01/01/2017-31.12-2017</v>
      </c>
      <c r="H2" s="521"/>
    </row>
    <row r="3" spans="1:10" ht="15" x14ac:dyDescent="0.3">
      <c r="A3" s="73"/>
      <c r="B3" s="73"/>
      <c r="C3" s="73"/>
      <c r="D3" s="73"/>
      <c r="E3" s="73"/>
      <c r="F3" s="73"/>
      <c r="G3" s="249"/>
      <c r="H3" s="249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0" t="str">
        <f>'ფორმა N1'!A5</f>
        <v>მპგ "მოძრაობა თავისუფალი საქართველოსთვის"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48"/>
      <c r="B7" s="248"/>
      <c r="C7" s="248"/>
      <c r="D7" s="248"/>
      <c r="E7" s="248"/>
      <c r="F7" s="248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09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09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07"/>
      <c r="B35" s="207"/>
      <c r="C35" s="207"/>
      <c r="D35" s="207"/>
      <c r="E35" s="207"/>
      <c r="F35" s="207"/>
      <c r="G35" s="207"/>
      <c r="H35" s="178"/>
      <c r="I35" s="178"/>
    </row>
    <row r="36" spans="1:9" ht="15" x14ac:dyDescent="0.3">
      <c r="A36" s="208" t="s">
        <v>444</v>
      </c>
      <c r="B36" s="208"/>
      <c r="C36" s="207"/>
      <c r="D36" s="207"/>
      <c r="E36" s="207"/>
      <c r="F36" s="207"/>
      <c r="G36" s="207"/>
      <c r="H36" s="178"/>
      <c r="I36" s="178"/>
    </row>
    <row r="37" spans="1:9" ht="15" x14ac:dyDescent="0.3">
      <c r="A37" s="208"/>
      <c r="B37" s="208"/>
      <c r="C37" s="207"/>
      <c r="D37" s="207"/>
      <c r="E37" s="207"/>
      <c r="F37" s="207"/>
      <c r="G37" s="207"/>
      <c r="H37" s="178"/>
      <c r="I37" s="178"/>
    </row>
    <row r="38" spans="1:9" ht="15" x14ac:dyDescent="0.3">
      <c r="A38" s="208"/>
      <c r="B38" s="208"/>
      <c r="C38" s="178"/>
      <c r="D38" s="178"/>
      <c r="E38" s="178"/>
      <c r="F38" s="178"/>
      <c r="G38" s="178"/>
      <c r="H38" s="178"/>
      <c r="I38" s="178"/>
    </row>
    <row r="39" spans="1:9" ht="15" x14ac:dyDescent="0.3">
      <c r="A39" s="208"/>
      <c r="B39" s="208"/>
      <c r="C39" s="178"/>
      <c r="D39" s="178"/>
      <c r="E39" s="178"/>
      <c r="F39" s="178"/>
      <c r="G39" s="178"/>
      <c r="H39" s="178"/>
      <c r="I39" s="178"/>
    </row>
    <row r="40" spans="1:9" x14ac:dyDescent="0.2">
      <c r="A40" s="205"/>
      <c r="B40" s="205"/>
      <c r="C40" s="205"/>
      <c r="D40" s="205"/>
      <c r="E40" s="205"/>
      <c r="F40" s="205"/>
      <c r="G40" s="205"/>
      <c r="H40" s="205"/>
      <c r="I40" s="205"/>
    </row>
    <row r="41" spans="1:9" ht="15" x14ac:dyDescent="0.3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 x14ac:dyDescent="0.3">
      <c r="A44" s="184"/>
      <c r="B44" s="184"/>
      <c r="C44" s="184" t="s">
        <v>400</v>
      </c>
      <c r="D44" s="184"/>
      <c r="E44" s="207"/>
      <c r="F44" s="184"/>
      <c r="G44" s="184"/>
      <c r="H44" s="178"/>
      <c r="I44" s="185"/>
    </row>
    <row r="45" spans="1:9" ht="15" x14ac:dyDescent="0.3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 x14ac:dyDescent="0.2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79" customWidth="1"/>
    <col min="2" max="2" width="20.28515625" style="179" bestFit="1" customWidth="1"/>
    <col min="3" max="3" width="20.85546875" style="179" bestFit="1" customWidth="1"/>
    <col min="4" max="4" width="19.28515625" style="179" customWidth="1"/>
    <col min="5" max="5" width="16.85546875" style="179" customWidth="1"/>
    <col min="6" max="6" width="13.14062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 x14ac:dyDescent="0.3">
      <c r="A2" s="532" t="s">
        <v>445</v>
      </c>
      <c r="B2" s="532"/>
      <c r="C2" s="532"/>
      <c r="D2" s="532"/>
      <c r="E2" s="532"/>
      <c r="F2" s="331"/>
      <c r="G2" s="74"/>
      <c r="H2" s="74"/>
      <c r="I2" s="74"/>
      <c r="J2" s="74"/>
      <c r="K2" s="249"/>
      <c r="L2" s="250"/>
      <c r="M2" s="250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249"/>
      <c r="L3" s="521" t="str">
        <f>'ფორმა N1'!L2</f>
        <v>01/01/2017-31.12-2017</v>
      </c>
      <c r="M3" s="521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249"/>
      <c r="L4" s="249"/>
      <c r="M4" s="249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0" t="str">
        <f>'ფორმა N1'!A5</f>
        <v>მპგ "მოძრაობა თავისუფალი საქართველოსთვის"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248"/>
      <c r="B8" s="358"/>
      <c r="C8" s="248"/>
      <c r="D8" s="248"/>
      <c r="E8" s="248"/>
      <c r="F8" s="248"/>
      <c r="G8" s="248"/>
      <c r="H8" s="248"/>
      <c r="I8" s="248"/>
      <c r="J8" s="248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5"/>
      <c r="C10" s="332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5"/>
      <c r="C11" s="332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5"/>
      <c r="C12" s="332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5"/>
      <c r="C13" s="332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5"/>
      <c r="C14" s="332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5"/>
      <c r="C15" s="332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5"/>
      <c r="C16" s="332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5"/>
      <c r="C17" s="332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5"/>
      <c r="C18" s="332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5"/>
      <c r="C19" s="332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5"/>
      <c r="C20" s="332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5"/>
      <c r="C21" s="332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5"/>
      <c r="C22" s="332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5"/>
      <c r="C23" s="332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5"/>
      <c r="C24" s="332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5"/>
      <c r="C25" s="332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5"/>
      <c r="C26" s="332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5"/>
      <c r="C27" s="332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5"/>
      <c r="C28" s="332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5"/>
      <c r="C29" s="332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5"/>
      <c r="C30" s="332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5"/>
      <c r="C31" s="332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5"/>
      <c r="C32" s="332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5"/>
      <c r="C33" s="332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6"/>
      <c r="C34" s="332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6"/>
      <c r="C35" s="332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178"/>
    </row>
    <row r="37" spans="1:13" ht="15" x14ac:dyDescent="0.3">
      <c r="A37" s="208" t="s">
        <v>457</v>
      </c>
      <c r="B37" s="208"/>
      <c r="C37" s="208"/>
      <c r="D37" s="207"/>
      <c r="E37" s="207"/>
      <c r="F37" s="207"/>
      <c r="G37" s="207"/>
      <c r="H37" s="207"/>
      <c r="I37" s="207"/>
      <c r="J37" s="207"/>
      <c r="K37" s="207"/>
      <c r="L37" s="178"/>
    </row>
    <row r="38" spans="1:13" ht="15" x14ac:dyDescent="0.3">
      <c r="A38" s="208" t="s">
        <v>458</v>
      </c>
      <c r="B38" s="208"/>
      <c r="C38" s="208"/>
      <c r="D38" s="207"/>
      <c r="E38" s="207"/>
      <c r="F38" s="207"/>
      <c r="G38" s="207"/>
      <c r="H38" s="207"/>
      <c r="I38" s="207"/>
      <c r="J38" s="207"/>
      <c r="K38" s="207"/>
      <c r="L38" s="178"/>
    </row>
    <row r="39" spans="1:13" ht="15" x14ac:dyDescent="0.3">
      <c r="A39" s="193" t="s">
        <v>459</v>
      </c>
      <c r="B39" s="193"/>
      <c r="C39" s="208"/>
      <c r="D39" s="178"/>
      <c r="E39" s="178"/>
      <c r="F39" s="178"/>
      <c r="G39" s="178"/>
      <c r="H39" s="178"/>
      <c r="I39" s="178"/>
      <c r="J39" s="178"/>
      <c r="K39" s="178"/>
      <c r="L39" s="178"/>
    </row>
    <row r="40" spans="1:13" ht="15" x14ac:dyDescent="0.3">
      <c r="A40" s="193" t="s">
        <v>460</v>
      </c>
      <c r="B40" s="193"/>
      <c r="C40" s="208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3" ht="15" customHeight="1" x14ac:dyDescent="0.2">
      <c r="A41" s="537" t="s">
        <v>477</v>
      </c>
      <c r="B41" s="537"/>
      <c r="C41" s="537"/>
      <c r="D41" s="537"/>
      <c r="E41" s="537"/>
      <c r="F41" s="537"/>
      <c r="G41" s="537"/>
      <c r="H41" s="537"/>
      <c r="I41" s="537"/>
      <c r="J41" s="537"/>
      <c r="K41" s="537"/>
      <c r="L41" s="537"/>
    </row>
    <row r="42" spans="1:13" ht="15" customHeight="1" x14ac:dyDescent="0.2">
      <c r="A42" s="537"/>
      <c r="B42" s="537"/>
      <c r="C42" s="537"/>
      <c r="D42" s="537"/>
      <c r="E42" s="537"/>
      <c r="F42" s="537"/>
      <c r="G42" s="537"/>
      <c r="H42" s="537"/>
      <c r="I42" s="537"/>
      <c r="J42" s="537"/>
      <c r="K42" s="537"/>
      <c r="L42" s="537"/>
    </row>
    <row r="43" spans="1:13" ht="12.75" customHeight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 x14ac:dyDescent="0.3">
      <c r="A44" s="533" t="s">
        <v>107</v>
      </c>
      <c r="B44" s="533"/>
      <c r="C44" s="533"/>
      <c r="D44" s="333"/>
      <c r="E44" s="334"/>
      <c r="F44" s="334"/>
      <c r="G44" s="333"/>
      <c r="H44" s="333"/>
      <c r="I44" s="333"/>
      <c r="J44" s="333"/>
      <c r="K44" s="333"/>
      <c r="L44" s="178"/>
    </row>
    <row r="45" spans="1:13" ht="15" x14ac:dyDescent="0.3">
      <c r="A45" s="333"/>
      <c r="B45" s="333"/>
      <c r="C45" s="334"/>
      <c r="D45" s="333"/>
      <c r="E45" s="334"/>
      <c r="F45" s="334"/>
      <c r="G45" s="333"/>
      <c r="H45" s="333"/>
      <c r="I45" s="333"/>
      <c r="J45" s="333"/>
      <c r="K45" s="335"/>
      <c r="L45" s="178"/>
    </row>
    <row r="46" spans="1:13" ht="15" customHeight="1" x14ac:dyDescent="0.3">
      <c r="A46" s="333"/>
      <c r="B46" s="333"/>
      <c r="C46" s="334"/>
      <c r="D46" s="534" t="s">
        <v>263</v>
      </c>
      <c r="E46" s="534"/>
      <c r="F46" s="336"/>
      <c r="G46" s="337"/>
      <c r="H46" s="535" t="s">
        <v>461</v>
      </c>
      <c r="I46" s="535"/>
      <c r="J46" s="535"/>
      <c r="K46" s="338"/>
      <c r="L46" s="178"/>
    </row>
    <row r="47" spans="1:13" ht="15" x14ac:dyDescent="0.3">
      <c r="A47" s="333"/>
      <c r="B47" s="333"/>
      <c r="C47" s="334"/>
      <c r="D47" s="333"/>
      <c r="E47" s="334"/>
      <c r="F47" s="334"/>
      <c r="G47" s="333"/>
      <c r="H47" s="536"/>
      <c r="I47" s="536"/>
      <c r="J47" s="536"/>
      <c r="K47" s="338"/>
      <c r="L47" s="178"/>
    </row>
    <row r="48" spans="1:13" ht="15" x14ac:dyDescent="0.3">
      <c r="A48" s="333"/>
      <c r="B48" s="333"/>
      <c r="C48" s="334"/>
      <c r="D48" s="531" t="s">
        <v>139</v>
      </c>
      <c r="E48" s="531"/>
      <c r="F48" s="336"/>
      <c r="G48" s="337"/>
      <c r="H48" s="333"/>
      <c r="I48" s="333"/>
      <c r="J48" s="333"/>
      <c r="K48" s="333"/>
      <c r="L48" s="178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I32"/>
  <sheetViews>
    <sheetView showGridLines="0" view="pageBreakPreview" zoomScale="80" zoomScaleNormal="100" zoomScaleSheetLayoutView="80" workbookViewId="0">
      <selection activeCell="C25" sqref="C2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1" t="s">
        <v>424</v>
      </c>
      <c r="B1" s="73"/>
      <c r="C1" s="539" t="s">
        <v>109</v>
      </c>
      <c r="D1" s="539"/>
    </row>
    <row r="2" spans="1:5" x14ac:dyDescent="0.3">
      <c r="A2" s="71" t="s">
        <v>425</v>
      </c>
      <c r="B2" s="73"/>
      <c r="C2" s="521" t="str">
        <f>'ფორმა N1'!L2</f>
        <v>01/01/2017-31.12-2017</v>
      </c>
      <c r="D2" s="522"/>
    </row>
    <row r="3" spans="1:5" x14ac:dyDescent="0.3">
      <c r="A3" s="73" t="s">
        <v>140</v>
      </c>
      <c r="B3" s="73"/>
      <c r="C3" s="72"/>
      <c r="D3" s="72"/>
    </row>
    <row r="4" spans="1:5" x14ac:dyDescent="0.3">
      <c r="A4" s="71"/>
      <c r="B4" s="73"/>
      <c r="C4" s="72"/>
      <c r="D4" s="72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 x14ac:dyDescent="0.3">
      <c r="A6" s="115" t="str">
        <f>'ფორმა N1'!A5</f>
        <v>მპგ "მოძრაობა თავისუფალი საქართველოსთვის"</v>
      </c>
      <c r="B6" s="116"/>
      <c r="C6" s="116"/>
      <c r="D6" s="58"/>
      <c r="E6" s="5"/>
    </row>
    <row r="7" spans="1:5" x14ac:dyDescent="0.3">
      <c r="A7" s="74"/>
      <c r="B7" s="74"/>
      <c r="C7" s="74"/>
      <c r="D7" s="73"/>
      <c r="E7" s="5"/>
    </row>
    <row r="8" spans="1:5" s="6" customFormat="1" x14ac:dyDescent="0.3">
      <c r="A8" s="97"/>
      <c r="B8" s="97"/>
      <c r="C8" s="75"/>
      <c r="D8" s="75"/>
    </row>
    <row r="9" spans="1:5" s="6" customFormat="1" ht="30" x14ac:dyDescent="0.3">
      <c r="A9" s="102" t="s">
        <v>64</v>
      </c>
      <c r="B9" s="76" t="s">
        <v>11</v>
      </c>
      <c r="C9" s="76" t="s">
        <v>10</v>
      </c>
      <c r="D9" s="76" t="s">
        <v>9</v>
      </c>
    </row>
    <row r="10" spans="1:5" s="7" customFormat="1" x14ac:dyDescent="0.2">
      <c r="A10" s="13">
        <v>1</v>
      </c>
      <c r="B10" s="13" t="s">
        <v>108</v>
      </c>
      <c r="C10" s="79">
        <f>SUM(C11,C14,C17,C20:C22)</f>
        <v>19372</v>
      </c>
      <c r="D10" s="79">
        <f>SUM(D11,D14,D17,D20:D22)</f>
        <v>19372</v>
      </c>
    </row>
    <row r="11" spans="1:5" s="9" customFormat="1" ht="18" x14ac:dyDescent="0.2">
      <c r="A11" s="14">
        <v>1.1000000000000001</v>
      </c>
      <c r="B11" s="14" t="s">
        <v>68</v>
      </c>
      <c r="C11" s="79">
        <f>SUM(C12:C13)</f>
        <v>0</v>
      </c>
      <c r="D11" s="79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79">
        <f>SUM(C15:C16)</f>
        <v>19297</v>
      </c>
      <c r="D14" s="79">
        <f>SUM(D15:D16)</f>
        <v>19297</v>
      </c>
    </row>
    <row r="15" spans="1:5" x14ac:dyDescent="0.3">
      <c r="A15" s="16" t="s">
        <v>32</v>
      </c>
      <c r="B15" s="16" t="s">
        <v>72</v>
      </c>
      <c r="C15" s="32">
        <v>19297</v>
      </c>
      <c r="D15" s="33">
        <v>19297</v>
      </c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9">
        <f>SUM(C18:C19)</f>
        <v>75</v>
      </c>
      <c r="D17" s="79">
        <f>SUM(D18:D19)</f>
        <v>75</v>
      </c>
    </row>
    <row r="18" spans="1:9" x14ac:dyDescent="0.3">
      <c r="A18" s="16" t="s">
        <v>50</v>
      </c>
      <c r="B18" s="16" t="s">
        <v>75</v>
      </c>
      <c r="C18" s="32">
        <v>75</v>
      </c>
      <c r="D18" s="33">
        <v>75</v>
      </c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6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4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426</v>
      </c>
      <c r="B1" s="74"/>
      <c r="C1" s="524" t="s">
        <v>109</v>
      </c>
      <c r="D1" s="524"/>
      <c r="E1" s="88"/>
    </row>
    <row r="2" spans="1:5" s="6" customFormat="1" x14ac:dyDescent="0.3">
      <c r="A2" s="71" t="s">
        <v>423</v>
      </c>
      <c r="B2" s="74"/>
      <c r="C2" s="521" t="str">
        <f>'ფორმა N1'!L2</f>
        <v>01/01/2017-31.12-2017</v>
      </c>
      <c r="D2" s="521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0" t="str">
        <f>'ფორმა N1'!A5</f>
        <v>მპგ "მოძრაობა თავისუფალი საქართველოსთვის"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292</v>
      </c>
      <c r="B10" s="95"/>
      <c r="C10" s="4"/>
      <c r="D10" s="4"/>
      <c r="E10" s="90"/>
    </row>
    <row r="11" spans="1:5" s="10" customFormat="1" x14ac:dyDescent="0.2">
      <c r="A11" s="95" t="s">
        <v>293</v>
      </c>
      <c r="B11" s="95"/>
      <c r="C11" s="4"/>
      <c r="D11" s="4"/>
      <c r="E11" s="91"/>
    </row>
    <row r="12" spans="1:5" s="10" customFormat="1" x14ac:dyDescent="0.2">
      <c r="A12" s="95" t="s">
        <v>294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9" x14ac:dyDescent="0.3">
      <c r="A17" s="96"/>
      <c r="B17" s="96" t="s">
        <v>321</v>
      </c>
      <c r="C17" s="83">
        <f>SUM(C10:C16)</f>
        <v>0</v>
      </c>
      <c r="D17" s="83">
        <f>SUM(D10:D16)</f>
        <v>0</v>
      </c>
      <c r="E17" s="93"/>
    </row>
    <row r="18" spans="1:9" x14ac:dyDescent="0.3">
      <c r="A18" s="43"/>
      <c r="B18" s="43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3"/>
    </row>
    <row r="22" spans="1:9" x14ac:dyDescent="0.3">
      <c r="A22" s="193" t="s">
        <v>383</v>
      </c>
    </row>
    <row r="23" spans="1:9" s="22" customFormat="1" ht="12.75" x14ac:dyDescent="0.2"/>
    <row r="24" spans="1:9" x14ac:dyDescent="0.3">
      <c r="A24" s="6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6"/>
      <c r="B27" s="66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93"/>
  <sheetViews>
    <sheetView showGridLines="0" view="pageBreakPreview" topLeftCell="A3" zoomScale="77" zoomScaleNormal="100" zoomScaleSheetLayoutView="77" workbookViewId="0">
      <selection activeCell="G50" sqref="G50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224</v>
      </c>
      <c r="B1" s="117"/>
      <c r="C1" s="527" t="s">
        <v>198</v>
      </c>
      <c r="D1" s="527"/>
      <c r="E1" s="101"/>
    </row>
    <row r="2" spans="1:5" x14ac:dyDescent="0.3">
      <c r="A2" s="73" t="s">
        <v>140</v>
      </c>
      <c r="B2" s="117"/>
      <c r="C2" s="74"/>
      <c r="D2" s="204" t="str">
        <f>'ფორმა N1'!L2</f>
        <v>01/01/2017-31.12-2017</v>
      </c>
      <c r="E2" s="101"/>
    </row>
    <row r="3" spans="1:5" x14ac:dyDescent="0.3">
      <c r="A3" s="112"/>
      <c r="B3" s="117"/>
      <c r="C3" s="74"/>
      <c r="D3" s="74"/>
      <c r="E3" s="101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4"/>
    </row>
    <row r="5" spans="1:5" x14ac:dyDescent="0.3">
      <c r="A5" s="115" t="str">
        <f>'ფორმა N1'!A5</f>
        <v>მპგ "მოძრაობა თავისუფალი საქართველოსთვის"</v>
      </c>
      <c r="B5" s="116"/>
      <c r="C5" s="116"/>
      <c r="D5" s="58"/>
      <c r="E5" s="104"/>
    </row>
    <row r="6" spans="1:5" x14ac:dyDescent="0.3">
      <c r="A6" s="74"/>
      <c r="B6" s="73"/>
      <c r="C6" s="73"/>
      <c r="D6" s="73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113</v>
      </c>
      <c r="B8" s="120" t="s">
        <v>190</v>
      </c>
      <c r="C8" s="120" t="s">
        <v>298</v>
      </c>
      <c r="D8" s="120" t="s">
        <v>252</v>
      </c>
      <c r="E8" s="101"/>
    </row>
    <row r="9" spans="1:5" x14ac:dyDescent="0.3">
      <c r="A9" s="48"/>
      <c r="B9" s="49"/>
      <c r="C9" s="149"/>
      <c r="D9" s="149"/>
      <c r="E9" s="101"/>
    </row>
    <row r="10" spans="1:5" x14ac:dyDescent="0.3">
      <c r="A10" s="50" t="s">
        <v>191</v>
      </c>
      <c r="B10" s="51"/>
      <c r="C10" s="121">
        <f>SUM(C11,C34)</f>
        <v>0</v>
      </c>
      <c r="D10" s="121">
        <f>SUM(D11,D34)</f>
        <v>17063.34</v>
      </c>
      <c r="E10" s="101"/>
    </row>
    <row r="11" spans="1:5" x14ac:dyDescent="0.3">
      <c r="A11" s="52" t="s">
        <v>192</v>
      </c>
      <c r="B11" s="53"/>
      <c r="C11" s="82">
        <f>SUM(C12:C32)</f>
        <v>0</v>
      </c>
      <c r="D11" s="82">
        <f>SUM(D12:D32)</f>
        <v>17063.34</v>
      </c>
      <c r="E11" s="101"/>
    </row>
    <row r="12" spans="1:5" x14ac:dyDescent="0.3">
      <c r="A12" s="56">
        <v>1110</v>
      </c>
      <c r="B12" s="55" t="s">
        <v>142</v>
      </c>
      <c r="C12" s="8"/>
      <c r="D12" s="8"/>
      <c r="E12" s="101"/>
    </row>
    <row r="13" spans="1:5" x14ac:dyDescent="0.3">
      <c r="A13" s="56">
        <v>1120</v>
      </c>
      <c r="B13" s="55" t="s">
        <v>143</v>
      </c>
      <c r="C13" s="8"/>
      <c r="D13" s="8"/>
      <c r="E13" s="101"/>
    </row>
    <row r="14" spans="1:5" x14ac:dyDescent="0.3">
      <c r="A14" s="56">
        <v>1211</v>
      </c>
      <c r="B14" s="55" t="s">
        <v>144</v>
      </c>
      <c r="C14" s="8">
        <v>0</v>
      </c>
      <c r="D14" s="417">
        <v>16682.759999999998</v>
      </c>
      <c r="E14" s="101"/>
    </row>
    <row r="15" spans="1:5" x14ac:dyDescent="0.3">
      <c r="A15" s="56">
        <v>1212</v>
      </c>
      <c r="B15" s="55" t="s">
        <v>145</v>
      </c>
      <c r="C15" s="8"/>
      <c r="D15" s="8"/>
      <c r="E15" s="101"/>
    </row>
    <row r="16" spans="1:5" x14ac:dyDescent="0.3">
      <c r="A16" s="56">
        <v>1213</v>
      </c>
      <c r="B16" s="55" t="s">
        <v>146</v>
      </c>
      <c r="C16" s="8"/>
      <c r="D16" s="8"/>
      <c r="E16" s="101"/>
    </row>
    <row r="17" spans="1:5" x14ac:dyDescent="0.3">
      <c r="A17" s="56">
        <v>1214</v>
      </c>
      <c r="B17" s="55" t="s">
        <v>147</v>
      </c>
      <c r="C17" s="8"/>
      <c r="D17" s="8"/>
      <c r="E17" s="101"/>
    </row>
    <row r="18" spans="1:5" x14ac:dyDescent="0.3">
      <c r="A18" s="56">
        <v>1215</v>
      </c>
      <c r="B18" s="55" t="s">
        <v>148</v>
      </c>
      <c r="C18" s="8"/>
      <c r="D18" s="8"/>
      <c r="E18" s="101"/>
    </row>
    <row r="19" spans="1:5" x14ac:dyDescent="0.3">
      <c r="A19" s="56">
        <v>1300</v>
      </c>
      <c r="B19" s="55" t="s">
        <v>149</v>
      </c>
      <c r="C19" s="8"/>
      <c r="D19" s="8"/>
      <c r="E19" s="101"/>
    </row>
    <row r="20" spans="1:5" x14ac:dyDescent="0.3">
      <c r="A20" s="56">
        <v>1410</v>
      </c>
      <c r="B20" s="55" t="s">
        <v>150</v>
      </c>
      <c r="C20" s="8"/>
      <c r="D20" s="8"/>
      <c r="E20" s="101"/>
    </row>
    <row r="21" spans="1:5" x14ac:dyDescent="0.3">
      <c r="A21" s="56">
        <v>1421</v>
      </c>
      <c r="B21" s="55" t="s">
        <v>151</v>
      </c>
      <c r="C21" s="8"/>
      <c r="D21" s="8"/>
      <c r="E21" s="101"/>
    </row>
    <row r="22" spans="1:5" x14ac:dyDescent="0.3">
      <c r="A22" s="56">
        <v>1422</v>
      </c>
      <c r="B22" s="55" t="s">
        <v>152</v>
      </c>
      <c r="C22" s="8"/>
      <c r="D22" s="8"/>
      <c r="E22" s="101"/>
    </row>
    <row r="23" spans="1:5" x14ac:dyDescent="0.3">
      <c r="A23" s="56">
        <v>1423</v>
      </c>
      <c r="B23" s="55" t="s">
        <v>153</v>
      </c>
      <c r="C23" s="8"/>
      <c r="D23" s="8"/>
      <c r="E23" s="101"/>
    </row>
    <row r="24" spans="1:5" x14ac:dyDescent="0.3">
      <c r="A24" s="56">
        <v>1431</v>
      </c>
      <c r="B24" s="55" t="s">
        <v>154</v>
      </c>
      <c r="C24" s="8"/>
      <c r="D24" s="8"/>
      <c r="E24" s="101"/>
    </row>
    <row r="25" spans="1:5" x14ac:dyDescent="0.3">
      <c r="A25" s="56">
        <v>1432</v>
      </c>
      <c r="B25" s="55" t="s">
        <v>155</v>
      </c>
      <c r="C25" s="8"/>
      <c r="D25" s="8"/>
      <c r="E25" s="101"/>
    </row>
    <row r="26" spans="1:5" x14ac:dyDescent="0.3">
      <c r="A26" s="56">
        <v>1433</v>
      </c>
      <c r="B26" s="55" t="s">
        <v>156</v>
      </c>
      <c r="C26" s="8"/>
      <c r="D26" s="8">
        <v>380.58</v>
      </c>
      <c r="E26" s="101"/>
    </row>
    <row r="27" spans="1:5" x14ac:dyDescent="0.3">
      <c r="A27" s="56">
        <v>1441</v>
      </c>
      <c r="B27" s="55" t="s">
        <v>157</v>
      </c>
      <c r="C27" s="8"/>
      <c r="D27" s="8"/>
      <c r="E27" s="101"/>
    </row>
    <row r="28" spans="1:5" x14ac:dyDescent="0.3">
      <c r="A28" s="56">
        <v>1442</v>
      </c>
      <c r="B28" s="55" t="s">
        <v>158</v>
      </c>
      <c r="C28" s="8"/>
      <c r="D28" s="8"/>
      <c r="E28" s="101"/>
    </row>
    <row r="29" spans="1:5" x14ac:dyDescent="0.3">
      <c r="A29" s="56">
        <v>1443</v>
      </c>
      <c r="B29" s="55" t="s">
        <v>159</v>
      </c>
      <c r="C29" s="8"/>
      <c r="D29" s="8"/>
      <c r="E29" s="101"/>
    </row>
    <row r="30" spans="1:5" x14ac:dyDescent="0.3">
      <c r="A30" s="56">
        <v>1444</v>
      </c>
      <c r="B30" s="55" t="s">
        <v>160</v>
      </c>
      <c r="C30" s="8"/>
      <c r="D30" s="8"/>
      <c r="E30" s="101"/>
    </row>
    <row r="31" spans="1:5" x14ac:dyDescent="0.3">
      <c r="A31" s="56">
        <v>1445</v>
      </c>
      <c r="B31" s="55" t="s">
        <v>161</v>
      </c>
      <c r="C31" s="8"/>
      <c r="D31" s="8"/>
      <c r="E31" s="101"/>
    </row>
    <row r="32" spans="1:5" x14ac:dyDescent="0.3">
      <c r="A32" s="56">
        <v>1446</v>
      </c>
      <c r="B32" s="55" t="s">
        <v>162</v>
      </c>
      <c r="C32" s="8"/>
      <c r="D32" s="8"/>
      <c r="E32" s="101"/>
    </row>
    <row r="33" spans="1:5" x14ac:dyDescent="0.3">
      <c r="A33" s="29"/>
      <c r="E33" s="101"/>
    </row>
    <row r="34" spans="1:5" x14ac:dyDescent="0.3">
      <c r="A34" s="57" t="s">
        <v>193</v>
      </c>
      <c r="B34" s="55"/>
      <c r="C34" s="82">
        <f>SUM(C35:C42)</f>
        <v>0</v>
      </c>
      <c r="D34" s="82">
        <f>SUM(D35:D42)</f>
        <v>0</v>
      </c>
      <c r="E34" s="101"/>
    </row>
    <row r="35" spans="1:5" x14ac:dyDescent="0.3">
      <c r="A35" s="56">
        <v>2110</v>
      </c>
      <c r="B35" s="55" t="s">
        <v>100</v>
      </c>
      <c r="C35" s="8"/>
      <c r="D35" s="8"/>
      <c r="E35" s="101"/>
    </row>
    <row r="36" spans="1:5" x14ac:dyDescent="0.3">
      <c r="A36" s="56">
        <v>2120</v>
      </c>
      <c r="B36" s="55" t="s">
        <v>163</v>
      </c>
      <c r="C36" s="8"/>
      <c r="D36" s="8"/>
      <c r="E36" s="101"/>
    </row>
    <row r="37" spans="1:5" x14ac:dyDescent="0.3">
      <c r="A37" s="56">
        <v>2130</v>
      </c>
      <c r="B37" s="55" t="s">
        <v>101</v>
      </c>
      <c r="C37" s="8"/>
      <c r="D37" s="8"/>
      <c r="E37" s="101"/>
    </row>
    <row r="38" spans="1:5" x14ac:dyDescent="0.3">
      <c r="A38" s="56">
        <v>2140</v>
      </c>
      <c r="B38" s="55" t="s">
        <v>389</v>
      </c>
      <c r="C38" s="8"/>
      <c r="D38" s="8"/>
      <c r="E38" s="101"/>
    </row>
    <row r="39" spans="1:5" x14ac:dyDescent="0.3">
      <c r="A39" s="56">
        <v>2150</v>
      </c>
      <c r="B39" s="55" t="s">
        <v>393</v>
      </c>
      <c r="C39" s="8"/>
      <c r="D39" s="8"/>
      <c r="E39" s="101"/>
    </row>
    <row r="40" spans="1:5" x14ac:dyDescent="0.3">
      <c r="A40" s="56">
        <v>2220</v>
      </c>
      <c r="B40" s="55" t="s">
        <v>102</v>
      </c>
      <c r="C40" s="8"/>
      <c r="D40" s="8"/>
      <c r="E40" s="101"/>
    </row>
    <row r="41" spans="1:5" x14ac:dyDescent="0.3">
      <c r="A41" s="56">
        <v>2300</v>
      </c>
      <c r="B41" s="55" t="s">
        <v>164</v>
      </c>
      <c r="C41" s="8"/>
      <c r="D41" s="8"/>
      <c r="E41" s="101"/>
    </row>
    <row r="42" spans="1:5" x14ac:dyDescent="0.3">
      <c r="A42" s="56">
        <v>2400</v>
      </c>
      <c r="B42" s="55" t="s">
        <v>165</v>
      </c>
      <c r="C42" s="8"/>
      <c r="D42" s="8"/>
      <c r="E42" s="101"/>
    </row>
    <row r="43" spans="1:5" x14ac:dyDescent="0.3">
      <c r="A43" s="30"/>
      <c r="E43" s="101"/>
    </row>
    <row r="44" spans="1:5" x14ac:dyDescent="0.3">
      <c r="A44" s="54" t="s">
        <v>197</v>
      </c>
      <c r="B44" s="55"/>
      <c r="C44" s="82">
        <f>SUM(C45,C64)</f>
        <v>0</v>
      </c>
      <c r="D44" s="82">
        <f>SUM(D45,D64)</f>
        <v>17063.34</v>
      </c>
      <c r="E44" s="101"/>
    </row>
    <row r="45" spans="1:5" x14ac:dyDescent="0.3">
      <c r="A45" s="57" t="s">
        <v>194</v>
      </c>
      <c r="B45" s="55"/>
      <c r="C45" s="82">
        <f>SUM(C46:C61)</f>
        <v>0</v>
      </c>
      <c r="D45" s="82">
        <f>SUM(D46:D61)</f>
        <v>2467.11</v>
      </c>
      <c r="E45" s="101"/>
    </row>
    <row r="46" spans="1:5" x14ac:dyDescent="0.3">
      <c r="A46" s="56">
        <v>3100</v>
      </c>
      <c r="B46" s="55" t="s">
        <v>166</v>
      </c>
      <c r="C46" s="8"/>
      <c r="D46" s="8"/>
      <c r="E46" s="101"/>
    </row>
    <row r="47" spans="1:5" x14ac:dyDescent="0.3">
      <c r="A47" s="56">
        <v>3210</v>
      </c>
      <c r="B47" s="55" t="s">
        <v>167</v>
      </c>
      <c r="C47" s="8">
        <v>0</v>
      </c>
      <c r="D47" s="8">
        <v>2467.11</v>
      </c>
      <c r="E47" s="101"/>
    </row>
    <row r="48" spans="1:5" x14ac:dyDescent="0.3">
      <c r="A48" s="56">
        <v>3221</v>
      </c>
      <c r="B48" s="55" t="s">
        <v>168</v>
      </c>
      <c r="C48" s="8"/>
      <c r="D48" s="8"/>
      <c r="E48" s="101"/>
    </row>
    <row r="49" spans="1:5" x14ac:dyDescent="0.3">
      <c r="A49" s="56">
        <v>3222</v>
      </c>
      <c r="B49" s="55" t="s">
        <v>169</v>
      </c>
      <c r="C49" s="8"/>
      <c r="D49" s="8"/>
      <c r="E49" s="101"/>
    </row>
    <row r="50" spans="1:5" x14ac:dyDescent="0.3">
      <c r="A50" s="56">
        <v>3223</v>
      </c>
      <c r="B50" s="55" t="s">
        <v>170</v>
      </c>
      <c r="C50" s="8"/>
      <c r="D50" s="8"/>
      <c r="E50" s="101"/>
    </row>
    <row r="51" spans="1:5" x14ac:dyDescent="0.3">
      <c r="A51" s="56">
        <v>3224</v>
      </c>
      <c r="B51" s="55" t="s">
        <v>171</v>
      </c>
      <c r="C51" s="8"/>
      <c r="D51" s="8"/>
      <c r="E51" s="101"/>
    </row>
    <row r="52" spans="1:5" x14ac:dyDescent="0.3">
      <c r="A52" s="56">
        <v>3231</v>
      </c>
      <c r="B52" s="55" t="s">
        <v>172</v>
      </c>
      <c r="C52" s="8"/>
      <c r="D52" s="8"/>
      <c r="E52" s="101"/>
    </row>
    <row r="53" spans="1:5" x14ac:dyDescent="0.3">
      <c r="A53" s="56">
        <v>3232</v>
      </c>
      <c r="B53" s="55" t="s">
        <v>173</v>
      </c>
      <c r="C53" s="8"/>
      <c r="D53" s="8"/>
      <c r="E53" s="101"/>
    </row>
    <row r="54" spans="1:5" x14ac:dyDescent="0.3">
      <c r="A54" s="56">
        <v>3234</v>
      </c>
      <c r="B54" s="55" t="s">
        <v>174</v>
      </c>
      <c r="C54" s="8"/>
      <c r="D54" s="8"/>
      <c r="E54" s="101"/>
    </row>
    <row r="55" spans="1:5" ht="30" x14ac:dyDescent="0.3">
      <c r="A55" s="56">
        <v>3236</v>
      </c>
      <c r="B55" s="55" t="s">
        <v>189</v>
      </c>
      <c r="C55" s="8"/>
      <c r="D55" s="8"/>
      <c r="E55" s="101"/>
    </row>
    <row r="56" spans="1:5" ht="45" x14ac:dyDescent="0.3">
      <c r="A56" s="56">
        <v>3237</v>
      </c>
      <c r="B56" s="55" t="s">
        <v>175</v>
      </c>
      <c r="C56" s="8"/>
      <c r="D56" s="8"/>
      <c r="E56" s="101"/>
    </row>
    <row r="57" spans="1:5" x14ac:dyDescent="0.3">
      <c r="A57" s="56">
        <v>3241</v>
      </c>
      <c r="B57" s="55" t="s">
        <v>176</v>
      </c>
      <c r="C57" s="8"/>
      <c r="D57" s="8"/>
      <c r="E57" s="101"/>
    </row>
    <row r="58" spans="1:5" x14ac:dyDescent="0.3">
      <c r="A58" s="56">
        <v>3242</v>
      </c>
      <c r="B58" s="55" t="s">
        <v>177</v>
      </c>
      <c r="C58" s="8"/>
      <c r="D58" s="8"/>
      <c r="E58" s="101"/>
    </row>
    <row r="59" spans="1:5" x14ac:dyDescent="0.3">
      <c r="A59" s="56">
        <v>3243</v>
      </c>
      <c r="B59" s="55" t="s">
        <v>178</v>
      </c>
      <c r="C59" s="8"/>
      <c r="D59" s="8"/>
      <c r="E59" s="101"/>
    </row>
    <row r="60" spans="1:5" x14ac:dyDescent="0.3">
      <c r="A60" s="56">
        <v>3245</v>
      </c>
      <c r="B60" s="55" t="s">
        <v>179</v>
      </c>
      <c r="C60" s="8"/>
      <c r="D60" s="8"/>
      <c r="E60" s="101"/>
    </row>
    <row r="61" spans="1:5" x14ac:dyDescent="0.3">
      <c r="A61" s="56">
        <v>3246</v>
      </c>
      <c r="B61" s="55" t="s">
        <v>180</v>
      </c>
      <c r="C61" s="8"/>
      <c r="D61" s="8"/>
      <c r="E61" s="101"/>
    </row>
    <row r="62" spans="1:5" x14ac:dyDescent="0.3">
      <c r="A62" s="30"/>
      <c r="E62" s="101"/>
    </row>
    <row r="63" spans="1:5" x14ac:dyDescent="0.3">
      <c r="A63" s="31"/>
      <c r="E63" s="101"/>
    </row>
    <row r="64" spans="1:5" x14ac:dyDescent="0.3">
      <c r="A64" s="57" t="s">
        <v>195</v>
      </c>
      <c r="B64" s="55"/>
      <c r="C64" s="82">
        <f>SUM(C65:C67)</f>
        <v>0</v>
      </c>
      <c r="D64" s="82">
        <f>SUM(D65:D67)</f>
        <v>14596.23</v>
      </c>
      <c r="E64" s="101"/>
    </row>
    <row r="65" spans="1:5" x14ac:dyDescent="0.3">
      <c r="A65" s="56">
        <v>5100</v>
      </c>
      <c r="B65" s="55" t="s">
        <v>250</v>
      </c>
      <c r="C65" s="8"/>
      <c r="D65" s="8"/>
      <c r="E65" s="101"/>
    </row>
    <row r="66" spans="1:5" x14ac:dyDescent="0.3">
      <c r="A66" s="56">
        <v>5220</v>
      </c>
      <c r="B66" s="55" t="s">
        <v>402</v>
      </c>
      <c r="C66" s="460">
        <f>C10-C45</f>
        <v>0</v>
      </c>
      <c r="D66" s="460">
        <f>D10-D45</f>
        <v>14596.23</v>
      </c>
      <c r="E66" s="101"/>
    </row>
    <row r="67" spans="1:5" x14ac:dyDescent="0.3">
      <c r="A67" s="56">
        <v>5230</v>
      </c>
      <c r="B67" s="55" t="s">
        <v>403</v>
      </c>
      <c r="C67" s="8"/>
      <c r="D67" s="8"/>
      <c r="E67" s="101"/>
    </row>
    <row r="68" spans="1:5" x14ac:dyDescent="0.3">
      <c r="A68" s="30"/>
      <c r="E68" s="101"/>
    </row>
    <row r="69" spans="1:5" x14ac:dyDescent="0.3">
      <c r="A69" s="2"/>
      <c r="E69" s="101"/>
    </row>
    <row r="70" spans="1:5" x14ac:dyDescent="0.3">
      <c r="A70" s="54" t="s">
        <v>196</v>
      </c>
      <c r="B70" s="55"/>
      <c r="C70" s="8"/>
      <c r="D70" s="8"/>
      <c r="E70" s="101"/>
    </row>
    <row r="71" spans="1:5" ht="30" x14ac:dyDescent="0.3">
      <c r="A71" s="56">
        <v>1</v>
      </c>
      <c r="B71" s="55" t="s">
        <v>181</v>
      </c>
      <c r="C71" s="8"/>
      <c r="D71" s="8"/>
      <c r="E71" s="101"/>
    </row>
    <row r="72" spans="1:5" x14ac:dyDescent="0.3">
      <c r="A72" s="56">
        <v>2</v>
      </c>
      <c r="B72" s="55" t="s">
        <v>182</v>
      </c>
      <c r="C72" s="8"/>
      <c r="D72" s="8"/>
      <c r="E72" s="101"/>
    </row>
    <row r="73" spans="1:5" x14ac:dyDescent="0.3">
      <c r="A73" s="56">
        <v>3</v>
      </c>
      <c r="B73" s="55" t="s">
        <v>183</v>
      </c>
      <c r="C73" s="8"/>
      <c r="D73" s="8"/>
      <c r="E73" s="101"/>
    </row>
    <row r="74" spans="1:5" x14ac:dyDescent="0.3">
      <c r="A74" s="56">
        <v>4</v>
      </c>
      <c r="B74" s="55" t="s">
        <v>353</v>
      </c>
      <c r="C74" s="8"/>
      <c r="D74" s="8"/>
      <c r="E74" s="101"/>
    </row>
    <row r="75" spans="1:5" x14ac:dyDescent="0.3">
      <c r="A75" s="56">
        <v>5</v>
      </c>
      <c r="B75" s="55" t="s">
        <v>184</v>
      </c>
      <c r="C75" s="8"/>
      <c r="D75" s="8"/>
      <c r="E75" s="101"/>
    </row>
    <row r="76" spans="1:5" x14ac:dyDescent="0.3">
      <c r="A76" s="56">
        <v>6</v>
      </c>
      <c r="B76" s="55" t="s">
        <v>185</v>
      </c>
      <c r="C76" s="8"/>
      <c r="D76" s="8"/>
      <c r="E76" s="101"/>
    </row>
    <row r="77" spans="1:5" x14ac:dyDescent="0.3">
      <c r="A77" s="56">
        <v>7</v>
      </c>
      <c r="B77" s="55" t="s">
        <v>186</v>
      </c>
      <c r="C77" s="8"/>
      <c r="D77" s="8"/>
      <c r="E77" s="101"/>
    </row>
    <row r="78" spans="1:5" x14ac:dyDescent="0.3">
      <c r="A78" s="56">
        <v>8</v>
      </c>
      <c r="B78" s="55" t="s">
        <v>187</v>
      </c>
      <c r="C78" s="8"/>
      <c r="D78" s="8"/>
      <c r="E78" s="101"/>
    </row>
    <row r="79" spans="1:5" x14ac:dyDescent="0.3">
      <c r="A79" s="56">
        <v>9</v>
      </c>
      <c r="B79" s="55" t="s">
        <v>188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6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4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K25"/>
  <sheetViews>
    <sheetView showGridLines="0" view="pageBreakPreview" zoomScale="80" zoomScaleNormal="100" zoomScaleSheetLayoutView="80" workbookViewId="0">
      <selection activeCell="E32" sqref="E32"/>
    </sheetView>
  </sheetViews>
  <sheetFormatPr defaultRowHeight="15" x14ac:dyDescent="0.3"/>
  <cols>
    <col min="1" max="1" width="4.85546875" style="2" customWidth="1"/>
    <col min="2" max="2" width="28.7109375" style="2" customWidth="1"/>
    <col min="3" max="3" width="27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420</v>
      </c>
      <c r="B1" s="73"/>
      <c r="C1" s="73"/>
      <c r="D1" s="73"/>
      <c r="E1" s="73"/>
      <c r="F1" s="73"/>
      <c r="G1" s="73"/>
      <c r="H1" s="73"/>
      <c r="I1" s="524" t="s">
        <v>109</v>
      </c>
      <c r="J1" s="524"/>
      <c r="K1" s="101"/>
    </row>
    <row r="2" spans="1:11" x14ac:dyDescent="0.3">
      <c r="A2" s="73" t="s">
        <v>140</v>
      </c>
      <c r="B2" s="73"/>
      <c r="C2" s="73"/>
      <c r="D2" s="73"/>
      <c r="E2" s="73"/>
      <c r="F2" s="73"/>
      <c r="G2" s="73"/>
      <c r="H2" s="73"/>
      <c r="I2" s="521" t="str">
        <f>'ფორმა N1'!L2</f>
        <v>01/01/2017-31.12-2017</v>
      </c>
      <c r="J2" s="522"/>
      <c r="K2" s="101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72"/>
      <c r="J3" s="72"/>
      <c r="K3" s="101"/>
    </row>
    <row r="4" spans="1:11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22"/>
      <c r="G4" s="73"/>
      <c r="H4" s="73"/>
      <c r="I4" s="73"/>
      <c r="J4" s="73"/>
      <c r="K4" s="101"/>
    </row>
    <row r="5" spans="1:11" x14ac:dyDescent="0.3">
      <c r="A5" s="201" t="str">
        <f>'ფორმა N1'!A5</f>
        <v>მპგ "მოძრაობა თავისუფალი საქართველოსთვის"</v>
      </c>
      <c r="B5" s="352"/>
      <c r="C5" s="352"/>
      <c r="D5" s="352"/>
      <c r="E5" s="352"/>
      <c r="F5" s="353"/>
      <c r="G5" s="352"/>
      <c r="H5" s="352"/>
      <c r="I5" s="352"/>
      <c r="J5" s="352"/>
      <c r="K5" s="101"/>
    </row>
    <row r="6" spans="1:11" x14ac:dyDescent="0.3">
      <c r="A6" s="74"/>
      <c r="B6" s="74"/>
      <c r="C6" s="73"/>
      <c r="D6" s="73"/>
      <c r="E6" s="73"/>
      <c r="F6" s="122"/>
      <c r="G6" s="73"/>
      <c r="H6" s="73"/>
      <c r="I6" s="73"/>
      <c r="J6" s="73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6" customFormat="1" ht="45" x14ac:dyDescent="0.3">
      <c r="A8" s="125" t="s">
        <v>64</v>
      </c>
      <c r="B8" s="125" t="s">
        <v>111</v>
      </c>
      <c r="C8" s="126" t="s">
        <v>113</v>
      </c>
      <c r="D8" s="126" t="s">
        <v>270</v>
      </c>
      <c r="E8" s="126" t="s">
        <v>112</v>
      </c>
      <c r="F8" s="124" t="s">
        <v>251</v>
      </c>
      <c r="G8" s="124" t="s">
        <v>289</v>
      </c>
      <c r="H8" s="124" t="s">
        <v>290</v>
      </c>
      <c r="I8" s="124" t="s">
        <v>252</v>
      </c>
      <c r="J8" s="127" t="s">
        <v>114</v>
      </c>
      <c r="K8" s="101"/>
    </row>
    <row r="9" spans="1:11" s="26" customFormat="1" x14ac:dyDescent="0.3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1"/>
    </row>
    <row r="10" spans="1:11" s="26" customFormat="1" ht="18" x14ac:dyDescent="0.35">
      <c r="A10" s="150">
        <v>1</v>
      </c>
      <c r="B10" s="62" t="s">
        <v>522</v>
      </c>
      <c r="C10" s="550" t="s">
        <v>738</v>
      </c>
      <c r="D10" s="416" t="s">
        <v>221</v>
      </c>
      <c r="E10" s="508">
        <v>42972</v>
      </c>
      <c r="F10" s="417">
        <v>0</v>
      </c>
      <c r="G10" s="418">
        <v>77134.17</v>
      </c>
      <c r="H10" s="417">
        <v>60451.41</v>
      </c>
      <c r="I10" s="417">
        <v>16682.759999999998</v>
      </c>
      <c r="J10" s="419" t="s">
        <v>521</v>
      </c>
      <c r="K10" s="101"/>
    </row>
    <row r="11" spans="1:1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x14ac:dyDescent="0.3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x14ac:dyDescent="0.3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 x14ac:dyDescent="0.3">
      <c r="A15" s="100"/>
      <c r="B15" s="211" t="s">
        <v>107</v>
      </c>
      <c r="C15" s="100"/>
      <c r="D15" s="100"/>
      <c r="E15" s="100"/>
      <c r="F15" s="212"/>
      <c r="G15" s="100"/>
      <c r="H15" s="100"/>
      <c r="I15" s="100"/>
      <c r="J15" s="100"/>
    </row>
    <row r="16" spans="1:11" x14ac:dyDescent="0.3">
      <c r="A16" s="100"/>
      <c r="B16" s="100"/>
      <c r="C16" s="100"/>
      <c r="D16" s="100"/>
      <c r="E16" s="100"/>
      <c r="F16" s="98"/>
      <c r="G16" s="98"/>
      <c r="H16" s="98"/>
      <c r="I16" s="98"/>
      <c r="J16" s="98"/>
    </row>
    <row r="17" spans="1:10" x14ac:dyDescent="0.3">
      <c r="A17" s="100"/>
      <c r="B17" s="100"/>
      <c r="C17" s="246"/>
      <c r="D17" s="100"/>
      <c r="E17" s="100"/>
      <c r="F17" s="246"/>
      <c r="G17" s="247"/>
      <c r="H17" s="247"/>
      <c r="I17" s="98"/>
      <c r="J17" s="98"/>
    </row>
    <row r="18" spans="1:10" x14ac:dyDescent="0.3">
      <c r="A18" s="98"/>
      <c r="B18" s="100"/>
      <c r="C18" s="213" t="s">
        <v>263</v>
      </c>
      <c r="D18" s="213"/>
      <c r="E18" s="100"/>
      <c r="F18" s="100" t="s">
        <v>268</v>
      </c>
      <c r="G18" s="98"/>
      <c r="H18" s="98"/>
      <c r="I18" s="98"/>
      <c r="J18" s="98"/>
    </row>
    <row r="19" spans="1:10" x14ac:dyDescent="0.3">
      <c r="A19" s="98"/>
      <c r="B19" s="100"/>
      <c r="C19" s="214" t="s">
        <v>139</v>
      </c>
      <c r="D19" s="100"/>
      <c r="E19" s="100"/>
      <c r="F19" s="100" t="s">
        <v>264</v>
      </c>
      <c r="G19" s="98"/>
      <c r="H19" s="98"/>
      <c r="I19" s="98"/>
      <c r="J19" s="98"/>
    </row>
    <row r="20" spans="1:10" customFormat="1" x14ac:dyDescent="0.3">
      <c r="A20" s="98"/>
      <c r="B20" s="100"/>
      <c r="C20" s="100"/>
      <c r="D20" s="214"/>
      <c r="E20" s="98"/>
      <c r="F20" s="98"/>
      <c r="G20" s="98"/>
      <c r="H20" s="98"/>
      <c r="I20" s="98"/>
      <c r="J20" s="98"/>
    </row>
    <row r="21" spans="1:10" customFormat="1" ht="12.75" x14ac:dyDescent="0.2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I45"/>
  <sheetViews>
    <sheetView showGridLines="0" view="pageBreakPreview" zoomScale="80" zoomScaleNormal="100" zoomScaleSheetLayoutView="80" workbookViewId="0">
      <selection activeCell="G22" sqref="G22"/>
    </sheetView>
  </sheetViews>
  <sheetFormatPr defaultRowHeight="15" x14ac:dyDescent="0.3"/>
  <cols>
    <col min="1" max="1" width="16.28515625" style="26" customWidth="1"/>
    <col min="2" max="2" width="80" style="26" customWidth="1"/>
    <col min="3" max="3" width="16.140625" style="26" customWidth="1"/>
    <col min="4" max="4" width="14.7109375" style="26" customWidth="1"/>
    <col min="5" max="5" width="0.7109375" style="105" customWidth="1"/>
    <col min="6" max="6" width="9.140625" style="26"/>
    <col min="7" max="7" width="15.85546875" style="26" bestFit="1" customWidth="1"/>
    <col min="8" max="16384" width="9.140625" style="26"/>
  </cols>
  <sheetData>
    <row r="1" spans="1:7" x14ac:dyDescent="0.3">
      <c r="A1" s="452" t="s">
        <v>296</v>
      </c>
      <c r="B1" s="58"/>
      <c r="C1" s="523" t="s">
        <v>109</v>
      </c>
      <c r="D1" s="523"/>
    </row>
    <row r="2" spans="1:7" x14ac:dyDescent="0.3">
      <c r="A2" s="58" t="s">
        <v>140</v>
      </c>
      <c r="B2" s="58"/>
      <c r="C2" s="521" t="str">
        <f>'ფორმა N1'!L2</f>
        <v>01/01/2017-31.12-2017</v>
      </c>
      <c r="D2" s="522"/>
    </row>
    <row r="3" spans="1:7" x14ac:dyDescent="0.3">
      <c r="A3" s="452"/>
      <c r="B3" s="58"/>
      <c r="C3" s="414"/>
      <c r="D3" s="414"/>
    </row>
    <row r="4" spans="1:7" x14ac:dyDescent="0.3">
      <c r="A4" s="116" t="s">
        <v>269</v>
      </c>
      <c r="B4" s="453"/>
      <c r="C4" s="454"/>
      <c r="D4" s="58"/>
    </row>
    <row r="5" spans="1:7" x14ac:dyDescent="0.3">
      <c r="A5" s="115" t="str">
        <f>'ფორმა N1'!A5</f>
        <v>მპგ "მოძრაობა თავისუფალი საქართველოსთვის"</v>
      </c>
      <c r="B5" s="107"/>
      <c r="C5" s="107"/>
    </row>
    <row r="6" spans="1:7" x14ac:dyDescent="0.3">
      <c r="A6" s="107"/>
      <c r="B6" s="107"/>
      <c r="C6" s="107"/>
    </row>
    <row r="7" spans="1:7" x14ac:dyDescent="0.3">
      <c r="A7" s="58"/>
      <c r="B7" s="58"/>
      <c r="C7" s="58"/>
      <c r="D7" s="58"/>
    </row>
    <row r="8" spans="1:7" s="457" customFormat="1" ht="39" customHeight="1" x14ac:dyDescent="0.3">
      <c r="A8" s="455" t="s">
        <v>64</v>
      </c>
      <c r="B8" s="456" t="s">
        <v>244</v>
      </c>
      <c r="C8" s="456" t="s">
        <v>66</v>
      </c>
      <c r="D8" s="456" t="s">
        <v>67</v>
      </c>
      <c r="E8" s="105"/>
    </row>
    <row r="9" spans="1:7" s="459" customFormat="1" ht="16.5" customHeight="1" x14ac:dyDescent="0.3">
      <c r="A9" s="217">
        <v>1</v>
      </c>
      <c r="B9" s="217" t="s">
        <v>65</v>
      </c>
      <c r="C9" s="458">
        <f>SUM(C10,C26)</f>
        <v>77134.17</v>
      </c>
      <c r="D9" s="458">
        <f>SUM(D10,D26)</f>
        <v>77134.17</v>
      </c>
      <c r="E9" s="105"/>
    </row>
    <row r="10" spans="1:7" s="459" customFormat="1" ht="16.5" customHeight="1" x14ac:dyDescent="0.3">
      <c r="A10" s="84">
        <v>1.1000000000000001</v>
      </c>
      <c r="B10" s="84" t="s">
        <v>80</v>
      </c>
      <c r="C10" s="458">
        <f>SUM(C11,C12,C16,C19,C25,C26)</f>
        <v>77134.17</v>
      </c>
      <c r="D10" s="458">
        <f>SUM(D11,D12,D16,D19,D24,D25)</f>
        <v>77134.17</v>
      </c>
      <c r="E10" s="105"/>
    </row>
    <row r="11" spans="1:7" s="461" customFormat="1" ht="16.5" customHeight="1" x14ac:dyDescent="0.3">
      <c r="A11" s="85" t="s">
        <v>30</v>
      </c>
      <c r="B11" s="85" t="s">
        <v>79</v>
      </c>
      <c r="C11" s="460"/>
      <c r="D11" s="460"/>
      <c r="E11" s="105"/>
    </row>
    <row r="12" spans="1:7" s="463" customFormat="1" ht="16.5" customHeight="1" x14ac:dyDescent="0.3">
      <c r="A12" s="85" t="s">
        <v>31</v>
      </c>
      <c r="B12" s="85" t="s">
        <v>302</v>
      </c>
      <c r="C12" s="462">
        <f>SUM(C14:C15)</f>
        <v>0</v>
      </c>
      <c r="D12" s="462">
        <f>SUM(D14:D15)</f>
        <v>0</v>
      </c>
      <c r="E12" s="105"/>
      <c r="G12" s="464"/>
    </row>
    <row r="13" spans="1:7" s="465" customFormat="1" ht="16.5" customHeight="1" x14ac:dyDescent="0.3">
      <c r="A13" s="94" t="s">
        <v>81</v>
      </c>
      <c r="B13" s="94" t="s">
        <v>305</v>
      </c>
      <c r="C13" s="460"/>
      <c r="D13" s="460"/>
      <c r="E13" s="105"/>
    </row>
    <row r="14" spans="1:7" s="465" customFormat="1" ht="16.5" customHeight="1" x14ac:dyDescent="0.3">
      <c r="A14" s="94" t="s">
        <v>470</v>
      </c>
      <c r="B14" s="94" t="s">
        <v>469</v>
      </c>
      <c r="C14" s="460"/>
      <c r="D14" s="460"/>
      <c r="E14" s="105"/>
    </row>
    <row r="15" spans="1:7" s="465" customFormat="1" ht="16.5" customHeight="1" x14ac:dyDescent="0.3">
      <c r="A15" s="94" t="s">
        <v>471</v>
      </c>
      <c r="B15" s="94" t="s">
        <v>97</v>
      </c>
      <c r="C15" s="460"/>
      <c r="D15" s="460"/>
      <c r="E15" s="105"/>
    </row>
    <row r="16" spans="1:7" s="465" customFormat="1" ht="16.5" customHeight="1" x14ac:dyDescent="0.3">
      <c r="A16" s="85" t="s">
        <v>82</v>
      </c>
      <c r="B16" s="85" t="s">
        <v>83</v>
      </c>
      <c r="C16" s="462">
        <f>SUM(C17:C18)</f>
        <v>77134.17</v>
      </c>
      <c r="D16" s="462">
        <f>SUM(D17:D18)</f>
        <v>77134.17</v>
      </c>
      <c r="E16" s="105"/>
    </row>
    <row r="17" spans="1:5" s="465" customFormat="1" ht="16.5" customHeight="1" x14ac:dyDescent="0.2">
      <c r="A17" s="94" t="s">
        <v>84</v>
      </c>
      <c r="B17" s="94" t="s">
        <v>86</v>
      </c>
      <c r="C17" s="466">
        <v>57762.17</v>
      </c>
      <c r="D17" s="466">
        <v>57762.17</v>
      </c>
      <c r="E17" s="105"/>
    </row>
    <row r="18" spans="1:5" s="465" customFormat="1" ht="30" x14ac:dyDescent="0.2">
      <c r="A18" s="94" t="s">
        <v>85</v>
      </c>
      <c r="B18" s="94" t="s">
        <v>110</v>
      </c>
      <c r="C18" s="466">
        <v>19372</v>
      </c>
      <c r="D18" s="466">
        <v>19372</v>
      </c>
      <c r="E18" s="105"/>
    </row>
    <row r="19" spans="1:5" s="465" customFormat="1" ht="16.5" customHeight="1" x14ac:dyDescent="0.3">
      <c r="A19" s="85" t="s">
        <v>87</v>
      </c>
      <c r="B19" s="85" t="s">
        <v>395</v>
      </c>
      <c r="C19" s="462">
        <f>SUM(C20:C23)</f>
        <v>0</v>
      </c>
      <c r="D19" s="462">
        <f>SUM(D20:D23)</f>
        <v>0</v>
      </c>
      <c r="E19" s="105"/>
    </row>
    <row r="20" spans="1:5" s="465" customFormat="1" ht="16.5" customHeight="1" x14ac:dyDescent="0.3">
      <c r="A20" s="94" t="s">
        <v>88</v>
      </c>
      <c r="B20" s="94" t="s">
        <v>89</v>
      </c>
      <c r="C20" s="460"/>
      <c r="D20" s="460"/>
      <c r="E20" s="105"/>
    </row>
    <row r="21" spans="1:5" s="465" customFormat="1" ht="30" x14ac:dyDescent="0.3">
      <c r="A21" s="94" t="s">
        <v>92</v>
      </c>
      <c r="B21" s="94" t="s">
        <v>90</v>
      </c>
      <c r="C21" s="460"/>
      <c r="D21" s="460"/>
      <c r="E21" s="105"/>
    </row>
    <row r="22" spans="1:5" s="465" customFormat="1" ht="16.5" customHeight="1" x14ac:dyDescent="0.3">
      <c r="A22" s="94" t="s">
        <v>93</v>
      </c>
      <c r="B22" s="94" t="s">
        <v>91</v>
      </c>
      <c r="C22" s="460"/>
      <c r="D22" s="460"/>
      <c r="E22" s="105"/>
    </row>
    <row r="23" spans="1:5" s="465" customFormat="1" ht="16.5" customHeight="1" x14ac:dyDescent="0.3">
      <c r="A23" s="94" t="s">
        <v>94</v>
      </c>
      <c r="B23" s="94" t="s">
        <v>412</v>
      </c>
      <c r="C23" s="460"/>
      <c r="D23" s="460"/>
      <c r="E23" s="105"/>
    </row>
    <row r="24" spans="1:5" s="465" customFormat="1" ht="16.5" customHeight="1" x14ac:dyDescent="0.3">
      <c r="A24" s="85" t="s">
        <v>95</v>
      </c>
      <c r="B24" s="85" t="s">
        <v>413</v>
      </c>
      <c r="C24" s="460"/>
      <c r="D24" s="460"/>
      <c r="E24" s="105"/>
    </row>
    <row r="25" spans="1:5" s="465" customFormat="1" x14ac:dyDescent="0.3">
      <c r="A25" s="85" t="s">
        <v>246</v>
      </c>
      <c r="B25" s="85" t="s">
        <v>419</v>
      </c>
      <c r="C25" s="460"/>
      <c r="D25" s="460"/>
      <c r="E25" s="105"/>
    </row>
    <row r="26" spans="1:5" ht="16.5" customHeight="1" x14ac:dyDescent="0.3">
      <c r="A26" s="84">
        <v>1.2</v>
      </c>
      <c r="B26" s="84" t="s">
        <v>96</v>
      </c>
      <c r="C26" s="458">
        <f>SUM(C27,C35)</f>
        <v>0</v>
      </c>
      <c r="D26" s="458">
        <f>SUM(D27,D35)</f>
        <v>0</v>
      </c>
    </row>
    <row r="27" spans="1:5" ht="16.5" customHeight="1" x14ac:dyDescent="0.3">
      <c r="A27" s="85" t="s">
        <v>32</v>
      </c>
      <c r="B27" s="85" t="s">
        <v>305</v>
      </c>
      <c r="C27" s="462">
        <f>SUM(C28:C30)</f>
        <v>0</v>
      </c>
      <c r="D27" s="462">
        <f>SUM(D28:D30)</f>
        <v>0</v>
      </c>
    </row>
    <row r="28" spans="1:5" x14ac:dyDescent="0.3">
      <c r="A28" s="223" t="s">
        <v>98</v>
      </c>
      <c r="B28" s="223" t="s">
        <v>303</v>
      </c>
      <c r="C28" s="460"/>
      <c r="D28" s="460"/>
    </row>
    <row r="29" spans="1:5" x14ac:dyDescent="0.3">
      <c r="A29" s="223" t="s">
        <v>99</v>
      </c>
      <c r="B29" s="223" t="s">
        <v>306</v>
      </c>
      <c r="C29" s="460"/>
      <c r="D29" s="460"/>
    </row>
    <row r="30" spans="1:5" x14ac:dyDescent="0.3">
      <c r="A30" s="223" t="s">
        <v>421</v>
      </c>
      <c r="B30" s="223" t="s">
        <v>304</v>
      </c>
      <c r="C30" s="460"/>
      <c r="D30" s="460"/>
    </row>
    <row r="31" spans="1:5" x14ac:dyDescent="0.3">
      <c r="A31" s="85" t="s">
        <v>33</v>
      </c>
      <c r="B31" s="85" t="s">
        <v>469</v>
      </c>
      <c r="C31" s="462">
        <f>SUM(C32:C34)</f>
        <v>0</v>
      </c>
      <c r="D31" s="462">
        <f>SUM(D32:D34)</f>
        <v>0</v>
      </c>
    </row>
    <row r="32" spans="1:5" x14ac:dyDescent="0.3">
      <c r="A32" s="223" t="s">
        <v>12</v>
      </c>
      <c r="B32" s="223" t="s">
        <v>472</v>
      </c>
      <c r="C32" s="460"/>
      <c r="D32" s="460"/>
    </row>
    <row r="33" spans="1:9" x14ac:dyDescent="0.3">
      <c r="A33" s="223" t="s">
        <v>13</v>
      </c>
      <c r="B33" s="223" t="s">
        <v>473</v>
      </c>
      <c r="C33" s="460"/>
      <c r="D33" s="460"/>
    </row>
    <row r="34" spans="1:9" x14ac:dyDescent="0.3">
      <c r="A34" s="223" t="s">
        <v>276</v>
      </c>
      <c r="B34" s="223" t="s">
        <v>474</v>
      </c>
      <c r="C34" s="460"/>
      <c r="D34" s="460"/>
    </row>
    <row r="35" spans="1:9" x14ac:dyDescent="0.3">
      <c r="A35" s="85" t="s">
        <v>34</v>
      </c>
      <c r="B35" s="234" t="s">
        <v>418</v>
      </c>
      <c r="C35" s="460"/>
      <c r="D35" s="460"/>
    </row>
    <row r="37" spans="1:9" x14ac:dyDescent="0.3">
      <c r="A37" s="58"/>
    </row>
    <row r="40" spans="1:9" x14ac:dyDescent="0.3">
      <c r="A40" s="467" t="s">
        <v>107</v>
      </c>
    </row>
    <row r="41" spans="1:9" x14ac:dyDescent="0.3">
      <c r="E41" s="106"/>
      <c r="F41" s="106"/>
      <c r="G41" s="106"/>
      <c r="H41" s="106"/>
      <c r="I41" s="106"/>
    </row>
    <row r="42" spans="1:9" x14ac:dyDescent="0.3">
      <c r="D42" s="107"/>
      <c r="E42" s="106"/>
      <c r="F42" s="106"/>
      <c r="G42" s="106"/>
      <c r="H42" s="106"/>
      <c r="I42" s="106"/>
    </row>
    <row r="43" spans="1:9" x14ac:dyDescent="0.3">
      <c r="A43" s="106"/>
      <c r="B43" s="467" t="s">
        <v>266</v>
      </c>
      <c r="D43" s="107"/>
      <c r="E43" s="106"/>
      <c r="F43" s="106"/>
      <c r="G43" s="106"/>
      <c r="H43" s="106"/>
      <c r="I43" s="106"/>
    </row>
    <row r="44" spans="1:9" x14ac:dyDescent="0.3">
      <c r="A44" s="106"/>
      <c r="B44" s="26" t="s">
        <v>265</v>
      </c>
      <c r="D44" s="107"/>
      <c r="E44" s="106"/>
      <c r="F44" s="106"/>
      <c r="G44" s="106"/>
      <c r="H44" s="106"/>
      <c r="I44" s="106"/>
    </row>
    <row r="45" spans="1:9" s="106" customFormat="1" ht="12.75" x14ac:dyDescent="0.2">
      <c r="B45" s="468" t="s">
        <v>139</v>
      </c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8" customWidth="1"/>
    <col min="2" max="2" width="13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178" customWidth="1"/>
    <col min="7" max="7" width="22.28515625" style="178" customWidth="1"/>
    <col min="8" max="8" width="0.5703125" style="178" customWidth="1"/>
    <col min="9" max="16384" width="9.140625" style="178"/>
  </cols>
  <sheetData>
    <row r="1" spans="1:8" x14ac:dyDescent="0.3">
      <c r="A1" s="71" t="s">
        <v>356</v>
      </c>
      <c r="B1" s="73"/>
      <c r="C1" s="73"/>
      <c r="D1" s="73"/>
      <c r="E1" s="73"/>
      <c r="F1" s="73"/>
      <c r="G1" s="157" t="s">
        <v>109</v>
      </c>
      <c r="H1" s="158"/>
    </row>
    <row r="2" spans="1:8" x14ac:dyDescent="0.3">
      <c r="A2" s="73" t="s">
        <v>140</v>
      </c>
      <c r="B2" s="73"/>
      <c r="C2" s="73"/>
      <c r="D2" s="73"/>
      <c r="E2" s="73"/>
      <c r="F2" s="73"/>
      <c r="G2" s="159" t="str">
        <f>'ფორმა N1'!L2</f>
        <v>01/01/2017-31.12-2017</v>
      </c>
      <c r="H2" s="158"/>
    </row>
    <row r="3" spans="1:8" x14ac:dyDescent="0.3">
      <c r="A3" s="73"/>
      <c r="B3" s="73"/>
      <c r="C3" s="73"/>
      <c r="D3" s="73"/>
      <c r="E3" s="73"/>
      <c r="F3" s="73"/>
      <c r="G3" s="99"/>
      <c r="H3" s="158"/>
    </row>
    <row r="4" spans="1:8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0"/>
    </row>
    <row r="5" spans="1:8" x14ac:dyDescent="0.3">
      <c r="A5" s="201" t="str">
        <f>'ფორმა N1'!A5</f>
        <v>მპგ "მოძრაობა თავისუფალი საქართველოსთვის"</v>
      </c>
      <c r="B5" s="201"/>
      <c r="C5" s="201"/>
      <c r="D5" s="201"/>
      <c r="E5" s="201"/>
      <c r="F5" s="201"/>
      <c r="G5" s="201"/>
      <c r="H5" s="100"/>
    </row>
    <row r="6" spans="1:8" x14ac:dyDescent="0.3">
      <c r="A6" s="74"/>
      <c r="B6" s="73"/>
      <c r="C6" s="73"/>
      <c r="D6" s="73"/>
      <c r="E6" s="73"/>
      <c r="F6" s="73"/>
      <c r="G6" s="73"/>
      <c r="H6" s="100"/>
    </row>
    <row r="7" spans="1:8" x14ac:dyDescent="0.3">
      <c r="A7" s="73"/>
      <c r="B7" s="73"/>
      <c r="C7" s="73"/>
      <c r="D7" s="73"/>
      <c r="E7" s="73"/>
      <c r="F7" s="73"/>
      <c r="G7" s="73"/>
      <c r="H7" s="101"/>
    </row>
    <row r="8" spans="1:8" ht="45.75" customHeight="1" x14ac:dyDescent="0.3">
      <c r="A8" s="160" t="s">
        <v>307</v>
      </c>
      <c r="B8" s="160" t="s">
        <v>141</v>
      </c>
      <c r="C8" s="161" t="s">
        <v>354</v>
      </c>
      <c r="D8" s="161" t="s">
        <v>355</v>
      </c>
      <c r="E8" s="161" t="s">
        <v>270</v>
      </c>
      <c r="F8" s="160" t="s">
        <v>312</v>
      </c>
      <c r="G8" s="161" t="s">
        <v>308</v>
      </c>
      <c r="H8" s="101"/>
    </row>
    <row r="9" spans="1:8" x14ac:dyDescent="0.3">
      <c r="A9" s="162" t="s">
        <v>309</v>
      </c>
      <c r="B9" s="163"/>
      <c r="C9" s="164"/>
      <c r="D9" s="165"/>
      <c r="E9" s="165"/>
      <c r="F9" s="165"/>
      <c r="G9" s="166"/>
      <c r="H9" s="101"/>
    </row>
    <row r="10" spans="1:8" ht="15.75" x14ac:dyDescent="0.3">
      <c r="A10" s="163">
        <v>1</v>
      </c>
      <c r="B10" s="148"/>
      <c r="C10" s="167"/>
      <c r="D10" s="168"/>
      <c r="E10" s="168"/>
      <c r="F10" s="168"/>
      <c r="G10" s="169" t="str">
        <f>IF(ISBLANK(B10),"",G9+C10-D10)</f>
        <v/>
      </c>
      <c r="H10" s="101"/>
    </row>
    <row r="11" spans="1:8" ht="15.75" x14ac:dyDescent="0.3">
      <c r="A11" s="163">
        <v>2</v>
      </c>
      <c r="B11" s="148"/>
      <c r="C11" s="167"/>
      <c r="D11" s="168"/>
      <c r="E11" s="168"/>
      <c r="F11" s="168"/>
      <c r="G11" s="169" t="str">
        <f t="shared" ref="G11:G38" si="0">IF(ISBLANK(B11),"",G10+C11-D11)</f>
        <v/>
      </c>
      <c r="H11" s="101"/>
    </row>
    <row r="12" spans="1:8" ht="15.75" x14ac:dyDescent="0.3">
      <c r="A12" s="163">
        <v>3</v>
      </c>
      <c r="B12" s="148"/>
      <c r="C12" s="167"/>
      <c r="D12" s="168"/>
      <c r="E12" s="168"/>
      <c r="F12" s="168"/>
      <c r="G12" s="169" t="str">
        <f t="shared" si="0"/>
        <v/>
      </c>
      <c r="H12" s="101"/>
    </row>
    <row r="13" spans="1:8" ht="15.75" x14ac:dyDescent="0.3">
      <c r="A13" s="163">
        <v>4</v>
      </c>
      <c r="B13" s="148"/>
      <c r="C13" s="167"/>
      <c r="D13" s="168"/>
      <c r="E13" s="168"/>
      <c r="F13" s="168"/>
      <c r="G13" s="169" t="str">
        <f t="shared" si="0"/>
        <v/>
      </c>
      <c r="H13" s="101"/>
    </row>
    <row r="14" spans="1:8" ht="15.75" x14ac:dyDescent="0.3">
      <c r="A14" s="163">
        <v>5</v>
      </c>
      <c r="B14" s="148"/>
      <c r="C14" s="167"/>
      <c r="D14" s="168"/>
      <c r="E14" s="168"/>
      <c r="F14" s="168"/>
      <c r="G14" s="169" t="str">
        <f t="shared" si="0"/>
        <v/>
      </c>
      <c r="H14" s="101"/>
    </row>
    <row r="15" spans="1:8" ht="15.75" x14ac:dyDescent="0.3">
      <c r="A15" s="163">
        <v>6</v>
      </c>
      <c r="B15" s="148"/>
      <c r="C15" s="167"/>
      <c r="D15" s="168"/>
      <c r="E15" s="168"/>
      <c r="F15" s="168"/>
      <c r="G15" s="169" t="str">
        <f t="shared" si="0"/>
        <v/>
      </c>
      <c r="H15" s="101"/>
    </row>
    <row r="16" spans="1:8" ht="15.75" x14ac:dyDescent="0.3">
      <c r="A16" s="163">
        <v>7</v>
      </c>
      <c r="B16" s="148"/>
      <c r="C16" s="167"/>
      <c r="D16" s="168"/>
      <c r="E16" s="168"/>
      <c r="F16" s="168"/>
      <c r="G16" s="169" t="str">
        <f t="shared" si="0"/>
        <v/>
      </c>
      <c r="H16" s="101"/>
    </row>
    <row r="17" spans="1:8" ht="15.75" x14ac:dyDescent="0.3">
      <c r="A17" s="163">
        <v>8</v>
      </c>
      <c r="B17" s="148"/>
      <c r="C17" s="167"/>
      <c r="D17" s="168"/>
      <c r="E17" s="168"/>
      <c r="F17" s="168"/>
      <c r="G17" s="169" t="str">
        <f t="shared" si="0"/>
        <v/>
      </c>
      <c r="H17" s="101"/>
    </row>
    <row r="18" spans="1:8" ht="15.75" x14ac:dyDescent="0.3">
      <c r="A18" s="163">
        <v>9</v>
      </c>
      <c r="B18" s="148"/>
      <c r="C18" s="167"/>
      <c r="D18" s="168"/>
      <c r="E18" s="168"/>
      <c r="F18" s="168"/>
      <c r="G18" s="169" t="str">
        <f t="shared" si="0"/>
        <v/>
      </c>
      <c r="H18" s="101"/>
    </row>
    <row r="19" spans="1:8" ht="15.75" x14ac:dyDescent="0.3">
      <c r="A19" s="163">
        <v>10</v>
      </c>
      <c r="B19" s="148"/>
      <c r="C19" s="167"/>
      <c r="D19" s="168"/>
      <c r="E19" s="168"/>
      <c r="F19" s="168"/>
      <c r="G19" s="169" t="str">
        <f t="shared" si="0"/>
        <v/>
      </c>
      <c r="H19" s="101"/>
    </row>
    <row r="20" spans="1:8" ht="15.75" x14ac:dyDescent="0.3">
      <c r="A20" s="163">
        <v>11</v>
      </c>
      <c r="B20" s="148"/>
      <c r="C20" s="167"/>
      <c r="D20" s="168"/>
      <c r="E20" s="168"/>
      <c r="F20" s="168"/>
      <c r="G20" s="169" t="str">
        <f t="shared" si="0"/>
        <v/>
      </c>
      <c r="H20" s="101"/>
    </row>
    <row r="21" spans="1:8" ht="15.75" x14ac:dyDescent="0.3">
      <c r="A21" s="163">
        <v>12</v>
      </c>
      <c r="B21" s="148"/>
      <c r="C21" s="167"/>
      <c r="D21" s="168"/>
      <c r="E21" s="168"/>
      <c r="F21" s="168"/>
      <c r="G21" s="169" t="str">
        <f t="shared" si="0"/>
        <v/>
      </c>
      <c r="H21" s="101"/>
    </row>
    <row r="22" spans="1:8" ht="15.75" x14ac:dyDescent="0.3">
      <c r="A22" s="163">
        <v>13</v>
      </c>
      <c r="B22" s="148"/>
      <c r="C22" s="167"/>
      <c r="D22" s="168"/>
      <c r="E22" s="168"/>
      <c r="F22" s="168"/>
      <c r="G22" s="169" t="str">
        <f t="shared" si="0"/>
        <v/>
      </c>
      <c r="H22" s="101"/>
    </row>
    <row r="23" spans="1:8" ht="15.75" x14ac:dyDescent="0.3">
      <c r="A23" s="163">
        <v>14</v>
      </c>
      <c r="B23" s="148"/>
      <c r="C23" s="167"/>
      <c r="D23" s="168"/>
      <c r="E23" s="168"/>
      <c r="F23" s="168"/>
      <c r="G23" s="169" t="str">
        <f t="shared" si="0"/>
        <v/>
      </c>
      <c r="H23" s="101"/>
    </row>
    <row r="24" spans="1:8" ht="15.75" x14ac:dyDescent="0.3">
      <c r="A24" s="163">
        <v>15</v>
      </c>
      <c r="B24" s="148"/>
      <c r="C24" s="167"/>
      <c r="D24" s="168"/>
      <c r="E24" s="168"/>
      <c r="F24" s="168"/>
      <c r="G24" s="169" t="str">
        <f t="shared" si="0"/>
        <v/>
      </c>
      <c r="H24" s="101"/>
    </row>
    <row r="25" spans="1:8" ht="15.75" x14ac:dyDescent="0.3">
      <c r="A25" s="163">
        <v>16</v>
      </c>
      <c r="B25" s="148"/>
      <c r="C25" s="167"/>
      <c r="D25" s="168"/>
      <c r="E25" s="168"/>
      <c r="F25" s="168"/>
      <c r="G25" s="169" t="str">
        <f t="shared" si="0"/>
        <v/>
      </c>
      <c r="H25" s="101"/>
    </row>
    <row r="26" spans="1:8" ht="15.75" x14ac:dyDescent="0.3">
      <c r="A26" s="163">
        <v>17</v>
      </c>
      <c r="B26" s="148"/>
      <c r="C26" s="167"/>
      <c r="D26" s="168"/>
      <c r="E26" s="168"/>
      <c r="F26" s="168"/>
      <c r="G26" s="169" t="str">
        <f t="shared" si="0"/>
        <v/>
      </c>
      <c r="H26" s="101"/>
    </row>
    <row r="27" spans="1:8" ht="15.75" x14ac:dyDescent="0.3">
      <c r="A27" s="163">
        <v>18</v>
      </c>
      <c r="B27" s="148"/>
      <c r="C27" s="167"/>
      <c r="D27" s="168"/>
      <c r="E27" s="168"/>
      <c r="F27" s="168"/>
      <c r="G27" s="169" t="str">
        <f t="shared" si="0"/>
        <v/>
      </c>
      <c r="H27" s="101"/>
    </row>
    <row r="28" spans="1:8" ht="15.75" x14ac:dyDescent="0.3">
      <c r="A28" s="163">
        <v>19</v>
      </c>
      <c r="B28" s="148"/>
      <c r="C28" s="167"/>
      <c r="D28" s="168"/>
      <c r="E28" s="168"/>
      <c r="F28" s="168"/>
      <c r="G28" s="169" t="str">
        <f t="shared" si="0"/>
        <v/>
      </c>
      <c r="H28" s="101"/>
    </row>
    <row r="29" spans="1:8" ht="15.75" x14ac:dyDescent="0.3">
      <c r="A29" s="163">
        <v>20</v>
      </c>
      <c r="B29" s="148"/>
      <c r="C29" s="167"/>
      <c r="D29" s="168"/>
      <c r="E29" s="168"/>
      <c r="F29" s="168"/>
      <c r="G29" s="169" t="str">
        <f t="shared" si="0"/>
        <v/>
      </c>
      <c r="H29" s="101"/>
    </row>
    <row r="30" spans="1:8" ht="15.75" x14ac:dyDescent="0.3">
      <c r="A30" s="163">
        <v>21</v>
      </c>
      <c r="B30" s="148"/>
      <c r="C30" s="170"/>
      <c r="D30" s="171"/>
      <c r="E30" s="171"/>
      <c r="F30" s="171"/>
      <c r="G30" s="169" t="str">
        <f t="shared" si="0"/>
        <v/>
      </c>
      <c r="H30" s="101"/>
    </row>
    <row r="31" spans="1:8" ht="15.75" x14ac:dyDescent="0.3">
      <c r="A31" s="163">
        <v>22</v>
      </c>
      <c r="B31" s="148"/>
      <c r="C31" s="170"/>
      <c r="D31" s="171"/>
      <c r="E31" s="171"/>
      <c r="F31" s="171"/>
      <c r="G31" s="169" t="str">
        <f t="shared" si="0"/>
        <v/>
      </c>
      <c r="H31" s="101"/>
    </row>
    <row r="32" spans="1:8" ht="15.75" x14ac:dyDescent="0.3">
      <c r="A32" s="163">
        <v>23</v>
      </c>
      <c r="B32" s="148"/>
      <c r="C32" s="170"/>
      <c r="D32" s="171"/>
      <c r="E32" s="171"/>
      <c r="F32" s="171"/>
      <c r="G32" s="169" t="str">
        <f t="shared" si="0"/>
        <v/>
      </c>
      <c r="H32" s="101"/>
    </row>
    <row r="33" spans="1:10" ht="15.75" x14ac:dyDescent="0.3">
      <c r="A33" s="163">
        <v>24</v>
      </c>
      <c r="B33" s="148"/>
      <c r="C33" s="170"/>
      <c r="D33" s="171"/>
      <c r="E33" s="171"/>
      <c r="F33" s="171"/>
      <c r="G33" s="169" t="str">
        <f t="shared" si="0"/>
        <v/>
      </c>
      <c r="H33" s="101"/>
    </row>
    <row r="34" spans="1:10" ht="15.75" x14ac:dyDescent="0.3">
      <c r="A34" s="163">
        <v>25</v>
      </c>
      <c r="B34" s="148"/>
      <c r="C34" s="170"/>
      <c r="D34" s="171"/>
      <c r="E34" s="171"/>
      <c r="F34" s="171"/>
      <c r="G34" s="169" t="str">
        <f t="shared" si="0"/>
        <v/>
      </c>
      <c r="H34" s="101"/>
    </row>
    <row r="35" spans="1:10" ht="15.75" x14ac:dyDescent="0.3">
      <c r="A35" s="163">
        <v>26</v>
      </c>
      <c r="B35" s="148"/>
      <c r="C35" s="170"/>
      <c r="D35" s="171"/>
      <c r="E35" s="171"/>
      <c r="F35" s="171"/>
      <c r="G35" s="169" t="str">
        <f t="shared" si="0"/>
        <v/>
      </c>
      <c r="H35" s="101"/>
    </row>
    <row r="36" spans="1:10" ht="15.75" x14ac:dyDescent="0.3">
      <c r="A36" s="163">
        <v>27</v>
      </c>
      <c r="B36" s="148"/>
      <c r="C36" s="170"/>
      <c r="D36" s="171"/>
      <c r="E36" s="171"/>
      <c r="F36" s="171"/>
      <c r="G36" s="169" t="str">
        <f t="shared" si="0"/>
        <v/>
      </c>
      <c r="H36" s="101"/>
    </row>
    <row r="37" spans="1:10" ht="15.75" x14ac:dyDescent="0.3">
      <c r="A37" s="163">
        <v>28</v>
      </c>
      <c r="B37" s="148"/>
      <c r="C37" s="170"/>
      <c r="D37" s="171"/>
      <c r="E37" s="171"/>
      <c r="F37" s="171"/>
      <c r="G37" s="169" t="str">
        <f t="shared" si="0"/>
        <v/>
      </c>
      <c r="H37" s="101"/>
    </row>
    <row r="38" spans="1:10" ht="15.75" x14ac:dyDescent="0.3">
      <c r="A38" s="163">
        <v>29</v>
      </c>
      <c r="B38" s="148"/>
      <c r="C38" s="170"/>
      <c r="D38" s="171"/>
      <c r="E38" s="171"/>
      <c r="F38" s="171"/>
      <c r="G38" s="169" t="str">
        <f t="shared" si="0"/>
        <v/>
      </c>
      <c r="H38" s="101"/>
    </row>
    <row r="39" spans="1:10" ht="15.75" x14ac:dyDescent="0.3">
      <c r="A39" s="163" t="s">
        <v>273</v>
      </c>
      <c r="B39" s="148"/>
      <c r="C39" s="170"/>
      <c r="D39" s="171"/>
      <c r="E39" s="171"/>
      <c r="F39" s="171"/>
      <c r="G39" s="169" t="str">
        <f>IF(ISBLANK(B39),"",#REF!+C39-D39)</f>
        <v/>
      </c>
      <c r="H39" s="101"/>
    </row>
    <row r="40" spans="1:10" x14ac:dyDescent="0.3">
      <c r="A40" s="172" t="s">
        <v>310</v>
      </c>
      <c r="B40" s="173"/>
      <c r="C40" s="174"/>
      <c r="D40" s="175"/>
      <c r="E40" s="175"/>
      <c r="F40" s="176"/>
      <c r="G40" s="177" t="str">
        <f>G39</f>
        <v/>
      </c>
      <c r="H40" s="101"/>
    </row>
    <row r="44" spans="1:10" x14ac:dyDescent="0.3">
      <c r="B44" s="180" t="s">
        <v>107</v>
      </c>
      <c r="F44" s="181"/>
    </row>
    <row r="45" spans="1:10" x14ac:dyDescent="0.3">
      <c r="F45" s="179"/>
      <c r="G45" s="179"/>
      <c r="H45" s="179"/>
      <c r="I45" s="179"/>
      <c r="J45" s="179"/>
    </row>
    <row r="46" spans="1:10" x14ac:dyDescent="0.3">
      <c r="C46" s="182"/>
      <c r="F46" s="182"/>
      <c r="G46" s="183"/>
      <c r="H46" s="179"/>
      <c r="I46" s="179"/>
      <c r="J46" s="179"/>
    </row>
    <row r="47" spans="1:10" x14ac:dyDescent="0.3">
      <c r="A47" s="179"/>
      <c r="C47" s="184" t="s">
        <v>263</v>
      </c>
      <c r="F47" s="185" t="s">
        <v>268</v>
      </c>
      <c r="G47" s="183"/>
      <c r="H47" s="179"/>
      <c r="I47" s="179"/>
      <c r="J47" s="179"/>
    </row>
    <row r="48" spans="1:10" x14ac:dyDescent="0.3">
      <c r="A48" s="179"/>
      <c r="C48" s="186" t="s">
        <v>139</v>
      </c>
      <c r="F48" s="178" t="s">
        <v>264</v>
      </c>
      <c r="G48" s="179"/>
      <c r="H48" s="179"/>
      <c r="I48" s="179"/>
      <c r="J48" s="179"/>
    </row>
    <row r="49" spans="2:2" s="179" customFormat="1" x14ac:dyDescent="0.3">
      <c r="B49" s="178"/>
    </row>
    <row r="50" spans="2:2" s="179" customFormat="1" ht="12.75" x14ac:dyDescent="0.2"/>
    <row r="51" spans="2:2" s="179" customFormat="1" ht="12.75" x14ac:dyDescent="0.2"/>
    <row r="52" spans="2:2" s="179" customFormat="1" ht="12.75" x14ac:dyDescent="0.2"/>
    <row r="53" spans="2:2" s="179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A11" sqref="A1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3" t="s">
        <v>299</v>
      </c>
      <c r="B1" s="134"/>
      <c r="C1" s="134"/>
      <c r="D1" s="134"/>
      <c r="E1" s="134"/>
      <c r="F1" s="75"/>
      <c r="G1" s="75"/>
      <c r="H1" s="75"/>
      <c r="I1" s="539" t="s">
        <v>109</v>
      </c>
      <c r="J1" s="539"/>
      <c r="K1" s="140"/>
    </row>
    <row r="2" spans="1:12" s="22" customFormat="1" ht="15" x14ac:dyDescent="0.3">
      <c r="A2" s="101" t="s">
        <v>140</v>
      </c>
      <c r="B2" s="134"/>
      <c r="C2" s="134"/>
      <c r="D2" s="134"/>
      <c r="E2" s="134"/>
      <c r="F2" s="135"/>
      <c r="G2" s="136"/>
      <c r="H2" s="136"/>
      <c r="I2" s="521" t="str">
        <f>'ფორმა N1'!L2</f>
        <v>01/01/2017-31.12-2017</v>
      </c>
      <c r="J2" s="522"/>
      <c r="K2" s="140"/>
    </row>
    <row r="3" spans="1:12" s="22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2"/>
      <c r="K3" s="140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2"/>
      <c r="J4" s="73"/>
      <c r="K4" s="101"/>
      <c r="L4" s="22"/>
    </row>
    <row r="5" spans="1:12" s="2" customFormat="1" ht="15" x14ac:dyDescent="0.3">
      <c r="A5" s="115" t="str">
        <f>'ფორმა N1'!A5</f>
        <v>მპგ "მოძრაობა თავისუფალი საქართველოსთვის"</v>
      </c>
      <c r="B5" s="116"/>
      <c r="C5" s="116"/>
      <c r="D5" s="116"/>
      <c r="E5" s="116"/>
      <c r="F5" s="58"/>
      <c r="G5" s="58"/>
      <c r="H5" s="58"/>
      <c r="I5" s="128"/>
      <c r="J5" s="58"/>
      <c r="K5" s="101"/>
    </row>
    <row r="6" spans="1:12" s="22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40" t="s">
        <v>220</v>
      </c>
      <c r="C7" s="540"/>
      <c r="D7" s="540" t="s">
        <v>287</v>
      </c>
      <c r="E7" s="540"/>
      <c r="F7" s="540" t="s">
        <v>288</v>
      </c>
      <c r="G7" s="540"/>
      <c r="H7" s="147" t="s">
        <v>274</v>
      </c>
      <c r="I7" s="540" t="s">
        <v>223</v>
      </c>
      <c r="J7" s="540"/>
      <c r="K7" s="141"/>
    </row>
    <row r="8" spans="1:12" ht="15" x14ac:dyDescent="0.2">
      <c r="A8" s="130" t="s">
        <v>115</v>
      </c>
      <c r="B8" s="131" t="s">
        <v>222</v>
      </c>
      <c r="C8" s="132" t="s">
        <v>221</v>
      </c>
      <c r="D8" s="131" t="s">
        <v>222</v>
      </c>
      <c r="E8" s="132" t="s">
        <v>221</v>
      </c>
      <c r="F8" s="131" t="s">
        <v>222</v>
      </c>
      <c r="G8" s="132" t="s">
        <v>221</v>
      </c>
      <c r="H8" s="132" t="s">
        <v>221</v>
      </c>
      <c r="I8" s="131" t="s">
        <v>222</v>
      </c>
      <c r="J8" s="132" t="s">
        <v>221</v>
      </c>
      <c r="K8" s="141"/>
    </row>
    <row r="9" spans="1:12" ht="15" x14ac:dyDescent="0.2">
      <c r="A9" s="59" t="s">
        <v>116</v>
      </c>
      <c r="B9" s="79">
        <f>SUM(B10,B14,B17)</f>
        <v>0</v>
      </c>
      <c r="C9" s="79">
        <f>SUM(C10,C14,C17)</f>
        <v>0</v>
      </c>
      <c r="D9" s="79">
        <f t="shared" ref="D9:J9" si="0">SUM(D10,D14,D17)</f>
        <v>0</v>
      </c>
      <c r="E9" s="79">
        <f>SUM(E10,E14,E17)</f>
        <v>0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0</v>
      </c>
      <c r="J9" s="79">
        <f t="shared" si="0"/>
        <v>0</v>
      </c>
      <c r="K9" s="141"/>
    </row>
    <row r="10" spans="1:12" ht="15" x14ac:dyDescent="0.2">
      <c r="A10" s="60" t="s">
        <v>117</v>
      </c>
      <c r="B10" s="129">
        <f>SUM(B11:B13)</f>
        <v>0</v>
      </c>
      <c r="C10" s="129">
        <f>SUM(C11:C13)</f>
        <v>0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0</v>
      </c>
      <c r="K10" s="141"/>
    </row>
    <row r="11" spans="1:12" ht="15" x14ac:dyDescent="0.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1"/>
    </row>
    <row r="12" spans="1:12" ht="15" x14ac:dyDescent="0.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1"/>
    </row>
    <row r="13" spans="1:12" ht="15" x14ac:dyDescent="0.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1"/>
    </row>
    <row r="14" spans="1:12" ht="15" x14ac:dyDescent="0.2">
      <c r="A14" s="60" t="s">
        <v>121</v>
      </c>
      <c r="B14" s="129">
        <f>SUM(B15:B16)</f>
        <v>0</v>
      </c>
      <c r="C14" s="129">
        <f>SUM(C15:C16)</f>
        <v>0</v>
      </c>
      <c r="D14" s="129">
        <f t="shared" ref="D14:J14" si="2">SUM(D15:D16)</f>
        <v>0</v>
      </c>
      <c r="E14" s="129">
        <f>SUM(E15:E16)</f>
        <v>0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0</v>
      </c>
      <c r="J14" s="129">
        <f t="shared" si="2"/>
        <v>0</v>
      </c>
      <c r="K14" s="141"/>
    </row>
    <row r="15" spans="1:12" ht="15" x14ac:dyDescent="0.2">
      <c r="A15" s="60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1"/>
    </row>
    <row r="16" spans="1:12" ht="15" x14ac:dyDescent="0.2">
      <c r="A16" s="60" t="s">
        <v>123</v>
      </c>
      <c r="B16" s="25"/>
      <c r="C16" s="25"/>
      <c r="D16" s="25"/>
      <c r="E16" s="25"/>
      <c r="F16" s="25"/>
      <c r="G16" s="25"/>
      <c r="H16" s="25"/>
      <c r="I16" s="25"/>
      <c r="J16" s="25"/>
      <c r="K16" s="141"/>
    </row>
    <row r="17" spans="1:11" ht="15" x14ac:dyDescent="0.2">
      <c r="A17" s="60" t="s">
        <v>124</v>
      </c>
      <c r="B17" s="129">
        <f>SUM(B18:B19,B22,B23)</f>
        <v>0</v>
      </c>
      <c r="C17" s="129">
        <f>SUM(C18:C19,C22,C23)</f>
        <v>0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0</v>
      </c>
      <c r="K17" s="141"/>
    </row>
    <row r="18" spans="1:11" ht="15" x14ac:dyDescent="0.2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1"/>
    </row>
    <row r="19" spans="1:11" ht="15" x14ac:dyDescent="0.2">
      <c r="A19" s="60" t="s">
        <v>126</v>
      </c>
      <c r="B19" s="129">
        <f>SUM(B20:B21)</f>
        <v>0</v>
      </c>
      <c r="C19" s="129">
        <f>SUM(C20:C21)</f>
        <v>0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0</v>
      </c>
      <c r="K19" s="141"/>
    </row>
    <row r="20" spans="1:11" ht="15" x14ac:dyDescent="0.2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1"/>
    </row>
    <row r="21" spans="1:11" ht="15" x14ac:dyDescent="0.2">
      <c r="A21" s="60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1"/>
    </row>
    <row r="22" spans="1:11" ht="15" x14ac:dyDescent="0.2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1"/>
    </row>
    <row r="23" spans="1:11" ht="15" x14ac:dyDescent="0.2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1"/>
    </row>
    <row r="24" spans="1:11" ht="15" x14ac:dyDescent="0.2">
      <c r="A24" s="59" t="s">
        <v>131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1"/>
    </row>
    <row r="25" spans="1:11" ht="15" x14ac:dyDescent="0.2">
      <c r="A25" s="60" t="s">
        <v>253</v>
      </c>
      <c r="B25" s="25"/>
      <c r="C25" s="25"/>
      <c r="D25" s="25"/>
      <c r="E25" s="25"/>
      <c r="F25" s="25"/>
      <c r="G25" s="25"/>
      <c r="H25" s="25"/>
      <c r="I25" s="25"/>
      <c r="J25" s="25"/>
      <c r="K25" s="141"/>
    </row>
    <row r="26" spans="1:11" ht="15" x14ac:dyDescent="0.2">
      <c r="A26" s="60" t="s">
        <v>254</v>
      </c>
      <c r="B26" s="25"/>
      <c r="C26" s="25"/>
      <c r="D26" s="25"/>
      <c r="E26" s="25"/>
      <c r="F26" s="25"/>
      <c r="G26" s="25"/>
      <c r="H26" s="25"/>
      <c r="I26" s="25"/>
      <c r="J26" s="25"/>
      <c r="K26" s="141"/>
    </row>
    <row r="27" spans="1:11" ht="15" x14ac:dyDescent="0.2">
      <c r="A27" s="60" t="s">
        <v>255</v>
      </c>
      <c r="B27" s="25"/>
      <c r="C27" s="25"/>
      <c r="D27" s="25"/>
      <c r="E27" s="25"/>
      <c r="F27" s="25"/>
      <c r="G27" s="25"/>
      <c r="H27" s="25"/>
      <c r="I27" s="25"/>
      <c r="J27" s="25"/>
      <c r="K27" s="141"/>
    </row>
    <row r="28" spans="1:11" ht="15" x14ac:dyDescent="0.2">
      <c r="A28" s="60" t="s">
        <v>256</v>
      </c>
      <c r="B28" s="25"/>
      <c r="C28" s="25"/>
      <c r="D28" s="25"/>
      <c r="E28" s="25"/>
      <c r="F28" s="25"/>
      <c r="G28" s="25"/>
      <c r="H28" s="25"/>
      <c r="I28" s="25"/>
      <c r="J28" s="25"/>
      <c r="K28" s="141"/>
    </row>
    <row r="29" spans="1:11" ht="15" x14ac:dyDescent="0.2">
      <c r="A29" s="60" t="s">
        <v>257</v>
      </c>
      <c r="B29" s="25"/>
      <c r="C29" s="25"/>
      <c r="D29" s="25"/>
      <c r="E29" s="25"/>
      <c r="F29" s="25"/>
      <c r="G29" s="25"/>
      <c r="H29" s="25"/>
      <c r="I29" s="25"/>
      <c r="J29" s="25"/>
      <c r="K29" s="141"/>
    </row>
    <row r="30" spans="1:11" ht="15" x14ac:dyDescent="0.2">
      <c r="A30" s="60" t="s">
        <v>258</v>
      </c>
      <c r="B30" s="25"/>
      <c r="C30" s="25"/>
      <c r="D30" s="25"/>
      <c r="E30" s="25"/>
      <c r="F30" s="25"/>
      <c r="G30" s="25"/>
      <c r="H30" s="25"/>
      <c r="I30" s="25"/>
      <c r="J30" s="25"/>
      <c r="K30" s="141"/>
    </row>
    <row r="31" spans="1:11" ht="15" x14ac:dyDescent="0.2">
      <c r="A31" s="60" t="s">
        <v>259</v>
      </c>
      <c r="B31" s="25"/>
      <c r="C31" s="25"/>
      <c r="D31" s="25"/>
      <c r="E31" s="25"/>
      <c r="F31" s="25"/>
      <c r="G31" s="25"/>
      <c r="H31" s="25"/>
      <c r="I31" s="25"/>
      <c r="J31" s="25"/>
      <c r="K31" s="141"/>
    </row>
    <row r="32" spans="1:11" ht="15" x14ac:dyDescent="0.2">
      <c r="A32" s="59" t="s">
        <v>132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1"/>
    </row>
    <row r="33" spans="1:11" ht="15" x14ac:dyDescent="0.2">
      <c r="A33" s="60" t="s">
        <v>260</v>
      </c>
      <c r="B33" s="25"/>
      <c r="C33" s="25"/>
      <c r="D33" s="25"/>
      <c r="E33" s="25"/>
      <c r="F33" s="25"/>
      <c r="G33" s="25"/>
      <c r="H33" s="25"/>
      <c r="I33" s="25"/>
      <c r="J33" s="25"/>
      <c r="K33" s="141"/>
    </row>
    <row r="34" spans="1:11" ht="15" x14ac:dyDescent="0.2">
      <c r="A34" s="60" t="s">
        <v>261</v>
      </c>
      <c r="B34" s="25"/>
      <c r="C34" s="25"/>
      <c r="D34" s="25"/>
      <c r="E34" s="25"/>
      <c r="F34" s="25"/>
      <c r="G34" s="25"/>
      <c r="H34" s="25"/>
      <c r="I34" s="25"/>
      <c r="J34" s="25"/>
      <c r="K34" s="141"/>
    </row>
    <row r="35" spans="1:11" ht="15" x14ac:dyDescent="0.2">
      <c r="A35" s="60" t="s">
        <v>262</v>
      </c>
      <c r="B35" s="25"/>
      <c r="C35" s="25"/>
      <c r="D35" s="25"/>
      <c r="E35" s="25"/>
      <c r="F35" s="25"/>
      <c r="G35" s="25"/>
      <c r="H35" s="25"/>
      <c r="I35" s="25"/>
      <c r="J35" s="25"/>
      <c r="K35" s="141"/>
    </row>
    <row r="36" spans="1:11" ht="15" x14ac:dyDescent="0.2">
      <c r="A36" s="59" t="s">
        <v>133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1"/>
    </row>
    <row r="37" spans="1:11" ht="15" x14ac:dyDescent="0.2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1"/>
    </row>
    <row r="38" spans="1:11" ht="15" x14ac:dyDescent="0.2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1"/>
    </row>
    <row r="39" spans="1:11" ht="15" x14ac:dyDescent="0.2">
      <c r="A39" s="60" t="s">
        <v>136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60" t="s">
        <v>404</v>
      </c>
      <c r="B40" s="25"/>
      <c r="C40" s="25"/>
      <c r="D40" s="25"/>
      <c r="E40" s="25"/>
      <c r="F40" s="25"/>
      <c r="G40" s="25"/>
      <c r="H40" s="25"/>
      <c r="I40" s="25"/>
      <c r="J40" s="25"/>
      <c r="K40" s="141"/>
    </row>
    <row r="41" spans="1:11" ht="15" x14ac:dyDescent="0.2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1"/>
    </row>
    <row r="42" spans="1:11" ht="15" x14ac:dyDescent="0.2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263</v>
      </c>
      <c r="F49" s="12" t="s">
        <v>268</v>
      </c>
      <c r="G49" s="69"/>
      <c r="I49"/>
      <c r="J49"/>
    </row>
    <row r="50" spans="1:10" s="2" customFormat="1" ht="15" x14ac:dyDescent="0.3">
      <c r="B50" s="64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64"/>
  <sheetViews>
    <sheetView view="pageBreakPreview" topLeftCell="A13" zoomScale="80" zoomScaleNormal="80" zoomScaleSheetLayoutView="80" workbookViewId="0">
      <selection activeCell="G46" sqref="G46"/>
    </sheetView>
  </sheetViews>
  <sheetFormatPr defaultRowHeight="12.75" x14ac:dyDescent="0.2"/>
  <cols>
    <col min="1" max="1" width="6" style="403" customWidth="1"/>
    <col min="2" max="2" width="21.140625" style="403" customWidth="1"/>
    <col min="3" max="3" width="25.140625" style="403" bestFit="1" customWidth="1"/>
    <col min="4" max="4" width="22" style="403" bestFit="1" customWidth="1"/>
    <col min="5" max="5" width="21.5703125" style="403" bestFit="1" customWidth="1"/>
    <col min="6" max="6" width="22" style="403" customWidth="1"/>
    <col min="7" max="7" width="25.28515625" style="403" customWidth="1"/>
    <col min="8" max="8" width="18.28515625" style="403" customWidth="1"/>
    <col min="9" max="9" width="32.85546875" style="403" bestFit="1" customWidth="1"/>
    <col min="10" max="16384" width="9.140625" style="403"/>
  </cols>
  <sheetData>
    <row r="1" spans="1:9" ht="15" x14ac:dyDescent="0.2">
      <c r="A1" s="435" t="s">
        <v>494</v>
      </c>
      <c r="B1" s="435"/>
      <c r="C1" s="436"/>
      <c r="D1" s="436"/>
      <c r="E1" s="436"/>
      <c r="F1" s="436"/>
      <c r="G1" s="436"/>
      <c r="H1" s="436"/>
      <c r="I1" s="437" t="s">
        <v>109</v>
      </c>
    </row>
    <row r="2" spans="1:9" ht="15" x14ac:dyDescent="0.3">
      <c r="A2" s="406" t="s">
        <v>140</v>
      </c>
      <c r="B2" s="406"/>
      <c r="C2" s="436"/>
      <c r="D2" s="436"/>
      <c r="E2" s="436"/>
      <c r="F2" s="436"/>
      <c r="G2" s="436"/>
      <c r="H2" s="436"/>
      <c r="I2" s="413" t="str">
        <f>'ფორმა N1'!L2</f>
        <v>01/01/2017-31.12-2017</v>
      </c>
    </row>
    <row r="3" spans="1:9" ht="15" x14ac:dyDescent="0.2">
      <c r="A3" s="436"/>
      <c r="B3" s="436"/>
      <c r="C3" s="436"/>
      <c r="D3" s="436"/>
      <c r="E3" s="436"/>
      <c r="F3" s="436"/>
      <c r="G3" s="436"/>
      <c r="H3" s="436"/>
      <c r="I3" s="413"/>
    </row>
    <row r="4" spans="1:9" ht="15" x14ac:dyDescent="0.3">
      <c r="A4" s="438" t="s">
        <v>269</v>
      </c>
      <c r="B4" s="438"/>
      <c r="C4" s="438"/>
      <c r="D4" s="438"/>
      <c r="E4" s="439"/>
      <c r="F4" s="440"/>
      <c r="G4" s="436"/>
      <c r="H4" s="436"/>
      <c r="I4" s="440"/>
    </row>
    <row r="5" spans="1:9" ht="15" x14ac:dyDescent="0.3">
      <c r="A5" s="441" t="str">
        <f>'ფორმა N1'!A5</f>
        <v>მპგ "მოძრაობა თავისუფალი საქართველოსთვის"</v>
      </c>
      <c r="B5" s="441"/>
      <c r="C5" s="439"/>
      <c r="D5" s="439"/>
      <c r="E5" s="439"/>
      <c r="F5" s="440"/>
      <c r="G5" s="436"/>
      <c r="H5" s="436"/>
      <c r="I5" s="440"/>
    </row>
    <row r="6" spans="1:9" ht="13.5" x14ac:dyDescent="0.2">
      <c r="A6" s="442"/>
      <c r="B6" s="442"/>
      <c r="C6" s="443"/>
      <c r="D6" s="443"/>
      <c r="E6" s="443"/>
      <c r="F6" s="436"/>
      <c r="G6" s="436"/>
      <c r="H6" s="436"/>
      <c r="I6" s="436"/>
    </row>
    <row r="7" spans="1:9" ht="60" x14ac:dyDescent="0.2">
      <c r="A7" s="444" t="s">
        <v>64</v>
      </c>
      <c r="B7" s="444" t="s">
        <v>485</v>
      </c>
      <c r="C7" s="445" t="s">
        <v>486</v>
      </c>
      <c r="D7" s="445" t="s">
        <v>487</v>
      </c>
      <c r="E7" s="445" t="s">
        <v>488</v>
      </c>
      <c r="F7" s="445" t="s">
        <v>365</v>
      </c>
      <c r="G7" s="445" t="s">
        <v>489</v>
      </c>
      <c r="H7" s="445" t="s">
        <v>490</v>
      </c>
      <c r="I7" s="445" t="s">
        <v>491</v>
      </c>
    </row>
    <row r="8" spans="1:9" ht="15" x14ac:dyDescent="0.2">
      <c r="A8" s="444">
        <v>1</v>
      </c>
      <c r="B8" s="444">
        <v>2</v>
      </c>
      <c r="C8" s="444">
        <v>3</v>
      </c>
      <c r="D8" s="445">
        <v>4</v>
      </c>
      <c r="E8" s="444">
        <v>5</v>
      </c>
      <c r="F8" s="445">
        <v>6</v>
      </c>
      <c r="G8" s="444">
        <v>7</v>
      </c>
      <c r="H8" s="445">
        <v>8</v>
      </c>
      <c r="I8" s="445">
        <v>9</v>
      </c>
    </row>
    <row r="9" spans="1:9" ht="15" customHeight="1" x14ac:dyDescent="0.2">
      <c r="A9" s="420">
        <v>1</v>
      </c>
      <c r="B9" s="420" t="s">
        <v>523</v>
      </c>
      <c r="C9" s="421" t="s">
        <v>528</v>
      </c>
      <c r="D9" s="422" t="s">
        <v>529</v>
      </c>
      <c r="E9" s="422" t="s">
        <v>727</v>
      </c>
      <c r="F9" s="423">
        <v>128.78</v>
      </c>
      <c r="G9" s="424">
        <v>875</v>
      </c>
      <c r="H9" s="425" t="s">
        <v>530</v>
      </c>
      <c r="I9" s="423" t="s">
        <v>531</v>
      </c>
    </row>
    <row r="10" spans="1:9" ht="15" customHeight="1" x14ac:dyDescent="0.2">
      <c r="A10" s="420">
        <v>2</v>
      </c>
      <c r="B10" s="420" t="s">
        <v>523</v>
      </c>
      <c r="C10" s="421" t="s">
        <v>532</v>
      </c>
      <c r="D10" s="422" t="s">
        <v>533</v>
      </c>
      <c r="E10" s="423" t="s">
        <v>728</v>
      </c>
      <c r="F10" s="423">
        <v>62.19</v>
      </c>
      <c r="G10" s="424">
        <v>625</v>
      </c>
      <c r="H10" s="425" t="s">
        <v>534</v>
      </c>
      <c r="I10" s="423" t="s">
        <v>535</v>
      </c>
    </row>
    <row r="11" spans="1:9" ht="15" customHeight="1" x14ac:dyDescent="0.2">
      <c r="A11" s="420">
        <v>3</v>
      </c>
      <c r="B11" s="420" t="s">
        <v>523</v>
      </c>
      <c r="C11" s="421" t="s">
        <v>536</v>
      </c>
      <c r="D11" s="422" t="s">
        <v>537</v>
      </c>
      <c r="E11" s="422" t="s">
        <v>727</v>
      </c>
      <c r="F11" s="423">
        <v>109.38</v>
      </c>
      <c r="G11" s="426">
        <v>700</v>
      </c>
      <c r="H11" s="425" t="s">
        <v>538</v>
      </c>
      <c r="I11" s="423" t="s">
        <v>539</v>
      </c>
    </row>
    <row r="12" spans="1:9" ht="15" customHeight="1" x14ac:dyDescent="0.2">
      <c r="A12" s="420">
        <v>4</v>
      </c>
      <c r="B12" s="420" t="s">
        <v>523</v>
      </c>
      <c r="C12" s="421" t="s">
        <v>540</v>
      </c>
      <c r="D12" s="422" t="s">
        <v>541</v>
      </c>
      <c r="E12" s="422" t="s">
        <v>727</v>
      </c>
      <c r="F12" s="423">
        <v>121.3</v>
      </c>
      <c r="G12" s="426">
        <v>500</v>
      </c>
      <c r="H12" s="425" t="s">
        <v>542</v>
      </c>
      <c r="I12" s="423" t="s">
        <v>543</v>
      </c>
    </row>
    <row r="13" spans="1:9" ht="15" customHeight="1" x14ac:dyDescent="0.2">
      <c r="A13" s="420">
        <v>5</v>
      </c>
      <c r="B13" s="420" t="s">
        <v>523</v>
      </c>
      <c r="C13" s="421" t="s">
        <v>544</v>
      </c>
      <c r="D13" s="422"/>
      <c r="E13" s="422" t="s">
        <v>727</v>
      </c>
      <c r="F13" s="423">
        <v>49.6</v>
      </c>
      <c r="G13" s="426">
        <v>500</v>
      </c>
      <c r="H13" s="425" t="s">
        <v>545</v>
      </c>
      <c r="I13" s="423" t="s">
        <v>546</v>
      </c>
    </row>
    <row r="14" spans="1:9" ht="15" customHeight="1" x14ac:dyDescent="0.2">
      <c r="A14" s="420">
        <v>6</v>
      </c>
      <c r="B14" s="420" t="s">
        <v>523</v>
      </c>
      <c r="C14" s="421" t="s">
        <v>547</v>
      </c>
      <c r="D14" s="422" t="s">
        <v>548</v>
      </c>
      <c r="E14" s="422" t="s">
        <v>727</v>
      </c>
      <c r="F14" s="423">
        <v>74</v>
      </c>
      <c r="G14" s="426">
        <v>625</v>
      </c>
      <c r="H14" s="425" t="s">
        <v>549</v>
      </c>
      <c r="I14" s="423" t="s">
        <v>550</v>
      </c>
    </row>
    <row r="15" spans="1:9" ht="15" customHeight="1" x14ac:dyDescent="0.2">
      <c r="A15" s="420">
        <v>7</v>
      </c>
      <c r="B15" s="420" t="s">
        <v>523</v>
      </c>
      <c r="C15" s="421" t="s">
        <v>551</v>
      </c>
      <c r="D15" s="422" t="s">
        <v>552</v>
      </c>
      <c r="E15" s="422" t="s">
        <v>727</v>
      </c>
      <c r="F15" s="423">
        <v>70</v>
      </c>
      <c r="G15" s="426">
        <v>500</v>
      </c>
      <c r="H15" s="425" t="s">
        <v>553</v>
      </c>
      <c r="I15" s="423" t="s">
        <v>554</v>
      </c>
    </row>
    <row r="16" spans="1:9" ht="15" customHeight="1" x14ac:dyDescent="0.2">
      <c r="A16" s="420">
        <v>8</v>
      </c>
      <c r="B16" s="420" t="s">
        <v>523</v>
      </c>
      <c r="C16" s="427" t="s">
        <v>729</v>
      </c>
      <c r="D16" s="422" t="s">
        <v>730</v>
      </c>
      <c r="E16" s="422" t="s">
        <v>727</v>
      </c>
      <c r="F16" s="428">
        <v>67</v>
      </c>
      <c r="G16" s="429">
        <v>600</v>
      </c>
      <c r="H16" s="428">
        <v>18001053471</v>
      </c>
      <c r="I16" s="428" t="s">
        <v>555</v>
      </c>
    </row>
    <row r="17" spans="1:9" ht="15" customHeight="1" x14ac:dyDescent="0.2">
      <c r="A17" s="420">
        <v>9</v>
      </c>
      <c r="B17" s="420" t="s">
        <v>523</v>
      </c>
      <c r="C17" s="427" t="s">
        <v>556</v>
      </c>
      <c r="D17" s="422" t="s">
        <v>557</v>
      </c>
      <c r="E17" s="422" t="s">
        <v>727</v>
      </c>
      <c r="F17" s="428">
        <v>205.4</v>
      </c>
      <c r="G17" s="429">
        <v>700</v>
      </c>
      <c r="H17" s="428">
        <v>21001005336</v>
      </c>
      <c r="I17" s="428" t="s">
        <v>558</v>
      </c>
    </row>
    <row r="18" spans="1:9" ht="15" customHeight="1" x14ac:dyDescent="0.2">
      <c r="A18" s="420">
        <v>10</v>
      </c>
      <c r="B18" s="420" t="s">
        <v>523</v>
      </c>
      <c r="C18" s="421" t="s">
        <v>559</v>
      </c>
      <c r="D18" s="422" t="s">
        <v>560</v>
      </c>
      <c r="E18" s="422" t="s">
        <v>727</v>
      </c>
      <c r="F18" s="423">
        <v>103.5</v>
      </c>
      <c r="G18" s="426">
        <v>700</v>
      </c>
      <c r="H18" s="425" t="s">
        <v>561</v>
      </c>
      <c r="I18" s="423" t="s">
        <v>562</v>
      </c>
    </row>
    <row r="19" spans="1:9" ht="15" customHeight="1" x14ac:dyDescent="0.2">
      <c r="A19" s="420">
        <v>11</v>
      </c>
      <c r="B19" s="420" t="s">
        <v>523</v>
      </c>
      <c r="C19" s="421" t="s">
        <v>563</v>
      </c>
      <c r="D19" s="422" t="s">
        <v>564</v>
      </c>
      <c r="E19" s="422" t="s">
        <v>727</v>
      </c>
      <c r="F19" s="423">
        <v>14.62</v>
      </c>
      <c r="G19" s="426">
        <v>625</v>
      </c>
      <c r="H19" s="431" t="s">
        <v>566</v>
      </c>
      <c r="I19" s="423" t="s">
        <v>565</v>
      </c>
    </row>
    <row r="20" spans="1:9" ht="15" customHeight="1" x14ac:dyDescent="0.2">
      <c r="A20" s="420">
        <v>12</v>
      </c>
      <c r="B20" s="420" t="s">
        <v>523</v>
      </c>
      <c r="C20" s="421" t="s">
        <v>567</v>
      </c>
      <c r="D20" s="422" t="s">
        <v>568</v>
      </c>
      <c r="E20" s="422" t="s">
        <v>727</v>
      </c>
      <c r="F20" s="423">
        <v>180.8</v>
      </c>
      <c r="G20" s="426">
        <v>3000</v>
      </c>
      <c r="H20" s="425" t="s">
        <v>569</v>
      </c>
      <c r="I20" s="423" t="s">
        <v>570</v>
      </c>
    </row>
    <row r="21" spans="1:9" ht="15" customHeight="1" x14ac:dyDescent="0.2">
      <c r="A21" s="420">
        <v>13</v>
      </c>
      <c r="B21" s="420" t="s">
        <v>523</v>
      </c>
      <c r="C21" s="421" t="s">
        <v>571</v>
      </c>
      <c r="D21" s="422" t="s">
        <v>572</v>
      </c>
      <c r="E21" s="422" t="s">
        <v>727</v>
      </c>
      <c r="F21" s="423">
        <v>70.8</v>
      </c>
      <c r="G21" s="426">
        <v>375</v>
      </c>
      <c r="H21" s="425" t="s">
        <v>573</v>
      </c>
      <c r="I21" s="423" t="s">
        <v>574</v>
      </c>
    </row>
    <row r="22" spans="1:9" ht="15" customHeight="1" x14ac:dyDescent="0.2">
      <c r="A22" s="420">
        <v>14</v>
      </c>
      <c r="B22" s="420" t="s">
        <v>523</v>
      </c>
      <c r="C22" s="421" t="s">
        <v>575</v>
      </c>
      <c r="D22" s="422" t="s">
        <v>576</v>
      </c>
      <c r="E22" s="422" t="s">
        <v>727</v>
      </c>
      <c r="F22" s="423">
        <v>153.35</v>
      </c>
      <c r="G22" s="426">
        <v>700</v>
      </c>
      <c r="H22" s="425" t="s">
        <v>577</v>
      </c>
      <c r="I22" s="423" t="s">
        <v>578</v>
      </c>
    </row>
    <row r="23" spans="1:9" ht="15" customHeight="1" x14ac:dyDescent="0.2">
      <c r="A23" s="420">
        <v>15</v>
      </c>
      <c r="B23" s="420" t="s">
        <v>523</v>
      </c>
      <c r="C23" s="421" t="s">
        <v>579</v>
      </c>
      <c r="D23" s="422" t="s">
        <v>580</v>
      </c>
      <c r="E23" s="422" t="s">
        <v>727</v>
      </c>
      <c r="F23" s="423">
        <v>60</v>
      </c>
      <c r="G23" s="426">
        <v>375</v>
      </c>
      <c r="H23" s="425" t="s">
        <v>581</v>
      </c>
      <c r="I23" s="423" t="s">
        <v>582</v>
      </c>
    </row>
    <row r="24" spans="1:9" ht="15" customHeight="1" x14ac:dyDescent="0.2">
      <c r="A24" s="420">
        <v>16</v>
      </c>
      <c r="B24" s="420" t="s">
        <v>523</v>
      </c>
      <c r="C24" s="421" t="s">
        <v>583</v>
      </c>
      <c r="D24" s="422"/>
      <c r="E24" s="422" t="s">
        <v>736</v>
      </c>
      <c r="F24" s="423">
        <v>70</v>
      </c>
      <c r="G24" s="426">
        <v>700</v>
      </c>
      <c r="H24" s="425" t="s">
        <v>584</v>
      </c>
      <c r="I24" s="423" t="s">
        <v>585</v>
      </c>
    </row>
    <row r="25" spans="1:9" ht="15" customHeight="1" x14ac:dyDescent="0.2">
      <c r="A25" s="420">
        <v>17</v>
      </c>
      <c r="B25" s="420" t="s">
        <v>523</v>
      </c>
      <c r="C25" s="421" t="s">
        <v>586</v>
      </c>
      <c r="D25" s="422" t="s">
        <v>587</v>
      </c>
      <c r="E25" s="422" t="s">
        <v>727</v>
      </c>
      <c r="F25" s="423">
        <v>70</v>
      </c>
      <c r="G25" s="426">
        <v>562.5</v>
      </c>
      <c r="H25" s="425" t="s">
        <v>588</v>
      </c>
      <c r="I25" s="423" t="s">
        <v>589</v>
      </c>
    </row>
    <row r="26" spans="1:9" ht="15" customHeight="1" x14ac:dyDescent="0.2">
      <c r="A26" s="420">
        <v>18</v>
      </c>
      <c r="B26" s="420" t="s">
        <v>523</v>
      </c>
      <c r="C26" s="421" t="s">
        <v>590</v>
      </c>
      <c r="D26" s="422" t="s">
        <v>591</v>
      </c>
      <c r="E26" s="422" t="s">
        <v>727</v>
      </c>
      <c r="F26" s="423">
        <v>48</v>
      </c>
      <c r="G26" s="426">
        <v>665</v>
      </c>
      <c r="H26" s="425" t="s">
        <v>592</v>
      </c>
      <c r="I26" s="423" t="s">
        <v>593</v>
      </c>
    </row>
    <row r="27" spans="1:9" ht="15" customHeight="1" x14ac:dyDescent="0.2">
      <c r="A27" s="420">
        <v>19</v>
      </c>
      <c r="B27" s="420" t="s">
        <v>523</v>
      </c>
      <c r="C27" s="421" t="s">
        <v>594</v>
      </c>
      <c r="D27" s="422" t="s">
        <v>595</v>
      </c>
      <c r="E27" s="422" t="s">
        <v>727</v>
      </c>
      <c r="F27" s="423">
        <v>50</v>
      </c>
      <c r="G27" s="426">
        <v>300</v>
      </c>
      <c r="H27" s="425" t="s">
        <v>596</v>
      </c>
      <c r="I27" s="423" t="s">
        <v>597</v>
      </c>
    </row>
    <row r="28" spans="1:9" ht="15" customHeight="1" x14ac:dyDescent="0.2">
      <c r="A28" s="420">
        <v>20</v>
      </c>
      <c r="B28" s="420" t="s">
        <v>523</v>
      </c>
      <c r="C28" s="421" t="s">
        <v>598</v>
      </c>
      <c r="D28" s="422" t="s">
        <v>599</v>
      </c>
      <c r="E28" s="422" t="s">
        <v>727</v>
      </c>
      <c r="F28" s="423">
        <v>196</v>
      </c>
      <c r="G28" s="426">
        <v>2125</v>
      </c>
      <c r="H28" s="425" t="s">
        <v>600</v>
      </c>
      <c r="I28" s="423" t="s">
        <v>601</v>
      </c>
    </row>
    <row r="29" spans="1:9" ht="15" customHeight="1" x14ac:dyDescent="0.2">
      <c r="A29" s="420">
        <v>21</v>
      </c>
      <c r="B29" s="420" t="s">
        <v>523</v>
      </c>
      <c r="C29" s="421" t="s">
        <v>602</v>
      </c>
      <c r="D29" s="422" t="s">
        <v>603</v>
      </c>
      <c r="E29" s="422" t="s">
        <v>727</v>
      </c>
      <c r="F29" s="423">
        <v>97.31</v>
      </c>
      <c r="G29" s="426">
        <v>1250</v>
      </c>
      <c r="H29" s="425" t="s">
        <v>604</v>
      </c>
      <c r="I29" s="423" t="s">
        <v>605</v>
      </c>
    </row>
    <row r="30" spans="1:9" ht="15" customHeight="1" x14ac:dyDescent="0.2">
      <c r="A30" s="420">
        <v>22</v>
      </c>
      <c r="B30" s="420" t="s">
        <v>523</v>
      </c>
      <c r="C30" s="421" t="s">
        <v>732</v>
      </c>
      <c r="D30" s="422" t="s">
        <v>731</v>
      </c>
      <c r="E30" s="422" t="s">
        <v>727</v>
      </c>
      <c r="F30" s="423">
        <v>45</v>
      </c>
      <c r="G30" s="426">
        <v>700</v>
      </c>
      <c r="H30" s="431" t="s">
        <v>607</v>
      </c>
      <c r="I30" s="423" t="s">
        <v>606</v>
      </c>
    </row>
    <row r="31" spans="1:9" ht="15" customHeight="1" x14ac:dyDescent="0.2">
      <c r="A31" s="420">
        <v>23</v>
      </c>
      <c r="B31" s="420" t="s">
        <v>523</v>
      </c>
      <c r="C31" s="421" t="s">
        <v>608</v>
      </c>
      <c r="D31" s="422" t="s">
        <v>609</v>
      </c>
      <c r="E31" s="422" t="s">
        <v>727</v>
      </c>
      <c r="F31" s="423">
        <v>19.5</v>
      </c>
      <c r="G31" s="426">
        <v>687.5</v>
      </c>
      <c r="H31" s="425" t="s">
        <v>610</v>
      </c>
      <c r="I31" s="423" t="s">
        <v>611</v>
      </c>
    </row>
    <row r="32" spans="1:9" ht="15" customHeight="1" x14ac:dyDescent="0.2">
      <c r="A32" s="420">
        <v>24</v>
      </c>
      <c r="B32" s="420" t="s">
        <v>523</v>
      </c>
      <c r="C32" s="421" t="s">
        <v>612</v>
      </c>
      <c r="D32" s="422" t="s">
        <v>613</v>
      </c>
      <c r="E32" s="422" t="s">
        <v>727</v>
      </c>
      <c r="F32" s="423">
        <v>32</v>
      </c>
      <c r="G32" s="426">
        <v>600</v>
      </c>
      <c r="H32" s="425" t="s">
        <v>614</v>
      </c>
      <c r="I32" s="423" t="s">
        <v>615</v>
      </c>
    </row>
    <row r="33" spans="1:9" ht="15" customHeight="1" x14ac:dyDescent="0.2">
      <c r="A33" s="420">
        <v>25</v>
      </c>
      <c r="B33" s="420" t="s">
        <v>523</v>
      </c>
      <c r="C33" s="421" t="s">
        <v>616</v>
      </c>
      <c r="D33" s="422" t="s">
        <v>617</v>
      </c>
      <c r="E33" s="422" t="s">
        <v>736</v>
      </c>
      <c r="F33" s="423">
        <v>171.9</v>
      </c>
      <c r="G33" s="426">
        <v>820</v>
      </c>
      <c r="H33" s="425" t="s">
        <v>618</v>
      </c>
      <c r="I33" s="423" t="s">
        <v>619</v>
      </c>
    </row>
    <row r="34" spans="1:9" ht="15" customHeight="1" x14ac:dyDescent="0.2">
      <c r="A34" s="420">
        <v>26</v>
      </c>
      <c r="B34" s="420" t="s">
        <v>523</v>
      </c>
      <c r="C34" s="421" t="s">
        <v>620</v>
      </c>
      <c r="D34" s="422" t="s">
        <v>621</v>
      </c>
      <c r="E34" s="422" t="s">
        <v>727</v>
      </c>
      <c r="F34" s="423">
        <v>52.7</v>
      </c>
      <c r="G34" s="426">
        <v>750</v>
      </c>
      <c r="H34" s="425" t="s">
        <v>622</v>
      </c>
      <c r="I34" s="432" t="s">
        <v>623</v>
      </c>
    </row>
    <row r="35" spans="1:9" ht="15" customHeight="1" x14ac:dyDescent="0.2">
      <c r="A35" s="420">
        <v>27</v>
      </c>
      <c r="B35" s="420" t="s">
        <v>523</v>
      </c>
      <c r="C35" s="421" t="s">
        <v>624</v>
      </c>
      <c r="D35" s="422" t="s">
        <v>625</v>
      </c>
      <c r="E35" s="422" t="s">
        <v>727</v>
      </c>
      <c r="F35" s="423">
        <v>75</v>
      </c>
      <c r="G35" s="426">
        <v>375</v>
      </c>
      <c r="H35" s="425" t="s">
        <v>626</v>
      </c>
      <c r="I35" s="432" t="s">
        <v>627</v>
      </c>
    </row>
    <row r="36" spans="1:9" ht="15" customHeight="1" x14ac:dyDescent="0.2">
      <c r="A36" s="420">
        <v>28</v>
      </c>
      <c r="B36" s="420" t="s">
        <v>523</v>
      </c>
      <c r="C36" s="421" t="s">
        <v>628</v>
      </c>
      <c r="D36" s="422" t="s">
        <v>629</v>
      </c>
      <c r="E36" s="422" t="s">
        <v>727</v>
      </c>
      <c r="F36" s="423">
        <v>45</v>
      </c>
      <c r="G36" s="426">
        <v>625</v>
      </c>
      <c r="H36" s="425" t="s">
        <v>630</v>
      </c>
      <c r="I36" s="432" t="s">
        <v>631</v>
      </c>
    </row>
    <row r="37" spans="1:9" ht="15" customHeight="1" x14ac:dyDescent="0.2">
      <c r="A37" s="420">
        <v>29</v>
      </c>
      <c r="B37" s="420" t="s">
        <v>523</v>
      </c>
      <c r="C37" s="421" t="s">
        <v>632</v>
      </c>
      <c r="D37" s="422" t="s">
        <v>633</v>
      </c>
      <c r="E37" s="422" t="s">
        <v>727</v>
      </c>
      <c r="F37" s="423">
        <v>35</v>
      </c>
      <c r="G37" s="426">
        <v>600</v>
      </c>
      <c r="H37" s="425" t="s">
        <v>634</v>
      </c>
      <c r="I37" s="433" t="s">
        <v>635</v>
      </c>
    </row>
    <row r="38" spans="1:9" ht="15" customHeight="1" x14ac:dyDescent="0.2">
      <c r="A38" s="420">
        <v>30</v>
      </c>
      <c r="B38" s="420" t="s">
        <v>523</v>
      </c>
      <c r="C38" s="430" t="s">
        <v>636</v>
      </c>
      <c r="D38" s="422" t="s">
        <v>637</v>
      </c>
      <c r="E38" s="422" t="s">
        <v>727</v>
      </c>
      <c r="F38" s="428">
        <v>192.1</v>
      </c>
      <c r="G38" s="429">
        <v>920</v>
      </c>
      <c r="H38" s="428">
        <v>20001008890</v>
      </c>
      <c r="I38" s="428" t="s">
        <v>638</v>
      </c>
    </row>
    <row r="39" spans="1:9" ht="15" customHeight="1" x14ac:dyDescent="0.2">
      <c r="A39" s="420">
        <v>31</v>
      </c>
      <c r="B39" s="420" t="s">
        <v>523</v>
      </c>
      <c r="C39" s="430" t="s">
        <v>639</v>
      </c>
      <c r="D39" s="422" t="s">
        <v>640</v>
      </c>
      <c r="E39" s="422" t="s">
        <v>727</v>
      </c>
      <c r="F39" s="428">
        <v>618</v>
      </c>
      <c r="G39" s="429">
        <v>480</v>
      </c>
      <c r="H39" s="434" t="s">
        <v>641</v>
      </c>
      <c r="I39" s="428" t="s">
        <v>642</v>
      </c>
    </row>
    <row r="40" spans="1:9" ht="15" customHeight="1" x14ac:dyDescent="0.2">
      <c r="A40" s="420">
        <v>32</v>
      </c>
      <c r="B40" s="420" t="s">
        <v>523</v>
      </c>
      <c r="C40" s="427" t="s">
        <v>643</v>
      </c>
      <c r="D40" s="422" t="s">
        <v>644</v>
      </c>
      <c r="E40" s="422" t="s">
        <v>727</v>
      </c>
      <c r="F40" s="428">
        <v>51</v>
      </c>
      <c r="G40" s="429">
        <v>437.5</v>
      </c>
      <c r="H40" s="434" t="s">
        <v>645</v>
      </c>
      <c r="I40" s="428" t="s">
        <v>646</v>
      </c>
    </row>
    <row r="41" spans="1:9" ht="15" customHeight="1" x14ac:dyDescent="0.2">
      <c r="A41" s="420">
        <v>33</v>
      </c>
      <c r="B41" s="420" t="s">
        <v>523</v>
      </c>
      <c r="C41" s="427" t="s">
        <v>647</v>
      </c>
      <c r="D41" s="422" t="s">
        <v>648</v>
      </c>
      <c r="E41" s="422" t="s">
        <v>727</v>
      </c>
      <c r="F41" s="428">
        <v>90</v>
      </c>
      <c r="G41" s="429">
        <v>500</v>
      </c>
      <c r="H41" s="434" t="s">
        <v>649</v>
      </c>
      <c r="I41" s="428" t="s">
        <v>650</v>
      </c>
    </row>
    <row r="42" spans="1:9" ht="15" customHeight="1" x14ac:dyDescent="0.2">
      <c r="A42" s="420">
        <v>34</v>
      </c>
      <c r="B42" s="420" t="s">
        <v>523</v>
      </c>
      <c r="C42" s="421" t="s">
        <v>651</v>
      </c>
      <c r="D42" s="422" t="s">
        <v>652</v>
      </c>
      <c r="E42" s="422" t="s">
        <v>727</v>
      </c>
      <c r="F42" s="423">
        <v>94.8</v>
      </c>
      <c r="G42" s="426">
        <v>675</v>
      </c>
      <c r="H42" s="425" t="s">
        <v>653</v>
      </c>
      <c r="I42" s="423" t="s">
        <v>654</v>
      </c>
    </row>
    <row r="43" spans="1:9" ht="15" customHeight="1" x14ac:dyDescent="0.2">
      <c r="A43" s="420">
        <v>35</v>
      </c>
      <c r="B43" s="420" t="s">
        <v>523</v>
      </c>
      <c r="C43" s="421" t="s">
        <v>655</v>
      </c>
      <c r="D43" s="422" t="s">
        <v>656</v>
      </c>
      <c r="E43" s="422" t="s">
        <v>727</v>
      </c>
      <c r="F43" s="423">
        <v>86.42</v>
      </c>
      <c r="G43" s="426">
        <v>662.5</v>
      </c>
      <c r="H43" s="425" t="s">
        <v>657</v>
      </c>
      <c r="I43" s="423" t="s">
        <v>658</v>
      </c>
    </row>
    <row r="44" spans="1:9" ht="15" customHeight="1" x14ac:dyDescent="0.2">
      <c r="A44" s="420">
        <v>36</v>
      </c>
      <c r="B44" s="420" t="s">
        <v>523</v>
      </c>
      <c r="C44" s="421" t="s">
        <v>659</v>
      </c>
      <c r="D44" s="422" t="s">
        <v>660</v>
      </c>
      <c r="E44" s="422" t="s">
        <v>736</v>
      </c>
      <c r="F44" s="423">
        <v>100</v>
      </c>
      <c r="G44" s="426">
        <v>500</v>
      </c>
      <c r="H44" s="425" t="s">
        <v>661</v>
      </c>
      <c r="I44" s="423" t="s">
        <v>662</v>
      </c>
    </row>
    <row r="45" spans="1:9" ht="15" x14ac:dyDescent="0.2">
      <c r="A45" s="420">
        <v>37</v>
      </c>
      <c r="B45" s="420" t="s">
        <v>523</v>
      </c>
      <c r="C45" s="421" t="s">
        <v>733</v>
      </c>
      <c r="D45" s="422" t="s">
        <v>734</v>
      </c>
      <c r="E45" s="422" t="s">
        <v>727</v>
      </c>
      <c r="F45" s="423">
        <v>134.26</v>
      </c>
      <c r="G45" s="426">
        <v>1944.15</v>
      </c>
      <c r="H45" s="425" t="s">
        <v>735</v>
      </c>
      <c r="I45" s="423" t="s">
        <v>663</v>
      </c>
    </row>
    <row r="46" spans="1:9" ht="15" x14ac:dyDescent="0.2">
      <c r="A46" s="420"/>
      <c r="B46" s="420"/>
      <c r="C46" s="422"/>
      <c r="D46" s="422"/>
      <c r="E46" s="422"/>
      <c r="F46" s="422"/>
      <c r="G46" s="422"/>
      <c r="H46" s="422"/>
      <c r="I46" s="422"/>
    </row>
    <row r="47" spans="1:9" ht="15" x14ac:dyDescent="0.2">
      <c r="A47" s="420"/>
      <c r="B47" s="420"/>
      <c r="C47" s="422"/>
      <c r="D47" s="422"/>
      <c r="E47" s="422"/>
      <c r="F47" s="422"/>
      <c r="G47" s="422"/>
      <c r="H47" s="422"/>
      <c r="I47" s="422"/>
    </row>
    <row r="48" spans="1:9" ht="15" x14ac:dyDescent="0.2">
      <c r="A48" s="420"/>
      <c r="B48" s="420"/>
      <c r="C48" s="422"/>
      <c r="D48" s="422"/>
      <c r="E48" s="422"/>
      <c r="F48" s="422"/>
      <c r="G48" s="422"/>
      <c r="H48" s="422"/>
      <c r="I48" s="422"/>
    </row>
    <row r="49" spans="1:9" ht="15" x14ac:dyDescent="0.2">
      <c r="A49" s="420"/>
      <c r="B49" s="420"/>
      <c r="C49" s="422"/>
      <c r="D49" s="422"/>
      <c r="E49" s="422"/>
      <c r="F49" s="422"/>
      <c r="G49" s="422"/>
      <c r="H49" s="422"/>
      <c r="I49" s="422"/>
    </row>
    <row r="50" spans="1:9" ht="15" x14ac:dyDescent="0.2">
      <c r="A50" s="420"/>
      <c r="B50" s="420"/>
      <c r="C50" s="422"/>
      <c r="D50" s="422"/>
      <c r="E50" s="422"/>
      <c r="F50" s="422"/>
      <c r="G50" s="422"/>
      <c r="H50" s="422"/>
      <c r="I50" s="422"/>
    </row>
    <row r="51" spans="1:9" ht="15" x14ac:dyDescent="0.2">
      <c r="A51" s="420"/>
      <c r="B51" s="420"/>
      <c r="C51" s="422"/>
      <c r="D51" s="422"/>
      <c r="E51" s="422"/>
      <c r="F51" s="422"/>
      <c r="G51" s="422"/>
      <c r="H51" s="422"/>
      <c r="I51" s="422"/>
    </row>
    <row r="52" spans="1:9" ht="15" x14ac:dyDescent="0.2">
      <c r="A52" s="420"/>
      <c r="B52" s="420"/>
      <c r="C52" s="422"/>
      <c r="D52" s="422"/>
      <c r="E52" s="422"/>
      <c r="F52" s="422"/>
      <c r="G52" s="422"/>
      <c r="H52" s="422"/>
      <c r="I52" s="422"/>
    </row>
    <row r="53" spans="1:9" ht="15" x14ac:dyDescent="0.2">
      <c r="A53" s="420"/>
      <c r="B53" s="420"/>
      <c r="C53" s="422"/>
      <c r="D53" s="422"/>
      <c r="E53" s="422"/>
      <c r="F53" s="422"/>
      <c r="G53" s="422"/>
      <c r="H53" s="422"/>
      <c r="I53" s="422"/>
    </row>
    <row r="54" spans="1:9" ht="15" x14ac:dyDescent="0.2">
      <c r="A54" s="420"/>
      <c r="B54" s="420"/>
      <c r="C54" s="422"/>
      <c r="D54" s="422"/>
      <c r="E54" s="422"/>
      <c r="F54" s="422"/>
      <c r="G54" s="422"/>
      <c r="H54" s="422"/>
      <c r="I54" s="422"/>
    </row>
    <row r="55" spans="1:9" ht="15" x14ac:dyDescent="0.2">
      <c r="A55" s="420"/>
      <c r="B55" s="420"/>
      <c r="C55" s="422"/>
      <c r="D55" s="422"/>
      <c r="E55" s="422"/>
      <c r="F55" s="422"/>
      <c r="G55" s="422"/>
      <c r="H55" s="422"/>
      <c r="I55" s="422"/>
    </row>
    <row r="56" spans="1:9" ht="15" x14ac:dyDescent="0.2">
      <c r="A56" s="420" t="s">
        <v>273</v>
      </c>
      <c r="B56" s="420"/>
      <c r="C56" s="422"/>
      <c r="D56" s="422"/>
      <c r="E56" s="422"/>
      <c r="F56" s="422"/>
      <c r="G56" s="422"/>
      <c r="H56" s="422"/>
      <c r="I56" s="422"/>
    </row>
    <row r="57" spans="1:9" x14ac:dyDescent="0.2">
      <c r="A57" s="446"/>
      <c r="B57" s="446"/>
      <c r="C57" s="446"/>
      <c r="D57" s="446"/>
      <c r="E57" s="446"/>
      <c r="F57" s="446"/>
      <c r="G57" s="446"/>
      <c r="H57" s="446"/>
      <c r="I57" s="446"/>
    </row>
    <row r="58" spans="1:9" x14ac:dyDescent="0.2">
      <c r="A58" s="446"/>
      <c r="B58" s="446"/>
      <c r="C58" s="446"/>
      <c r="D58" s="446"/>
      <c r="E58" s="446"/>
      <c r="F58" s="446"/>
      <c r="G58" s="446"/>
      <c r="H58" s="446"/>
      <c r="I58" s="446"/>
    </row>
    <row r="59" spans="1:9" x14ac:dyDescent="0.2">
      <c r="A59" s="447"/>
      <c r="B59" s="447"/>
      <c r="C59" s="446"/>
      <c r="D59" s="446"/>
      <c r="E59" s="446"/>
      <c r="F59" s="446"/>
      <c r="G59" s="446"/>
      <c r="H59" s="446"/>
      <c r="I59" s="446"/>
    </row>
    <row r="60" spans="1:9" ht="15" x14ac:dyDescent="0.3">
      <c r="A60" s="406"/>
      <c r="B60" s="406"/>
      <c r="C60" s="448" t="s">
        <v>107</v>
      </c>
      <c r="D60" s="406"/>
      <c r="E60" s="406"/>
      <c r="F60" s="449"/>
      <c r="G60" s="406"/>
      <c r="H60" s="406"/>
      <c r="I60" s="406"/>
    </row>
    <row r="61" spans="1:9" ht="15" x14ac:dyDescent="0.3">
      <c r="A61" s="406"/>
      <c r="B61" s="406"/>
      <c r="C61" s="406"/>
      <c r="D61" s="541"/>
      <c r="E61" s="541"/>
      <c r="G61" s="450"/>
      <c r="H61" s="451"/>
    </row>
    <row r="62" spans="1:9" ht="15" x14ac:dyDescent="0.3">
      <c r="C62" s="406"/>
      <c r="D62" s="542" t="s">
        <v>263</v>
      </c>
      <c r="E62" s="542"/>
      <c r="G62" s="543" t="s">
        <v>492</v>
      </c>
      <c r="H62" s="543"/>
    </row>
    <row r="63" spans="1:9" ht="15" x14ac:dyDescent="0.3">
      <c r="C63" s="406"/>
      <c r="D63" s="406"/>
      <c r="E63" s="406"/>
      <c r="G63" s="544"/>
      <c r="H63" s="544"/>
    </row>
    <row r="64" spans="1:9" ht="15" x14ac:dyDescent="0.3">
      <c r="C64" s="406"/>
      <c r="D64" s="545" t="s">
        <v>139</v>
      </c>
      <c r="E64" s="545"/>
      <c r="G64" s="544"/>
      <c r="H64" s="544"/>
    </row>
  </sheetData>
  <mergeCells count="4">
    <mergeCell ref="D61:E61"/>
    <mergeCell ref="D62:E62"/>
    <mergeCell ref="G62:H64"/>
    <mergeCell ref="D64:E64"/>
  </mergeCells>
  <dataValidations count="1">
    <dataValidation type="list" allowBlank="1" showInputMessage="1" showErrorMessage="1" sqref="B9:B56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75" customWidth="1"/>
    <col min="2" max="2" width="14.85546875" style="375" customWidth="1"/>
    <col min="3" max="3" width="21.140625" style="375" customWidth="1"/>
    <col min="4" max="5" width="12.7109375" style="375" customWidth="1"/>
    <col min="6" max="6" width="13.42578125" style="375" bestFit="1" customWidth="1"/>
    <col min="7" max="7" width="15.28515625" style="375" customWidth="1"/>
    <col min="8" max="8" width="23.85546875" style="375" customWidth="1"/>
    <col min="9" max="9" width="12.140625" style="375" bestFit="1" customWidth="1"/>
    <col min="10" max="10" width="19" style="375" customWidth="1"/>
    <col min="11" max="11" width="17.7109375" style="375" customWidth="1"/>
    <col min="12" max="16384" width="9.140625" style="375"/>
  </cols>
  <sheetData>
    <row r="1" spans="1:12" s="192" customFormat="1" ht="15" x14ac:dyDescent="0.2">
      <c r="A1" s="187" t="s">
        <v>300</v>
      </c>
      <c r="B1" s="187"/>
      <c r="C1" s="187"/>
      <c r="D1" s="188"/>
      <c r="E1" s="188"/>
      <c r="F1" s="188"/>
      <c r="G1" s="188"/>
      <c r="H1" s="188"/>
      <c r="I1" s="188"/>
      <c r="J1" s="188"/>
      <c r="K1" s="360" t="s">
        <v>109</v>
      </c>
    </row>
    <row r="2" spans="1:12" s="192" customFormat="1" ht="15" x14ac:dyDescent="0.3">
      <c r="A2" s="144" t="s">
        <v>140</v>
      </c>
      <c r="B2" s="144"/>
      <c r="C2" s="144"/>
      <c r="D2" s="188"/>
      <c r="E2" s="188"/>
      <c r="F2" s="188"/>
      <c r="G2" s="188"/>
      <c r="H2" s="188"/>
      <c r="I2" s="188"/>
      <c r="J2" s="188"/>
      <c r="K2" s="357" t="str">
        <f>'ფორმა N1'!L2</f>
        <v>01/01/2017-31.12-2017</v>
      </c>
    </row>
    <row r="3" spans="1:12" s="192" customFormat="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37"/>
      <c r="L3" s="375"/>
    </row>
    <row r="4" spans="1:12" s="192" customFormat="1" ht="15" x14ac:dyDescent="0.3">
      <c r="A4" s="110" t="s">
        <v>269</v>
      </c>
      <c r="B4" s="110"/>
      <c r="C4" s="110"/>
      <c r="D4" s="110"/>
      <c r="E4" s="110"/>
      <c r="F4" s="370"/>
      <c r="G4" s="189"/>
      <c r="H4" s="188"/>
      <c r="I4" s="188"/>
      <c r="J4" s="188"/>
      <c r="K4" s="188"/>
    </row>
    <row r="5" spans="1:12" ht="15" x14ac:dyDescent="0.3">
      <c r="A5" s="371" t="str">
        <f>'ფორმა N1'!A5</f>
        <v>მპგ "მოძრაობა თავისუფალი საქართველოსთვის"</v>
      </c>
      <c r="B5" s="371"/>
      <c r="C5" s="371"/>
      <c r="D5" s="372"/>
      <c r="E5" s="372"/>
      <c r="F5" s="372"/>
      <c r="G5" s="373"/>
      <c r="H5" s="374"/>
      <c r="I5" s="374"/>
      <c r="J5" s="374"/>
      <c r="K5" s="373"/>
    </row>
    <row r="6" spans="1:12" s="192" customFormat="1" ht="13.5" x14ac:dyDescent="0.2">
      <c r="A6" s="138"/>
      <c r="B6" s="138"/>
      <c r="C6" s="138"/>
      <c r="D6" s="376"/>
      <c r="E6" s="376"/>
      <c r="F6" s="376"/>
      <c r="G6" s="188"/>
      <c r="H6" s="188"/>
      <c r="I6" s="188"/>
      <c r="J6" s="188"/>
      <c r="K6" s="188"/>
    </row>
    <row r="7" spans="1:12" s="192" customFormat="1" ht="60" x14ac:dyDescent="0.2">
      <c r="A7" s="377" t="s">
        <v>64</v>
      </c>
      <c r="B7" s="377" t="s">
        <v>485</v>
      </c>
      <c r="C7" s="377" t="s">
        <v>243</v>
      </c>
      <c r="D7" s="378" t="s">
        <v>240</v>
      </c>
      <c r="E7" s="378" t="s">
        <v>241</v>
      </c>
      <c r="F7" s="378" t="s">
        <v>340</v>
      </c>
      <c r="G7" s="378" t="s">
        <v>242</v>
      </c>
      <c r="H7" s="378" t="s">
        <v>493</v>
      </c>
      <c r="I7" s="378" t="s">
        <v>239</v>
      </c>
      <c r="J7" s="378" t="s">
        <v>490</v>
      </c>
      <c r="K7" s="378" t="s">
        <v>491</v>
      </c>
    </row>
    <row r="8" spans="1:12" s="192" customFormat="1" ht="15" x14ac:dyDescent="0.2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7">
        <v>9</v>
      </c>
      <c r="J8" s="377">
        <v>10</v>
      </c>
      <c r="K8" s="378">
        <v>11</v>
      </c>
    </row>
    <row r="9" spans="1:12" s="192" customFormat="1" ht="15" x14ac:dyDescent="0.2">
      <c r="A9" s="379">
        <v>1</v>
      </c>
      <c r="B9" s="379"/>
      <c r="C9" s="379"/>
      <c r="D9" s="380"/>
      <c r="E9" s="380"/>
      <c r="F9" s="380"/>
      <c r="G9" s="380"/>
      <c r="H9" s="380"/>
      <c r="I9" s="380"/>
      <c r="J9" s="380"/>
      <c r="K9" s="380"/>
    </row>
    <row r="10" spans="1:12" s="192" customFormat="1" ht="15" x14ac:dyDescent="0.2">
      <c r="A10" s="379">
        <v>2</v>
      </c>
      <c r="B10" s="379"/>
      <c r="C10" s="379"/>
      <c r="D10" s="380"/>
      <c r="E10" s="380"/>
      <c r="F10" s="380"/>
      <c r="G10" s="380"/>
      <c r="H10" s="380"/>
      <c r="I10" s="380"/>
      <c r="J10" s="380"/>
      <c r="K10" s="380"/>
    </row>
    <row r="11" spans="1:12" s="192" customFormat="1" ht="15" x14ac:dyDescent="0.2">
      <c r="A11" s="379">
        <v>3</v>
      </c>
      <c r="B11" s="379"/>
      <c r="C11" s="379"/>
      <c r="D11" s="380"/>
      <c r="E11" s="380"/>
      <c r="F11" s="380"/>
      <c r="G11" s="380"/>
      <c r="H11" s="380"/>
      <c r="I11" s="380"/>
      <c r="J11" s="380"/>
      <c r="K11" s="380"/>
    </row>
    <row r="12" spans="1:12" s="192" customFormat="1" ht="15" x14ac:dyDescent="0.2">
      <c r="A12" s="379">
        <v>4</v>
      </c>
      <c r="B12" s="379"/>
      <c r="C12" s="379"/>
      <c r="D12" s="380"/>
      <c r="E12" s="380"/>
      <c r="F12" s="380"/>
      <c r="G12" s="380"/>
      <c r="H12" s="380"/>
      <c r="I12" s="380"/>
      <c r="J12" s="380"/>
      <c r="K12" s="380"/>
    </row>
    <row r="13" spans="1:12" s="192" customFormat="1" ht="15" x14ac:dyDescent="0.2">
      <c r="A13" s="379">
        <v>5</v>
      </c>
      <c r="B13" s="379"/>
      <c r="C13" s="379"/>
      <c r="D13" s="380"/>
      <c r="E13" s="380"/>
      <c r="F13" s="380"/>
      <c r="G13" s="380"/>
      <c r="H13" s="380"/>
      <c r="I13" s="380"/>
      <c r="J13" s="380"/>
      <c r="K13" s="380"/>
    </row>
    <row r="14" spans="1:12" s="192" customFormat="1" ht="15" x14ac:dyDescent="0.2">
      <c r="A14" s="379">
        <v>6</v>
      </c>
      <c r="B14" s="379"/>
      <c r="C14" s="379"/>
      <c r="D14" s="380"/>
      <c r="E14" s="380"/>
      <c r="F14" s="380"/>
      <c r="G14" s="380"/>
      <c r="H14" s="380"/>
      <c r="I14" s="380"/>
      <c r="J14" s="380"/>
      <c r="K14" s="380"/>
    </row>
    <row r="15" spans="1:12" s="192" customFormat="1" ht="15" x14ac:dyDescent="0.2">
      <c r="A15" s="379">
        <v>7</v>
      </c>
      <c r="B15" s="379"/>
      <c r="C15" s="379"/>
      <c r="D15" s="380"/>
      <c r="E15" s="380"/>
      <c r="F15" s="380"/>
      <c r="G15" s="380"/>
      <c r="H15" s="380"/>
      <c r="I15" s="380"/>
      <c r="J15" s="380"/>
      <c r="K15" s="380"/>
    </row>
    <row r="16" spans="1:12" s="192" customFormat="1" ht="15" x14ac:dyDescent="0.2">
      <c r="A16" s="379">
        <v>8</v>
      </c>
      <c r="B16" s="379"/>
      <c r="C16" s="379"/>
      <c r="D16" s="380"/>
      <c r="E16" s="380"/>
      <c r="F16" s="380"/>
      <c r="G16" s="380"/>
      <c r="H16" s="380"/>
      <c r="I16" s="380"/>
      <c r="J16" s="380"/>
      <c r="K16" s="380"/>
    </row>
    <row r="17" spans="1:11" s="192" customFormat="1" ht="15" x14ac:dyDescent="0.2">
      <c r="A17" s="379">
        <v>9</v>
      </c>
      <c r="B17" s="379"/>
      <c r="C17" s="379"/>
      <c r="D17" s="380"/>
      <c r="E17" s="380"/>
      <c r="F17" s="380"/>
      <c r="G17" s="380"/>
      <c r="H17" s="380"/>
      <c r="I17" s="380"/>
      <c r="J17" s="380"/>
      <c r="K17" s="380"/>
    </row>
    <row r="18" spans="1:11" s="192" customFormat="1" ht="15" x14ac:dyDescent="0.2">
      <c r="A18" s="379">
        <v>10</v>
      </c>
      <c r="B18" s="379"/>
      <c r="C18" s="379"/>
      <c r="D18" s="380"/>
      <c r="E18" s="380"/>
      <c r="F18" s="380"/>
      <c r="G18" s="380"/>
      <c r="H18" s="380"/>
      <c r="I18" s="380"/>
      <c r="J18" s="380"/>
      <c r="K18" s="380"/>
    </row>
    <row r="19" spans="1:11" s="192" customFormat="1" ht="15" x14ac:dyDescent="0.2">
      <c r="A19" s="379">
        <v>11</v>
      </c>
      <c r="B19" s="379"/>
      <c r="C19" s="379"/>
      <c r="D19" s="380"/>
      <c r="E19" s="380"/>
      <c r="F19" s="380"/>
      <c r="G19" s="380"/>
      <c r="H19" s="380"/>
      <c r="I19" s="380"/>
      <c r="J19" s="380"/>
      <c r="K19" s="380"/>
    </row>
    <row r="20" spans="1:11" s="192" customFormat="1" ht="15" x14ac:dyDescent="0.2">
      <c r="A20" s="379">
        <v>12</v>
      </c>
      <c r="B20" s="379"/>
      <c r="C20" s="379"/>
      <c r="D20" s="380"/>
      <c r="E20" s="380"/>
      <c r="F20" s="380"/>
      <c r="G20" s="380"/>
      <c r="H20" s="380"/>
      <c r="I20" s="380"/>
      <c r="J20" s="380"/>
      <c r="K20" s="380"/>
    </row>
    <row r="21" spans="1:11" s="192" customFormat="1" ht="15" x14ac:dyDescent="0.2">
      <c r="A21" s="379">
        <v>13</v>
      </c>
      <c r="B21" s="379"/>
      <c r="C21" s="379"/>
      <c r="D21" s="380"/>
      <c r="E21" s="380"/>
      <c r="F21" s="380"/>
      <c r="G21" s="380"/>
      <c r="H21" s="380"/>
      <c r="I21" s="380"/>
      <c r="J21" s="380"/>
      <c r="K21" s="380"/>
    </row>
    <row r="22" spans="1:11" s="192" customFormat="1" ht="15" x14ac:dyDescent="0.2">
      <c r="A22" s="379">
        <v>14</v>
      </c>
      <c r="B22" s="379"/>
      <c r="C22" s="379"/>
      <c r="D22" s="380"/>
      <c r="E22" s="380"/>
      <c r="F22" s="380"/>
      <c r="G22" s="380"/>
      <c r="H22" s="380"/>
      <c r="I22" s="380"/>
      <c r="J22" s="380"/>
      <c r="K22" s="380"/>
    </row>
    <row r="23" spans="1:11" s="192" customFormat="1" ht="15" x14ac:dyDescent="0.2">
      <c r="A23" s="379">
        <v>15</v>
      </c>
      <c r="B23" s="379"/>
      <c r="C23" s="379"/>
      <c r="D23" s="380"/>
      <c r="E23" s="380"/>
      <c r="F23" s="380"/>
      <c r="G23" s="380"/>
      <c r="H23" s="380"/>
      <c r="I23" s="380"/>
      <c r="J23" s="380"/>
      <c r="K23" s="380"/>
    </row>
    <row r="24" spans="1:11" s="192" customFormat="1" ht="15" x14ac:dyDescent="0.2">
      <c r="A24" s="379">
        <v>16</v>
      </c>
      <c r="B24" s="379"/>
      <c r="C24" s="379"/>
      <c r="D24" s="380"/>
      <c r="E24" s="380"/>
      <c r="F24" s="380"/>
      <c r="G24" s="380"/>
      <c r="H24" s="380"/>
      <c r="I24" s="380"/>
      <c r="J24" s="380"/>
      <c r="K24" s="380"/>
    </row>
    <row r="25" spans="1:11" s="192" customFormat="1" ht="15" x14ac:dyDescent="0.2">
      <c r="A25" s="379">
        <v>17</v>
      </c>
      <c r="B25" s="379"/>
      <c r="C25" s="379"/>
      <c r="D25" s="380"/>
      <c r="E25" s="380"/>
      <c r="F25" s="380"/>
      <c r="G25" s="380"/>
      <c r="H25" s="380"/>
      <c r="I25" s="380"/>
      <c r="J25" s="380"/>
      <c r="K25" s="380"/>
    </row>
    <row r="26" spans="1:11" s="192" customFormat="1" ht="15" x14ac:dyDescent="0.2">
      <c r="A26" s="379">
        <v>18</v>
      </c>
      <c r="B26" s="379"/>
      <c r="C26" s="379"/>
      <c r="D26" s="380"/>
      <c r="E26" s="380"/>
      <c r="F26" s="380"/>
      <c r="G26" s="380"/>
      <c r="H26" s="380"/>
      <c r="I26" s="380"/>
      <c r="J26" s="380"/>
      <c r="K26" s="380"/>
    </row>
    <row r="27" spans="1:11" s="192" customFormat="1" ht="15" x14ac:dyDescent="0.2">
      <c r="A27" s="379" t="s">
        <v>273</v>
      </c>
      <c r="B27" s="379"/>
      <c r="C27" s="379"/>
      <c r="D27" s="380"/>
      <c r="E27" s="380"/>
      <c r="F27" s="380"/>
      <c r="G27" s="380"/>
      <c r="H27" s="380"/>
      <c r="I27" s="380"/>
      <c r="J27" s="380"/>
      <c r="K27" s="380"/>
    </row>
    <row r="28" spans="1:11" x14ac:dyDescent="0.2">
      <c r="A28" s="381"/>
      <c r="B28" s="381"/>
      <c r="C28" s="381"/>
      <c r="D28" s="381"/>
      <c r="E28" s="381"/>
      <c r="F28" s="381"/>
      <c r="G28" s="381"/>
      <c r="H28" s="381"/>
      <c r="I28" s="381"/>
      <c r="J28" s="381"/>
      <c r="K28" s="381"/>
    </row>
    <row r="29" spans="1:11" x14ac:dyDescent="0.2">
      <c r="A29" s="381"/>
      <c r="B29" s="381"/>
      <c r="C29" s="381"/>
      <c r="D29" s="381"/>
      <c r="E29" s="381"/>
      <c r="F29" s="381"/>
      <c r="G29" s="381"/>
      <c r="H29" s="381"/>
      <c r="I29" s="381"/>
      <c r="J29" s="381"/>
      <c r="K29" s="381"/>
    </row>
    <row r="30" spans="1:11" x14ac:dyDescent="0.2">
      <c r="A30" s="382"/>
      <c r="B30" s="382"/>
      <c r="C30" s="382"/>
      <c r="D30" s="381"/>
      <c r="E30" s="381"/>
      <c r="F30" s="381"/>
      <c r="G30" s="381"/>
      <c r="H30" s="381"/>
      <c r="I30" s="381"/>
      <c r="J30" s="381"/>
      <c r="K30" s="381"/>
    </row>
    <row r="31" spans="1:11" ht="15" x14ac:dyDescent="0.3">
      <c r="A31" s="383"/>
      <c r="B31" s="383"/>
      <c r="C31" s="383"/>
      <c r="D31" s="384" t="s">
        <v>107</v>
      </c>
      <c r="E31" s="383"/>
      <c r="F31" s="383"/>
      <c r="G31" s="385"/>
      <c r="H31" s="383"/>
      <c r="I31" s="383"/>
      <c r="J31" s="383"/>
      <c r="K31" s="383"/>
    </row>
    <row r="32" spans="1:11" ht="15" x14ac:dyDescent="0.3">
      <c r="A32" s="383"/>
      <c r="B32" s="383"/>
      <c r="C32" s="383"/>
      <c r="D32" s="383"/>
      <c r="E32" s="386"/>
      <c r="F32" s="383"/>
      <c r="H32" s="386"/>
      <c r="I32" s="386"/>
      <c r="J32" s="387"/>
    </row>
    <row r="33" spans="4:9" ht="15" x14ac:dyDescent="0.3">
      <c r="D33" s="383"/>
      <c r="E33" s="388" t="s">
        <v>263</v>
      </c>
      <c r="F33" s="383"/>
      <c r="H33" s="389" t="s">
        <v>268</v>
      </c>
      <c r="I33" s="389"/>
    </row>
    <row r="34" spans="4:9" ht="15" x14ac:dyDescent="0.3">
      <c r="D34" s="383"/>
      <c r="E34" s="390" t="s">
        <v>139</v>
      </c>
      <c r="F34" s="383"/>
      <c r="H34" s="383" t="s">
        <v>264</v>
      </c>
      <c r="I34" s="383"/>
    </row>
    <row r="35" spans="4:9" ht="15" x14ac:dyDescent="0.3">
      <c r="D35" s="383"/>
      <c r="E35" s="39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 x14ac:dyDescent="0.2">
      <c r="A1" s="133" t="s">
        <v>427</v>
      </c>
      <c r="B1" s="134"/>
      <c r="C1" s="134"/>
      <c r="D1" s="134"/>
      <c r="E1" s="134"/>
      <c r="F1" s="134"/>
      <c r="G1" s="134"/>
      <c r="H1" s="140"/>
      <c r="I1" s="75" t="s">
        <v>109</v>
      </c>
    </row>
    <row r="2" spans="1:13" customFormat="1" ht="15" x14ac:dyDescent="0.3">
      <c r="A2" s="101" t="s">
        <v>140</v>
      </c>
      <c r="B2" s="134"/>
      <c r="C2" s="134"/>
      <c r="D2" s="134"/>
      <c r="E2" s="134"/>
      <c r="F2" s="134"/>
      <c r="G2" s="134"/>
      <c r="H2" s="140"/>
      <c r="I2" s="199" t="str">
        <f>'ფორმა N1'!L2</f>
        <v>01/01/2017-31.12-2017</v>
      </c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9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4"/>
      <c r="E4" s="134"/>
      <c r="F4" s="134"/>
      <c r="G4" s="134"/>
      <c r="H4" s="134"/>
      <c r="I4" s="142"/>
    </row>
    <row r="5" spans="1:13" ht="15" x14ac:dyDescent="0.3">
      <c r="A5" s="201" t="str">
        <f>'ფორმა N1'!A5</f>
        <v>მპგ "მოძრაობა თავისუფალი საქართველოსთვის"</v>
      </c>
      <c r="B5" s="77"/>
      <c r="C5" s="77"/>
      <c r="D5" s="203"/>
      <c r="E5" s="203"/>
      <c r="F5" s="203"/>
      <c r="G5" s="203"/>
      <c r="H5" s="203"/>
      <c r="I5" s="202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75" x14ac:dyDescent="0.2">
      <c r="A7" s="143" t="s">
        <v>64</v>
      </c>
      <c r="B7" s="132" t="s">
        <v>366</v>
      </c>
      <c r="C7" s="132" t="s">
        <v>367</v>
      </c>
      <c r="D7" s="132" t="s">
        <v>372</v>
      </c>
      <c r="E7" s="132" t="s">
        <v>373</v>
      </c>
      <c r="F7" s="132" t="s">
        <v>368</v>
      </c>
      <c r="G7" s="132" t="s">
        <v>369</v>
      </c>
      <c r="H7" s="132" t="s">
        <v>380</v>
      </c>
      <c r="I7" s="132" t="s">
        <v>370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5">
        <v>1</v>
      </c>
      <c r="B9" s="25"/>
      <c r="C9" s="25"/>
      <c r="D9" s="25"/>
      <c r="E9" s="25"/>
      <c r="F9" s="198"/>
      <c r="G9" s="198"/>
      <c r="H9" s="198"/>
      <c r="I9" s="25"/>
    </row>
    <row r="10" spans="1:13" customFormat="1" ht="15" x14ac:dyDescent="0.2">
      <c r="A10" s="65">
        <v>2</v>
      </c>
      <c r="B10" s="25"/>
      <c r="C10" s="25"/>
      <c r="D10" s="25"/>
      <c r="E10" s="25"/>
      <c r="F10" s="198"/>
      <c r="G10" s="198"/>
      <c r="H10" s="198"/>
      <c r="I10" s="25"/>
    </row>
    <row r="11" spans="1:13" customFormat="1" ht="15" x14ac:dyDescent="0.2">
      <c r="A11" s="65">
        <v>3</v>
      </c>
      <c r="B11" s="25"/>
      <c r="C11" s="25"/>
      <c r="D11" s="25"/>
      <c r="E11" s="25"/>
      <c r="F11" s="198"/>
      <c r="G11" s="198"/>
      <c r="H11" s="198"/>
      <c r="I11" s="25"/>
    </row>
    <row r="12" spans="1:13" customFormat="1" ht="15" x14ac:dyDescent="0.2">
      <c r="A12" s="65">
        <v>4</v>
      </c>
      <c r="B12" s="25"/>
      <c r="C12" s="25"/>
      <c r="D12" s="25"/>
      <c r="E12" s="25"/>
      <c r="F12" s="198"/>
      <c r="G12" s="198"/>
      <c r="H12" s="198"/>
      <c r="I12" s="25"/>
    </row>
    <row r="13" spans="1:13" customFormat="1" ht="15" x14ac:dyDescent="0.2">
      <c r="A13" s="65">
        <v>5</v>
      </c>
      <c r="B13" s="25"/>
      <c r="C13" s="25"/>
      <c r="D13" s="25"/>
      <c r="E13" s="25"/>
      <c r="F13" s="198"/>
      <c r="G13" s="198"/>
      <c r="H13" s="198"/>
      <c r="I13" s="25"/>
    </row>
    <row r="14" spans="1:13" customFormat="1" ht="15" x14ac:dyDescent="0.2">
      <c r="A14" s="65">
        <v>6</v>
      </c>
      <c r="B14" s="25"/>
      <c r="C14" s="25"/>
      <c r="D14" s="25"/>
      <c r="E14" s="25"/>
      <c r="F14" s="198"/>
      <c r="G14" s="198"/>
      <c r="H14" s="198"/>
      <c r="I14" s="25"/>
    </row>
    <row r="15" spans="1:13" customFormat="1" ht="15" x14ac:dyDescent="0.2">
      <c r="A15" s="65">
        <v>7</v>
      </c>
      <c r="B15" s="25"/>
      <c r="C15" s="25"/>
      <c r="D15" s="25"/>
      <c r="E15" s="25"/>
      <c r="F15" s="198"/>
      <c r="G15" s="198"/>
      <c r="H15" s="198"/>
      <c r="I15" s="25"/>
    </row>
    <row r="16" spans="1:13" customFormat="1" ht="15" x14ac:dyDescent="0.2">
      <c r="A16" s="65">
        <v>8</v>
      </c>
      <c r="B16" s="25"/>
      <c r="C16" s="25"/>
      <c r="D16" s="25"/>
      <c r="E16" s="25"/>
      <c r="F16" s="198"/>
      <c r="G16" s="198"/>
      <c r="H16" s="198"/>
      <c r="I16" s="25"/>
    </row>
    <row r="17" spans="1:9" customFormat="1" ht="15" x14ac:dyDescent="0.2">
      <c r="A17" s="65">
        <v>9</v>
      </c>
      <c r="B17" s="25"/>
      <c r="C17" s="25"/>
      <c r="D17" s="25"/>
      <c r="E17" s="25"/>
      <c r="F17" s="198"/>
      <c r="G17" s="198"/>
      <c r="H17" s="198"/>
      <c r="I17" s="25"/>
    </row>
    <row r="18" spans="1:9" customFormat="1" ht="15" x14ac:dyDescent="0.2">
      <c r="A18" s="65">
        <v>10</v>
      </c>
      <c r="B18" s="25"/>
      <c r="C18" s="25"/>
      <c r="D18" s="25"/>
      <c r="E18" s="25"/>
      <c r="F18" s="198"/>
      <c r="G18" s="198"/>
      <c r="H18" s="198"/>
      <c r="I18" s="25"/>
    </row>
    <row r="19" spans="1:9" customFormat="1" ht="15" x14ac:dyDescent="0.2">
      <c r="A19" s="65">
        <v>11</v>
      </c>
      <c r="B19" s="25"/>
      <c r="C19" s="25"/>
      <c r="D19" s="25"/>
      <c r="E19" s="25"/>
      <c r="F19" s="198"/>
      <c r="G19" s="198"/>
      <c r="H19" s="198"/>
      <c r="I19" s="25"/>
    </row>
    <row r="20" spans="1:9" customFormat="1" ht="15" x14ac:dyDescent="0.2">
      <c r="A20" s="65">
        <v>12</v>
      </c>
      <c r="B20" s="25"/>
      <c r="C20" s="25"/>
      <c r="D20" s="25"/>
      <c r="E20" s="25"/>
      <c r="F20" s="198"/>
      <c r="G20" s="198"/>
      <c r="H20" s="198"/>
      <c r="I20" s="25"/>
    </row>
    <row r="21" spans="1:9" customFormat="1" ht="15" x14ac:dyDescent="0.2">
      <c r="A21" s="65">
        <v>13</v>
      </c>
      <c r="B21" s="25"/>
      <c r="C21" s="25"/>
      <c r="D21" s="25"/>
      <c r="E21" s="25"/>
      <c r="F21" s="198"/>
      <c r="G21" s="198"/>
      <c r="H21" s="198"/>
      <c r="I21" s="25"/>
    </row>
    <row r="22" spans="1:9" customFormat="1" ht="15" x14ac:dyDescent="0.2">
      <c r="A22" s="65">
        <v>14</v>
      </c>
      <c r="B22" s="25"/>
      <c r="C22" s="25"/>
      <c r="D22" s="25"/>
      <c r="E22" s="25"/>
      <c r="F22" s="198"/>
      <c r="G22" s="198"/>
      <c r="H22" s="198"/>
      <c r="I22" s="25"/>
    </row>
    <row r="23" spans="1:9" customFormat="1" ht="15" x14ac:dyDescent="0.2">
      <c r="A23" s="65">
        <v>15</v>
      </c>
      <c r="B23" s="25"/>
      <c r="C23" s="25"/>
      <c r="D23" s="25"/>
      <c r="E23" s="25"/>
      <c r="F23" s="198"/>
      <c r="G23" s="198"/>
      <c r="H23" s="198"/>
      <c r="I23" s="25"/>
    </row>
    <row r="24" spans="1:9" customFormat="1" ht="15" x14ac:dyDescent="0.2">
      <c r="A24" s="65">
        <v>16</v>
      </c>
      <c r="B24" s="25"/>
      <c r="C24" s="25"/>
      <c r="D24" s="25"/>
      <c r="E24" s="25"/>
      <c r="F24" s="198"/>
      <c r="G24" s="198"/>
      <c r="H24" s="198"/>
      <c r="I24" s="25"/>
    </row>
    <row r="25" spans="1:9" customFormat="1" ht="15" x14ac:dyDescent="0.2">
      <c r="A25" s="65">
        <v>17</v>
      </c>
      <c r="B25" s="25"/>
      <c r="C25" s="25"/>
      <c r="D25" s="25"/>
      <c r="E25" s="25"/>
      <c r="F25" s="198"/>
      <c r="G25" s="198"/>
      <c r="H25" s="198"/>
      <c r="I25" s="25"/>
    </row>
    <row r="26" spans="1:9" customFormat="1" ht="15" x14ac:dyDescent="0.2">
      <c r="A26" s="65">
        <v>18</v>
      </c>
      <c r="B26" s="25"/>
      <c r="C26" s="25"/>
      <c r="D26" s="25"/>
      <c r="E26" s="25"/>
      <c r="F26" s="198"/>
      <c r="G26" s="198"/>
      <c r="H26" s="198"/>
      <c r="I26" s="25"/>
    </row>
    <row r="27" spans="1:9" customFormat="1" ht="15" x14ac:dyDescent="0.2">
      <c r="A27" s="65" t="s">
        <v>273</v>
      </c>
      <c r="B27" s="25"/>
      <c r="C27" s="25"/>
      <c r="D27" s="25"/>
      <c r="E27" s="25"/>
      <c r="F27" s="198"/>
      <c r="G27" s="198"/>
      <c r="H27" s="198"/>
      <c r="I27" s="25"/>
    </row>
    <row r="28" spans="1:9" x14ac:dyDescent="0.2">
      <c r="A28" s="205"/>
      <c r="B28" s="205"/>
      <c r="C28" s="205"/>
      <c r="D28" s="205"/>
      <c r="E28" s="205"/>
      <c r="F28" s="205"/>
      <c r="G28" s="205"/>
      <c r="H28" s="205"/>
      <c r="I28" s="205"/>
    </row>
    <row r="29" spans="1:9" x14ac:dyDescent="0.2">
      <c r="A29" s="205"/>
      <c r="B29" s="205"/>
      <c r="C29" s="205"/>
      <c r="D29" s="205"/>
      <c r="E29" s="205"/>
      <c r="F29" s="205"/>
      <c r="G29" s="205"/>
      <c r="H29" s="205"/>
      <c r="I29" s="205"/>
    </row>
    <row r="30" spans="1:9" x14ac:dyDescent="0.2">
      <c r="A30" s="206"/>
      <c r="B30" s="205"/>
      <c r="C30" s="205"/>
      <c r="D30" s="205"/>
      <c r="E30" s="205"/>
      <c r="F30" s="205"/>
      <c r="G30" s="205"/>
      <c r="H30" s="205"/>
      <c r="I30" s="205"/>
    </row>
    <row r="31" spans="1:9" ht="15" x14ac:dyDescent="0.3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9" ht="15" x14ac:dyDescent="0.3">
      <c r="A32" s="178"/>
      <c r="B32" s="178"/>
      <c r="C32" s="182"/>
      <c r="D32" s="178"/>
      <c r="F32" s="182"/>
      <c r="G32" s="210"/>
    </row>
    <row r="33" spans="2:6" ht="15" x14ac:dyDescent="0.3">
      <c r="B33" s="178"/>
      <c r="C33" s="184" t="s">
        <v>263</v>
      </c>
      <c r="D33" s="178"/>
      <c r="F33" s="185" t="s">
        <v>268</v>
      </c>
    </row>
    <row r="34" spans="2:6" ht="15" x14ac:dyDescent="0.3">
      <c r="B34" s="178"/>
      <c r="C34" s="186" t="s">
        <v>139</v>
      </c>
      <c r="D34" s="178"/>
      <c r="F34" s="178" t="s">
        <v>264</v>
      </c>
    </row>
    <row r="35" spans="2:6" ht="15" x14ac:dyDescent="0.3">
      <c r="B35" s="178"/>
      <c r="C35" s="186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1"/>
  <sheetViews>
    <sheetView view="pageBreakPreview" topLeftCell="A7" zoomScale="80" zoomScaleNormal="100" zoomScaleSheetLayoutView="80" workbookViewId="0">
      <selection activeCell="D12" sqref="D12"/>
    </sheetView>
  </sheetViews>
  <sheetFormatPr defaultRowHeight="15" x14ac:dyDescent="0.3"/>
  <cols>
    <col min="1" max="1" width="10" style="178" customWidth="1"/>
    <col min="2" max="2" width="20.28515625" style="178" customWidth="1"/>
    <col min="3" max="3" width="30" style="178" customWidth="1"/>
    <col min="4" max="4" width="29" style="178" customWidth="1"/>
    <col min="5" max="5" width="26.42578125" style="178" customWidth="1"/>
    <col min="6" max="6" width="20" style="178" customWidth="1"/>
    <col min="7" max="7" width="29.28515625" style="178" customWidth="1"/>
    <col min="8" max="8" width="27.140625" style="178" customWidth="1"/>
    <col min="9" max="9" width="26.42578125" style="178" customWidth="1"/>
    <col min="10" max="10" width="0.5703125" style="178" customWidth="1"/>
    <col min="11" max="16384" width="9.140625" style="178"/>
  </cols>
  <sheetData>
    <row r="1" spans="1:10" x14ac:dyDescent="0.3">
      <c r="A1" s="71" t="s">
        <v>385</v>
      </c>
      <c r="B1" s="73"/>
      <c r="C1" s="73"/>
      <c r="D1" s="73"/>
      <c r="E1" s="73"/>
      <c r="F1" s="73"/>
      <c r="G1" s="73"/>
      <c r="H1" s="73"/>
      <c r="I1" s="157" t="s">
        <v>198</v>
      </c>
      <c r="J1" s="158"/>
    </row>
    <row r="2" spans="1:10" x14ac:dyDescent="0.3">
      <c r="A2" s="73" t="s">
        <v>140</v>
      </c>
      <c r="B2" s="73"/>
      <c r="C2" s="73"/>
      <c r="D2" s="73"/>
      <c r="E2" s="73"/>
      <c r="F2" s="73"/>
      <c r="G2" s="73"/>
      <c r="H2" s="73"/>
      <c r="I2" s="159" t="str">
        <f>'ფორმა N1'!L2</f>
        <v>01/01/2017-31.12-2017</v>
      </c>
      <c r="J2" s="158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9"/>
      <c r="J3" s="158"/>
    </row>
    <row r="4" spans="1:10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0"/>
    </row>
    <row r="5" spans="1:10" x14ac:dyDescent="0.3">
      <c r="A5" s="201" t="str">
        <f>'ფორმა N1'!A5</f>
        <v>მპგ "მოძრაობა თავისუფალი საქართველოსთვის"</v>
      </c>
      <c r="B5" s="201"/>
      <c r="C5" s="201"/>
      <c r="D5" s="201"/>
      <c r="E5" s="201"/>
      <c r="F5" s="201"/>
      <c r="G5" s="201"/>
      <c r="H5" s="201"/>
      <c r="I5" s="201"/>
      <c r="J5" s="185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0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1"/>
    </row>
    <row r="8" spans="1:10" ht="63.75" customHeight="1" x14ac:dyDescent="0.3">
      <c r="A8" s="160" t="s">
        <v>64</v>
      </c>
      <c r="B8" s="350" t="s">
        <v>363</v>
      </c>
      <c r="C8" s="351" t="s">
        <v>405</v>
      </c>
      <c r="D8" s="351" t="s">
        <v>406</v>
      </c>
      <c r="E8" s="351" t="s">
        <v>364</v>
      </c>
      <c r="F8" s="351" t="s">
        <v>377</v>
      </c>
      <c r="G8" s="351" t="s">
        <v>378</v>
      </c>
      <c r="H8" s="351" t="s">
        <v>410</v>
      </c>
      <c r="I8" s="161" t="s">
        <v>379</v>
      </c>
      <c r="J8" s="101"/>
    </row>
    <row r="9" spans="1:10" x14ac:dyDescent="0.3">
      <c r="A9" s="163">
        <v>1</v>
      </c>
      <c r="B9" s="190"/>
      <c r="C9" s="168" t="s">
        <v>525</v>
      </c>
      <c r="D9" s="168">
        <v>202403121</v>
      </c>
      <c r="E9" s="167" t="s">
        <v>524</v>
      </c>
      <c r="F9" s="167"/>
      <c r="G9" s="167">
        <v>39.14</v>
      </c>
      <c r="H9" s="167"/>
      <c r="I9" s="167">
        <v>39.14</v>
      </c>
      <c r="J9" s="101"/>
    </row>
    <row r="10" spans="1:10" x14ac:dyDescent="0.3">
      <c r="A10" s="163">
        <v>2</v>
      </c>
      <c r="B10" s="190"/>
      <c r="C10" s="168" t="s">
        <v>526</v>
      </c>
      <c r="D10" s="168">
        <v>205169066</v>
      </c>
      <c r="E10" s="167" t="s">
        <v>524</v>
      </c>
      <c r="F10" s="167"/>
      <c r="G10" s="167">
        <v>461.01</v>
      </c>
      <c r="H10" s="167"/>
      <c r="I10" s="167">
        <v>461.01</v>
      </c>
      <c r="J10" s="101"/>
    </row>
    <row r="11" spans="1:10" ht="30" x14ac:dyDescent="0.3">
      <c r="A11" s="163">
        <v>3</v>
      </c>
      <c r="B11" s="190"/>
      <c r="C11" s="168" t="s">
        <v>527</v>
      </c>
      <c r="D11" s="168">
        <v>412670097</v>
      </c>
      <c r="E11" s="167" t="s">
        <v>524</v>
      </c>
      <c r="F11" s="167"/>
      <c r="G11" s="167">
        <v>22.81</v>
      </c>
      <c r="H11" s="167"/>
      <c r="I11" s="167">
        <v>22.81</v>
      </c>
      <c r="J11" s="101"/>
    </row>
    <row r="12" spans="1:10" s="26" customFormat="1" x14ac:dyDescent="0.3">
      <c r="A12" s="163"/>
      <c r="B12" s="509" t="s">
        <v>737</v>
      </c>
      <c r="C12" s="423" t="s">
        <v>663</v>
      </c>
      <c r="D12" s="431" t="s">
        <v>735</v>
      </c>
      <c r="E12" s="167" t="s">
        <v>523</v>
      </c>
      <c r="F12" s="167"/>
      <c r="G12" s="167">
        <v>1944.15</v>
      </c>
      <c r="H12" s="167"/>
      <c r="I12" s="167">
        <v>1944.15</v>
      </c>
    </row>
    <row r="13" spans="1:10" x14ac:dyDescent="0.3">
      <c r="A13" s="163">
        <v>5</v>
      </c>
      <c r="B13" s="190"/>
      <c r="C13" s="168"/>
      <c r="D13" s="168"/>
      <c r="E13" s="167"/>
      <c r="F13" s="167"/>
      <c r="G13" s="167"/>
      <c r="H13" s="167"/>
      <c r="I13" s="167"/>
      <c r="J13" s="101"/>
    </row>
    <row r="14" spans="1:10" x14ac:dyDescent="0.3">
      <c r="A14" s="163">
        <v>6</v>
      </c>
      <c r="B14" s="190"/>
      <c r="C14" s="168"/>
      <c r="D14" s="168"/>
      <c r="E14" s="167"/>
      <c r="F14" s="167"/>
      <c r="G14" s="167"/>
      <c r="H14" s="167"/>
      <c r="I14" s="167"/>
      <c r="J14" s="101"/>
    </row>
    <row r="15" spans="1:10" x14ac:dyDescent="0.3">
      <c r="A15" s="163">
        <v>7</v>
      </c>
      <c r="B15" s="190"/>
      <c r="C15" s="168"/>
      <c r="D15" s="168"/>
      <c r="E15" s="167"/>
      <c r="F15" s="167"/>
      <c r="G15" s="167"/>
      <c r="H15" s="167"/>
      <c r="I15" s="167"/>
      <c r="J15" s="101"/>
    </row>
    <row r="16" spans="1:10" x14ac:dyDescent="0.3">
      <c r="A16" s="163">
        <v>8</v>
      </c>
      <c r="B16" s="190"/>
      <c r="C16" s="168"/>
      <c r="D16" s="168"/>
      <c r="E16" s="167"/>
      <c r="F16" s="167"/>
      <c r="G16" s="167"/>
      <c r="H16" s="167"/>
      <c r="I16" s="167"/>
      <c r="J16" s="101"/>
    </row>
    <row r="17" spans="1:10" x14ac:dyDescent="0.3">
      <c r="A17" s="163">
        <v>9</v>
      </c>
      <c r="B17" s="190"/>
      <c r="C17" s="168"/>
      <c r="D17" s="168"/>
      <c r="E17" s="167"/>
      <c r="F17" s="167"/>
      <c r="G17" s="167"/>
      <c r="H17" s="167"/>
      <c r="I17" s="167"/>
      <c r="J17" s="101"/>
    </row>
    <row r="18" spans="1:10" x14ac:dyDescent="0.3">
      <c r="A18" s="163">
        <v>10</v>
      </c>
      <c r="B18" s="190"/>
      <c r="C18" s="168"/>
      <c r="D18" s="168"/>
      <c r="E18" s="167"/>
      <c r="F18" s="167"/>
      <c r="G18" s="167"/>
      <c r="H18" s="167"/>
      <c r="I18" s="167"/>
      <c r="J18" s="101"/>
    </row>
    <row r="19" spans="1:10" x14ac:dyDescent="0.3">
      <c r="A19" s="163">
        <v>11</v>
      </c>
      <c r="B19" s="190"/>
      <c r="C19" s="168"/>
      <c r="D19" s="168"/>
      <c r="E19" s="167"/>
      <c r="F19" s="167"/>
      <c r="G19" s="167"/>
      <c r="H19" s="167"/>
      <c r="I19" s="167"/>
      <c r="J19" s="101"/>
    </row>
    <row r="20" spans="1:10" x14ac:dyDescent="0.3">
      <c r="A20" s="163">
        <v>12</v>
      </c>
      <c r="B20" s="190"/>
      <c r="C20" s="168"/>
      <c r="D20" s="168"/>
      <c r="E20" s="167"/>
      <c r="F20" s="167"/>
      <c r="G20" s="167"/>
      <c r="H20" s="167"/>
      <c r="I20" s="167"/>
      <c r="J20" s="101"/>
    </row>
    <row r="21" spans="1:10" x14ac:dyDescent="0.3">
      <c r="A21" s="163">
        <v>13</v>
      </c>
      <c r="B21" s="190"/>
      <c r="C21" s="168"/>
      <c r="D21" s="168"/>
      <c r="E21" s="167"/>
      <c r="F21" s="167"/>
      <c r="G21" s="167"/>
      <c r="H21" s="167"/>
      <c r="I21" s="167"/>
      <c r="J21" s="101"/>
    </row>
    <row r="22" spans="1:10" x14ac:dyDescent="0.3">
      <c r="A22" s="163">
        <v>14</v>
      </c>
      <c r="B22" s="190"/>
      <c r="C22" s="168"/>
      <c r="D22" s="168"/>
      <c r="E22" s="167"/>
      <c r="F22" s="167"/>
      <c r="G22" s="167"/>
      <c r="H22" s="167"/>
      <c r="I22" s="167"/>
      <c r="J22" s="101"/>
    </row>
    <row r="23" spans="1:10" x14ac:dyDescent="0.3">
      <c r="A23" s="163">
        <v>15</v>
      </c>
      <c r="B23" s="190"/>
      <c r="C23" s="168"/>
      <c r="D23" s="168"/>
      <c r="E23" s="167"/>
      <c r="F23" s="167"/>
      <c r="G23" s="167"/>
      <c r="H23" s="167"/>
      <c r="I23" s="167"/>
      <c r="J23" s="101"/>
    </row>
    <row r="24" spans="1:10" x14ac:dyDescent="0.3">
      <c r="A24" s="163">
        <v>16</v>
      </c>
      <c r="B24" s="190"/>
      <c r="C24" s="168"/>
      <c r="D24" s="168"/>
      <c r="E24" s="167"/>
      <c r="F24" s="167"/>
      <c r="G24" s="167"/>
      <c r="H24" s="167"/>
      <c r="I24" s="167"/>
      <c r="J24" s="101"/>
    </row>
    <row r="25" spans="1:10" x14ac:dyDescent="0.3">
      <c r="A25" s="163">
        <v>17</v>
      </c>
      <c r="B25" s="190"/>
      <c r="C25" s="168"/>
      <c r="D25" s="168"/>
      <c r="E25" s="167"/>
      <c r="F25" s="167"/>
      <c r="G25" s="167"/>
      <c r="H25" s="167"/>
      <c r="I25" s="167"/>
      <c r="J25" s="101"/>
    </row>
    <row r="26" spans="1:10" x14ac:dyDescent="0.3">
      <c r="A26" s="163">
        <v>18</v>
      </c>
      <c r="B26" s="190"/>
      <c r="C26" s="168"/>
      <c r="D26" s="168"/>
      <c r="E26" s="167"/>
      <c r="F26" s="167"/>
      <c r="G26" s="167"/>
      <c r="H26" s="167"/>
      <c r="I26" s="167"/>
      <c r="J26" s="101"/>
    </row>
    <row r="27" spans="1:10" x14ac:dyDescent="0.3">
      <c r="A27" s="163">
        <v>19</v>
      </c>
      <c r="B27" s="190"/>
      <c r="C27" s="168"/>
      <c r="D27" s="168"/>
      <c r="E27" s="167"/>
      <c r="F27" s="167"/>
      <c r="G27" s="167"/>
      <c r="H27" s="167"/>
      <c r="I27" s="167"/>
      <c r="J27" s="101"/>
    </row>
    <row r="28" spans="1:10" x14ac:dyDescent="0.3">
      <c r="A28" s="163">
        <v>20</v>
      </c>
      <c r="B28" s="190"/>
      <c r="C28" s="168"/>
      <c r="D28" s="168"/>
      <c r="E28" s="167"/>
      <c r="F28" s="167"/>
      <c r="G28" s="167"/>
      <c r="H28" s="167"/>
      <c r="I28" s="167"/>
      <c r="J28" s="101"/>
    </row>
    <row r="29" spans="1:10" x14ac:dyDescent="0.3">
      <c r="A29" s="163">
        <v>21</v>
      </c>
      <c r="B29" s="190"/>
      <c r="C29" s="171"/>
      <c r="D29" s="171"/>
      <c r="E29" s="170"/>
      <c r="F29" s="170"/>
      <c r="G29" s="170"/>
      <c r="H29" s="236"/>
      <c r="I29" s="167"/>
      <c r="J29" s="101"/>
    </row>
    <row r="30" spans="1:10" x14ac:dyDescent="0.3">
      <c r="A30" s="163">
        <v>22</v>
      </c>
      <c r="B30" s="190"/>
      <c r="C30" s="171"/>
      <c r="D30" s="171"/>
      <c r="E30" s="170"/>
      <c r="F30" s="170"/>
      <c r="G30" s="170"/>
      <c r="H30" s="236"/>
      <c r="I30" s="167"/>
      <c r="J30" s="101"/>
    </row>
    <row r="31" spans="1:10" x14ac:dyDescent="0.3">
      <c r="A31" s="163">
        <v>23</v>
      </c>
      <c r="B31" s="190"/>
      <c r="C31" s="171"/>
      <c r="D31" s="171"/>
      <c r="E31" s="170"/>
      <c r="F31" s="170"/>
      <c r="G31" s="170"/>
      <c r="H31" s="236"/>
      <c r="I31" s="167"/>
      <c r="J31" s="101"/>
    </row>
    <row r="32" spans="1:10" x14ac:dyDescent="0.3">
      <c r="A32" s="163">
        <v>24</v>
      </c>
      <c r="B32" s="190"/>
      <c r="C32" s="171"/>
      <c r="D32" s="171"/>
      <c r="E32" s="170"/>
      <c r="F32" s="170"/>
      <c r="G32" s="170"/>
      <c r="H32" s="236"/>
      <c r="I32" s="167"/>
      <c r="J32" s="101"/>
    </row>
    <row r="33" spans="1:12" x14ac:dyDescent="0.3">
      <c r="A33" s="163">
        <v>25</v>
      </c>
      <c r="B33" s="190"/>
      <c r="C33" s="171"/>
      <c r="D33" s="171"/>
      <c r="E33" s="170"/>
      <c r="F33" s="170"/>
      <c r="G33" s="170"/>
      <c r="H33" s="236"/>
      <c r="I33" s="167"/>
      <c r="J33" s="101"/>
    </row>
    <row r="34" spans="1:12" x14ac:dyDescent="0.3">
      <c r="A34" s="163">
        <v>26</v>
      </c>
      <c r="B34" s="190"/>
      <c r="C34" s="171"/>
      <c r="D34" s="171"/>
      <c r="E34" s="170"/>
      <c r="F34" s="170"/>
      <c r="G34" s="170"/>
      <c r="H34" s="236"/>
      <c r="I34" s="167"/>
      <c r="J34" s="101"/>
    </row>
    <row r="35" spans="1:12" x14ac:dyDescent="0.3">
      <c r="A35" s="163">
        <v>27</v>
      </c>
      <c r="B35" s="190"/>
      <c r="C35" s="171"/>
      <c r="D35" s="171"/>
      <c r="E35" s="170"/>
      <c r="F35" s="170"/>
      <c r="G35" s="170"/>
      <c r="H35" s="236"/>
      <c r="I35" s="167"/>
      <c r="J35" s="101"/>
    </row>
    <row r="36" spans="1:12" x14ac:dyDescent="0.3">
      <c r="A36" s="163">
        <v>28</v>
      </c>
      <c r="B36" s="190"/>
      <c r="C36" s="171"/>
      <c r="D36" s="171"/>
      <c r="E36" s="170"/>
      <c r="F36" s="170"/>
      <c r="G36" s="170"/>
      <c r="H36" s="236"/>
      <c r="I36" s="167"/>
      <c r="J36" s="101"/>
    </row>
    <row r="37" spans="1:12" x14ac:dyDescent="0.3">
      <c r="A37" s="163">
        <v>29</v>
      </c>
      <c r="B37" s="190"/>
      <c r="C37" s="171"/>
      <c r="D37" s="171"/>
      <c r="E37" s="170"/>
      <c r="F37" s="170"/>
      <c r="G37" s="170"/>
      <c r="H37" s="236"/>
      <c r="I37" s="167"/>
      <c r="J37" s="101"/>
    </row>
    <row r="38" spans="1:12" x14ac:dyDescent="0.3">
      <c r="A38" s="163" t="s">
        <v>273</v>
      </c>
      <c r="B38" s="190"/>
      <c r="C38" s="171"/>
      <c r="D38" s="171"/>
      <c r="E38" s="170"/>
      <c r="F38" s="170"/>
      <c r="G38" s="237"/>
      <c r="H38" s="245" t="s">
        <v>398</v>
      </c>
      <c r="I38" s="355">
        <f>SUM(I9:I37)</f>
        <v>2467.11</v>
      </c>
      <c r="J38" s="101"/>
    </row>
    <row r="40" spans="1:12" x14ac:dyDescent="0.3">
      <c r="A40" s="178" t="s">
        <v>428</v>
      </c>
    </row>
    <row r="42" spans="1:12" x14ac:dyDescent="0.3">
      <c r="B42" s="180" t="s">
        <v>107</v>
      </c>
      <c r="F42" s="181"/>
    </row>
    <row r="43" spans="1:12" x14ac:dyDescent="0.3">
      <c r="F43" s="179"/>
      <c r="I43" s="179"/>
      <c r="J43" s="179"/>
      <c r="K43" s="179"/>
      <c r="L43" s="179"/>
    </row>
    <row r="44" spans="1:12" x14ac:dyDescent="0.3">
      <c r="C44" s="182"/>
      <c r="F44" s="182"/>
      <c r="G44" s="182"/>
      <c r="H44" s="185"/>
      <c r="I44" s="183"/>
      <c r="J44" s="179"/>
      <c r="K44" s="179"/>
      <c r="L44" s="179"/>
    </row>
    <row r="45" spans="1:12" x14ac:dyDescent="0.3">
      <c r="A45" s="179"/>
      <c r="C45" s="184" t="s">
        <v>263</v>
      </c>
      <c r="F45" s="185" t="s">
        <v>268</v>
      </c>
      <c r="G45" s="184"/>
      <c r="H45" s="184"/>
      <c r="I45" s="183"/>
      <c r="J45" s="179"/>
      <c r="K45" s="179"/>
      <c r="L45" s="179"/>
    </row>
    <row r="46" spans="1:12" x14ac:dyDescent="0.3">
      <c r="A46" s="179"/>
      <c r="C46" s="186" t="s">
        <v>139</v>
      </c>
      <c r="F46" s="178" t="s">
        <v>264</v>
      </c>
      <c r="I46" s="179"/>
      <c r="J46" s="179"/>
      <c r="K46" s="179"/>
      <c r="L46" s="179"/>
    </row>
    <row r="47" spans="1:12" s="179" customFormat="1" x14ac:dyDescent="0.3">
      <c r="B47" s="178"/>
      <c r="C47" s="186"/>
      <c r="G47" s="186"/>
      <c r="H47" s="186"/>
    </row>
    <row r="48" spans="1:12" s="179" customFormat="1" ht="12.75" x14ac:dyDescent="0.2"/>
    <row r="49" s="179" customFormat="1" ht="12.75" x14ac:dyDescent="0.2"/>
    <row r="50" s="179" customFormat="1" ht="12.75" x14ac:dyDescent="0.2"/>
    <row r="51" s="17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4"/>
  <sheetViews>
    <sheetView view="pageBreakPreview" topLeftCell="A7" zoomScaleNormal="100" zoomScaleSheetLayoutView="100" workbookViewId="0">
      <selection activeCell="C19" sqref="C19"/>
    </sheetView>
  </sheetViews>
  <sheetFormatPr defaultRowHeight="12.75" x14ac:dyDescent="0.2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 x14ac:dyDescent="0.3">
      <c r="A1" s="547" t="s">
        <v>495</v>
      </c>
      <c r="B1" s="547"/>
      <c r="C1" s="360" t="s">
        <v>109</v>
      </c>
    </row>
    <row r="2" spans="1:3" s="6" customFormat="1" ht="15" x14ac:dyDescent="0.3">
      <c r="A2" s="547"/>
      <c r="B2" s="547"/>
      <c r="C2" s="357" t="str">
        <f>'ფორმა N1'!L2</f>
        <v>01/01/2017-31.12-2017</v>
      </c>
    </row>
    <row r="3" spans="1:3" s="6" customFormat="1" ht="15" x14ac:dyDescent="0.3">
      <c r="A3" s="391" t="s">
        <v>140</v>
      </c>
      <c r="B3" s="358"/>
      <c r="C3" s="359"/>
    </row>
    <row r="4" spans="1:3" s="6" customFormat="1" ht="15" x14ac:dyDescent="0.3">
      <c r="A4" s="110"/>
      <c r="B4" s="358"/>
      <c r="C4" s="359"/>
    </row>
    <row r="5" spans="1:3" s="21" customFormat="1" ht="15" x14ac:dyDescent="0.3">
      <c r="A5" s="548" t="s">
        <v>269</v>
      </c>
      <c r="B5" s="548"/>
      <c r="C5" s="110"/>
    </row>
    <row r="6" spans="1:3" s="21" customFormat="1" ht="15" x14ac:dyDescent="0.3">
      <c r="A6" s="549" t="str">
        <f>'ფორმა N1'!A5</f>
        <v>მპგ "მოძრაობა თავისუფალი საქართველოსთვის"</v>
      </c>
      <c r="B6" s="549"/>
      <c r="C6" s="110"/>
    </row>
    <row r="7" spans="1:3" x14ac:dyDescent="0.2">
      <c r="A7" s="392"/>
      <c r="B7" s="392"/>
      <c r="C7" s="392"/>
    </row>
    <row r="8" spans="1:3" x14ac:dyDescent="0.2">
      <c r="A8" s="392"/>
      <c r="B8" s="392"/>
      <c r="C8" s="392"/>
    </row>
    <row r="9" spans="1:3" ht="30" customHeight="1" x14ac:dyDescent="0.2">
      <c r="A9" s="393" t="s">
        <v>64</v>
      </c>
      <c r="B9" s="393" t="s">
        <v>11</v>
      </c>
      <c r="C9" s="394" t="s">
        <v>9</v>
      </c>
    </row>
    <row r="10" spans="1:3" ht="15" x14ac:dyDescent="0.3">
      <c r="A10" s="395">
        <v>1</v>
      </c>
      <c r="B10" s="396" t="s">
        <v>57</v>
      </c>
      <c r="C10" s="411">
        <f>'ფორმა N4'!D11+'ფორმა N5'!D9+'ფორმა N6'!D10</f>
        <v>60451.08</v>
      </c>
    </row>
    <row r="11" spans="1:3" ht="15" x14ac:dyDescent="0.3">
      <c r="A11" s="398">
        <v>1.1000000000000001</v>
      </c>
      <c r="B11" s="396" t="s">
        <v>496</v>
      </c>
      <c r="C11" s="412">
        <f>'ფორმა N4'!D39+'ფორმა N5'!D37</f>
        <v>0</v>
      </c>
    </row>
    <row r="12" spans="1:3" ht="15" x14ac:dyDescent="0.3">
      <c r="A12" s="399" t="s">
        <v>30</v>
      </c>
      <c r="B12" s="396" t="s">
        <v>497</v>
      </c>
      <c r="C12" s="412">
        <f>'ფორმა N4'!D40+'ფორმა N5'!D38</f>
        <v>0</v>
      </c>
    </row>
    <row r="13" spans="1:3" ht="15" x14ac:dyDescent="0.3">
      <c r="A13" s="398">
        <v>1.2</v>
      </c>
      <c r="B13" s="396" t="s">
        <v>58</v>
      </c>
      <c r="C13" s="412">
        <f>'ფორმა N4'!D12+'ფორმა N5'!D10</f>
        <v>13725.5</v>
      </c>
    </row>
    <row r="14" spans="1:3" ht="15" x14ac:dyDescent="0.3">
      <c r="A14" s="398">
        <v>1.3</v>
      </c>
      <c r="B14" s="396" t="s">
        <v>498</v>
      </c>
      <c r="C14" s="412">
        <f>'ფორმა N4'!D17+'ფორმა N5'!D15+'ფორმა N6'!D17</f>
        <v>150</v>
      </c>
    </row>
    <row r="15" spans="1:3" ht="15" x14ac:dyDescent="0.2">
      <c r="A15" s="546"/>
      <c r="B15" s="546"/>
      <c r="C15" s="546"/>
    </row>
    <row r="16" spans="1:3" ht="30" customHeight="1" x14ac:dyDescent="0.2">
      <c r="A16" s="393" t="s">
        <v>64</v>
      </c>
      <c r="B16" s="393" t="s">
        <v>244</v>
      </c>
      <c r="C16" s="394" t="s">
        <v>67</v>
      </c>
    </row>
    <row r="17" spans="1:4" ht="15" x14ac:dyDescent="0.3">
      <c r="A17" s="395">
        <v>2</v>
      </c>
      <c r="B17" s="396" t="s">
        <v>499</v>
      </c>
      <c r="C17" s="397">
        <f>'ფორმა N2'!D9+'ფორმა N2'!C26+'ფორმა N3'!D9+'ფორმა N3'!C26</f>
        <v>77134.17</v>
      </c>
    </row>
    <row r="18" spans="1:4" ht="15" x14ac:dyDescent="0.3">
      <c r="A18" s="400">
        <v>2.1</v>
      </c>
      <c r="B18" s="396" t="s">
        <v>500</v>
      </c>
      <c r="C18" s="396">
        <f>'ფორმა N2'!D17+'ფორმა N3'!D17</f>
        <v>57762.17</v>
      </c>
    </row>
    <row r="19" spans="1:4" ht="15" x14ac:dyDescent="0.3">
      <c r="A19" s="400">
        <v>2.2000000000000002</v>
      </c>
      <c r="B19" s="396" t="s">
        <v>501</v>
      </c>
      <c r="C19" s="396">
        <f>'ფორმა N2'!D18+'ფორმა N3'!D18</f>
        <v>19372</v>
      </c>
    </row>
    <row r="20" spans="1:4" ht="15" x14ac:dyDescent="0.3">
      <c r="A20" s="400">
        <v>2.2999999999999998</v>
      </c>
      <c r="B20" s="396" t="s">
        <v>502</v>
      </c>
      <c r="C20" s="401">
        <f>SUM(C21:C25)</f>
        <v>0</v>
      </c>
    </row>
    <row r="21" spans="1:4" ht="15" x14ac:dyDescent="0.3">
      <c r="A21" s="399" t="s">
        <v>503</v>
      </c>
      <c r="B21" s="402" t="s">
        <v>504</v>
      </c>
      <c r="C21" s="396">
        <f>'ფორმა N2'!D13+'ფორმა N3'!D13</f>
        <v>0</v>
      </c>
    </row>
    <row r="22" spans="1:4" ht="15" x14ac:dyDescent="0.3">
      <c r="A22" s="399" t="s">
        <v>505</v>
      </c>
      <c r="B22" s="402" t="s">
        <v>506</v>
      </c>
      <c r="C22" s="396">
        <f>'ფორმა N2'!C27+'ფორმა N3'!C27</f>
        <v>0</v>
      </c>
    </row>
    <row r="23" spans="1:4" ht="15" x14ac:dyDescent="0.3">
      <c r="A23" s="399" t="s">
        <v>507</v>
      </c>
      <c r="B23" s="402" t="s">
        <v>508</v>
      </c>
      <c r="C23" s="396">
        <f>'ფორმა N2'!D14+'ფორმა N3'!D14</f>
        <v>0</v>
      </c>
    </row>
    <row r="24" spans="1:4" ht="15" x14ac:dyDescent="0.3">
      <c r="A24" s="399" t="s">
        <v>509</v>
      </c>
      <c r="B24" s="402" t="s">
        <v>510</v>
      </c>
      <c r="C24" s="396">
        <f>'ფორმა N2'!C31+'ფორმა N3'!C31</f>
        <v>0</v>
      </c>
    </row>
    <row r="25" spans="1:4" ht="15" x14ac:dyDescent="0.3">
      <c r="A25" s="399" t="s">
        <v>511</v>
      </c>
      <c r="B25" s="402" t="s">
        <v>512</v>
      </c>
      <c r="C25" s="396">
        <f>'ფორმა N2'!D11+'ფორმა N3'!D11</f>
        <v>0</v>
      </c>
    </row>
    <row r="26" spans="1:4" ht="15" x14ac:dyDescent="0.3">
      <c r="A26" s="409"/>
      <c r="B26" s="408"/>
      <c r="C26" s="407"/>
    </row>
    <row r="27" spans="1:4" ht="15" x14ac:dyDescent="0.3">
      <c r="A27" s="409"/>
      <c r="B27" s="408"/>
      <c r="C27" s="407"/>
    </row>
    <row r="28" spans="1:4" ht="15" x14ac:dyDescent="0.3">
      <c r="A28" s="21"/>
      <c r="B28" s="21"/>
      <c r="C28" s="21"/>
      <c r="D28" s="406"/>
    </row>
    <row r="29" spans="1:4" ht="15" x14ac:dyDescent="0.3">
      <c r="A29" s="191" t="s">
        <v>107</v>
      </c>
      <c r="B29" s="21"/>
      <c r="C29" s="21"/>
      <c r="D29" s="406"/>
    </row>
    <row r="30" spans="1:4" ht="15" x14ac:dyDescent="0.3">
      <c r="A30" s="21"/>
      <c r="B30" s="21"/>
      <c r="C30" s="21"/>
      <c r="D30" s="406"/>
    </row>
    <row r="31" spans="1:4" ht="15" x14ac:dyDescent="0.3">
      <c r="A31" s="21"/>
      <c r="B31" s="21"/>
      <c r="C31" s="21"/>
      <c r="D31" s="405"/>
    </row>
    <row r="32" spans="1:4" ht="15" x14ac:dyDescent="0.3">
      <c r="B32" s="191" t="s">
        <v>266</v>
      </c>
      <c r="C32" s="21"/>
      <c r="D32" s="405"/>
    </row>
    <row r="33" spans="2:4" ht="15" x14ac:dyDescent="0.3">
      <c r="B33" s="21" t="s">
        <v>265</v>
      </c>
      <c r="C33" s="21"/>
      <c r="D33" s="405"/>
    </row>
    <row r="34" spans="2:4" x14ac:dyDescent="0.2">
      <c r="B34" s="404" t="s">
        <v>139</v>
      </c>
      <c r="D34" s="403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1">
        <v>40907</v>
      </c>
      <c r="C2" t="s">
        <v>200</v>
      </c>
      <c r="E2" t="s">
        <v>231</v>
      </c>
      <c r="G2" s="63" t="s">
        <v>236</v>
      </c>
    </row>
    <row r="3" spans="1:7" ht="15" x14ac:dyDescent="0.2">
      <c r="A3" s="61">
        <v>40908</v>
      </c>
      <c r="C3" t="s">
        <v>201</v>
      </c>
      <c r="E3" t="s">
        <v>232</v>
      </c>
      <c r="G3" s="63" t="s">
        <v>237</v>
      </c>
    </row>
    <row r="4" spans="1:7" ht="15" x14ac:dyDescent="0.2">
      <c r="A4" s="61">
        <v>40909</v>
      </c>
      <c r="C4" t="s">
        <v>202</v>
      </c>
      <c r="E4" t="s">
        <v>233</v>
      </c>
      <c r="G4" s="63" t="s">
        <v>238</v>
      </c>
    </row>
    <row r="5" spans="1:7" x14ac:dyDescent="0.2">
      <c r="A5" s="61">
        <v>40910</v>
      </c>
      <c r="C5" t="s">
        <v>203</v>
      </c>
      <c r="E5" t="s">
        <v>234</v>
      </c>
    </row>
    <row r="6" spans="1:7" x14ac:dyDescent="0.2">
      <c r="A6" s="61">
        <v>40911</v>
      </c>
      <c r="C6" t="s">
        <v>204</v>
      </c>
    </row>
    <row r="7" spans="1:7" x14ac:dyDescent="0.2">
      <c r="A7" s="61">
        <v>40912</v>
      </c>
      <c r="C7" t="s">
        <v>205</v>
      </c>
    </row>
    <row r="8" spans="1:7" x14ac:dyDescent="0.2">
      <c r="A8" s="61">
        <v>40913</v>
      </c>
      <c r="C8" t="s">
        <v>206</v>
      </c>
    </row>
    <row r="9" spans="1:7" x14ac:dyDescent="0.2">
      <c r="A9" s="61">
        <v>40914</v>
      </c>
      <c r="C9" t="s">
        <v>207</v>
      </c>
    </row>
    <row r="10" spans="1:7" x14ac:dyDescent="0.2">
      <c r="A10" s="61">
        <v>40915</v>
      </c>
      <c r="C10" t="s">
        <v>208</v>
      </c>
    </row>
    <row r="11" spans="1:7" x14ac:dyDescent="0.2">
      <c r="A11" s="61">
        <v>40916</v>
      </c>
      <c r="C11" t="s">
        <v>209</v>
      </c>
    </row>
    <row r="12" spans="1:7" x14ac:dyDescent="0.2">
      <c r="A12" s="61">
        <v>40917</v>
      </c>
      <c r="C12" t="s">
        <v>210</v>
      </c>
    </row>
    <row r="13" spans="1:7" x14ac:dyDescent="0.2">
      <c r="A13" s="61">
        <v>40918</v>
      </c>
      <c r="C13" t="s">
        <v>211</v>
      </c>
    </row>
    <row r="14" spans="1:7" x14ac:dyDescent="0.2">
      <c r="A14" s="61">
        <v>40919</v>
      </c>
      <c r="C14" t="s">
        <v>212</v>
      </c>
    </row>
    <row r="15" spans="1:7" x14ac:dyDescent="0.2">
      <c r="A15" s="61">
        <v>40920</v>
      </c>
      <c r="C15" t="s">
        <v>213</v>
      </c>
    </row>
    <row r="16" spans="1:7" x14ac:dyDescent="0.2">
      <c r="A16" s="61">
        <v>40921</v>
      </c>
      <c r="C16" t="s">
        <v>214</v>
      </c>
    </row>
    <row r="17" spans="1:3" x14ac:dyDescent="0.2">
      <c r="A17" s="61">
        <v>40922</v>
      </c>
      <c r="C17" t="s">
        <v>215</v>
      </c>
    </row>
    <row r="18" spans="1:3" x14ac:dyDescent="0.2">
      <c r="A18" s="61">
        <v>40923</v>
      </c>
      <c r="C18" t="s">
        <v>216</v>
      </c>
    </row>
    <row r="19" spans="1:3" x14ac:dyDescent="0.2">
      <c r="A19" s="61">
        <v>40924</v>
      </c>
      <c r="C19" t="s">
        <v>217</v>
      </c>
    </row>
    <row r="20" spans="1:3" x14ac:dyDescent="0.2">
      <c r="A20" s="61">
        <v>40925</v>
      </c>
      <c r="C20" t="s">
        <v>218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2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1" t="s">
        <v>267</v>
      </c>
      <c r="B1" s="225"/>
      <c r="C1" s="524" t="s">
        <v>109</v>
      </c>
      <c r="D1" s="524"/>
      <c r="E1" s="109"/>
    </row>
    <row r="2" spans="1:12" s="6" customFormat="1" x14ac:dyDescent="0.3">
      <c r="A2" s="73" t="s">
        <v>140</v>
      </c>
      <c r="B2" s="225"/>
      <c r="C2" s="525" t="str">
        <f>'ფორმა N1'!L2</f>
        <v>01/01/2017-31.12-2017</v>
      </c>
      <c r="D2" s="526"/>
      <c r="E2" s="109"/>
    </row>
    <row r="3" spans="1:12" s="6" customFormat="1" x14ac:dyDescent="0.3">
      <c r="A3" s="73"/>
      <c r="B3" s="225"/>
      <c r="C3" s="72"/>
      <c r="D3" s="72"/>
      <c r="E3" s="109"/>
    </row>
    <row r="4" spans="1:12" s="2" customFormat="1" x14ac:dyDescent="0.3">
      <c r="A4" s="74" t="str">
        <f>'ფორმა N2'!A4</f>
        <v>ანგარიშვალდებული პირის დასახელება:</v>
      </c>
      <c r="B4" s="226"/>
      <c r="C4" s="73"/>
      <c r="D4" s="73"/>
      <c r="E4" s="104"/>
      <c r="L4" s="6"/>
    </row>
    <row r="5" spans="1:12" s="2" customFormat="1" x14ac:dyDescent="0.3">
      <c r="A5" s="115" t="str">
        <f>'ფორმა N1'!A5</f>
        <v>მპგ "მოძრაობა თავისუფალი საქართველოსთვის"</v>
      </c>
      <c r="B5" s="227"/>
      <c r="C5" s="58"/>
      <c r="D5" s="58"/>
      <c r="E5" s="104"/>
    </row>
    <row r="6" spans="1:12" s="2" customFormat="1" x14ac:dyDescent="0.3">
      <c r="A6" s="74"/>
      <c r="B6" s="226"/>
      <c r="C6" s="73"/>
      <c r="D6" s="73"/>
      <c r="E6" s="104"/>
    </row>
    <row r="7" spans="1:12" s="6" customFormat="1" ht="18" x14ac:dyDescent="0.3">
      <c r="A7" s="97"/>
      <c r="B7" s="108"/>
      <c r="C7" s="75"/>
      <c r="D7" s="75"/>
      <c r="E7" s="109"/>
    </row>
    <row r="8" spans="1:12" s="6" customFormat="1" ht="30" x14ac:dyDescent="0.3">
      <c r="A8" s="102" t="s">
        <v>64</v>
      </c>
      <c r="B8" s="76" t="s">
        <v>244</v>
      </c>
      <c r="C8" s="76" t="s">
        <v>66</v>
      </c>
      <c r="D8" s="76" t="s">
        <v>67</v>
      </c>
      <c r="E8" s="109"/>
      <c r="F8" s="20"/>
    </row>
    <row r="9" spans="1:12" s="7" customFormat="1" x14ac:dyDescent="0.3">
      <c r="A9" s="217">
        <v>1</v>
      </c>
      <c r="B9" s="217" t="s">
        <v>65</v>
      </c>
      <c r="C9" s="82">
        <f>SUM(C10,C26)</f>
        <v>0</v>
      </c>
      <c r="D9" s="82">
        <f>SUM(D10,D26)</f>
        <v>0</v>
      </c>
      <c r="E9" s="109"/>
    </row>
    <row r="10" spans="1:12" s="7" customFormat="1" x14ac:dyDescent="0.3">
      <c r="A10" s="84">
        <v>1.1000000000000001</v>
      </c>
      <c r="B10" s="84" t="s">
        <v>80</v>
      </c>
      <c r="C10" s="82">
        <f>SUM(C11,C12,C16,C19,C25,C26)</f>
        <v>0</v>
      </c>
      <c r="D10" s="82">
        <f>SUM(D11,D12,D16,D19,D24,D25)</f>
        <v>0</v>
      </c>
      <c r="E10" s="109"/>
    </row>
    <row r="11" spans="1:12" s="9" customFormat="1" ht="18" x14ac:dyDescent="0.3">
      <c r="A11" s="85" t="s">
        <v>30</v>
      </c>
      <c r="B11" s="85" t="s">
        <v>79</v>
      </c>
      <c r="C11" s="8"/>
      <c r="D11" s="8"/>
      <c r="E11" s="109"/>
    </row>
    <row r="12" spans="1:12" s="10" customFormat="1" x14ac:dyDescent="0.3">
      <c r="A12" s="85" t="s">
        <v>31</v>
      </c>
      <c r="B12" s="85" t="s">
        <v>302</v>
      </c>
      <c r="C12" s="103">
        <f>SUM(C14:C15)</f>
        <v>0</v>
      </c>
      <c r="D12" s="103">
        <f>SUM(D14:D15)</f>
        <v>0</v>
      </c>
      <c r="E12" s="109"/>
    </row>
    <row r="13" spans="1:12" s="3" customFormat="1" x14ac:dyDescent="0.3">
      <c r="A13" s="94" t="s">
        <v>81</v>
      </c>
      <c r="B13" s="94" t="s">
        <v>305</v>
      </c>
      <c r="C13" s="8"/>
      <c r="D13" s="8"/>
      <c r="E13" s="109"/>
    </row>
    <row r="14" spans="1:12" s="3" customFormat="1" x14ac:dyDescent="0.3">
      <c r="A14" s="94" t="s">
        <v>470</v>
      </c>
      <c r="B14" s="94" t="s">
        <v>469</v>
      </c>
      <c r="C14" s="8"/>
      <c r="D14" s="8"/>
      <c r="E14" s="109"/>
    </row>
    <row r="15" spans="1:12" s="3" customFormat="1" x14ac:dyDescent="0.3">
      <c r="A15" s="94" t="s">
        <v>471</v>
      </c>
      <c r="B15" s="94" t="s">
        <v>97</v>
      </c>
      <c r="C15" s="8"/>
      <c r="D15" s="8"/>
      <c r="E15" s="109"/>
    </row>
    <row r="16" spans="1:12" s="3" customFormat="1" x14ac:dyDescent="0.3">
      <c r="A16" s="85" t="s">
        <v>82</v>
      </c>
      <c r="B16" s="85" t="s">
        <v>83</v>
      </c>
      <c r="C16" s="103">
        <f>SUM(C17:C18)</f>
        <v>0</v>
      </c>
      <c r="D16" s="103">
        <f>SUM(D17:D18)</f>
        <v>0</v>
      </c>
      <c r="E16" s="109"/>
    </row>
    <row r="17" spans="1:5" s="3" customFormat="1" x14ac:dyDescent="0.3">
      <c r="A17" s="94" t="s">
        <v>84</v>
      </c>
      <c r="B17" s="94" t="s">
        <v>86</v>
      </c>
      <c r="C17" s="8"/>
      <c r="D17" s="8"/>
      <c r="E17" s="109"/>
    </row>
    <row r="18" spans="1:5" s="3" customFormat="1" ht="30" x14ac:dyDescent="0.3">
      <c r="A18" s="94" t="s">
        <v>85</v>
      </c>
      <c r="B18" s="94" t="s">
        <v>110</v>
      </c>
      <c r="C18" s="8"/>
      <c r="D18" s="8"/>
      <c r="E18" s="109"/>
    </row>
    <row r="19" spans="1:5" s="3" customFormat="1" x14ac:dyDescent="0.3">
      <c r="A19" s="85" t="s">
        <v>87</v>
      </c>
      <c r="B19" s="85" t="s">
        <v>395</v>
      </c>
      <c r="C19" s="103">
        <f>SUM(C20:C23)</f>
        <v>0</v>
      </c>
      <c r="D19" s="103">
        <f>SUM(D20:D23)</f>
        <v>0</v>
      </c>
      <c r="E19" s="109"/>
    </row>
    <row r="20" spans="1:5" s="3" customFormat="1" x14ac:dyDescent="0.3">
      <c r="A20" s="94" t="s">
        <v>88</v>
      </c>
      <c r="B20" s="94" t="s">
        <v>89</v>
      </c>
      <c r="C20" s="8"/>
      <c r="D20" s="8"/>
      <c r="E20" s="109"/>
    </row>
    <row r="21" spans="1:5" s="3" customFormat="1" ht="30" x14ac:dyDescent="0.3">
      <c r="A21" s="94" t="s">
        <v>92</v>
      </c>
      <c r="B21" s="94" t="s">
        <v>90</v>
      </c>
      <c r="C21" s="8"/>
      <c r="D21" s="8"/>
      <c r="E21" s="109"/>
    </row>
    <row r="22" spans="1:5" s="3" customFormat="1" x14ac:dyDescent="0.3">
      <c r="A22" s="94" t="s">
        <v>93</v>
      </c>
      <c r="B22" s="94" t="s">
        <v>91</v>
      </c>
      <c r="C22" s="8"/>
      <c r="D22" s="8"/>
      <c r="E22" s="109"/>
    </row>
    <row r="23" spans="1:5" s="3" customFormat="1" x14ac:dyDescent="0.3">
      <c r="A23" s="94" t="s">
        <v>94</v>
      </c>
      <c r="B23" s="94" t="s">
        <v>412</v>
      </c>
      <c r="C23" s="8"/>
      <c r="D23" s="8"/>
      <c r="E23" s="109"/>
    </row>
    <row r="24" spans="1:5" s="3" customFormat="1" x14ac:dyDescent="0.3">
      <c r="A24" s="85" t="s">
        <v>95</v>
      </c>
      <c r="B24" s="85" t="s">
        <v>413</v>
      </c>
      <c r="C24" s="238"/>
      <c r="D24" s="8"/>
      <c r="E24" s="109"/>
    </row>
    <row r="25" spans="1:5" s="3" customFormat="1" x14ac:dyDescent="0.3">
      <c r="A25" s="85" t="s">
        <v>246</v>
      </c>
      <c r="B25" s="85" t="s">
        <v>419</v>
      </c>
      <c r="C25" s="8"/>
      <c r="D25" s="8"/>
      <c r="E25" s="109"/>
    </row>
    <row r="26" spans="1:5" x14ac:dyDescent="0.3">
      <c r="A26" s="84">
        <v>1.2</v>
      </c>
      <c r="B26" s="84" t="s">
        <v>96</v>
      </c>
      <c r="C26" s="82">
        <f>SUM(C27,C35)</f>
        <v>0</v>
      </c>
      <c r="D26" s="82">
        <f>SUM(D27,D35)</f>
        <v>0</v>
      </c>
      <c r="E26" s="109"/>
    </row>
    <row r="27" spans="1:5" x14ac:dyDescent="0.3">
      <c r="A27" s="85" t="s">
        <v>32</v>
      </c>
      <c r="B27" s="85" t="s">
        <v>305</v>
      </c>
      <c r="C27" s="103">
        <f>SUM(C28:C30)</f>
        <v>0</v>
      </c>
      <c r="D27" s="103">
        <f>SUM(D28:D30)</f>
        <v>0</v>
      </c>
      <c r="E27" s="109"/>
    </row>
    <row r="28" spans="1:5" x14ac:dyDescent="0.3">
      <c r="A28" s="223" t="s">
        <v>98</v>
      </c>
      <c r="B28" s="223" t="s">
        <v>303</v>
      </c>
      <c r="C28" s="8"/>
      <c r="D28" s="8"/>
      <c r="E28" s="109"/>
    </row>
    <row r="29" spans="1:5" x14ac:dyDescent="0.3">
      <c r="A29" s="223" t="s">
        <v>99</v>
      </c>
      <c r="B29" s="223" t="s">
        <v>306</v>
      </c>
      <c r="C29" s="8"/>
      <c r="D29" s="8"/>
      <c r="E29" s="109"/>
    </row>
    <row r="30" spans="1:5" x14ac:dyDescent="0.3">
      <c r="A30" s="223" t="s">
        <v>421</v>
      </c>
      <c r="B30" s="223" t="s">
        <v>304</v>
      </c>
      <c r="C30" s="8"/>
      <c r="D30" s="8"/>
      <c r="E30" s="109"/>
    </row>
    <row r="31" spans="1:5" x14ac:dyDescent="0.3">
      <c r="A31" s="85" t="s">
        <v>33</v>
      </c>
      <c r="B31" s="85" t="s">
        <v>469</v>
      </c>
      <c r="C31" s="103">
        <f>SUM(C32:C34)</f>
        <v>0</v>
      </c>
      <c r="D31" s="103">
        <f>SUM(D32:D34)</f>
        <v>0</v>
      </c>
      <c r="E31" s="109"/>
    </row>
    <row r="32" spans="1:5" x14ac:dyDescent="0.3">
      <c r="A32" s="223" t="s">
        <v>12</v>
      </c>
      <c r="B32" s="223" t="s">
        <v>472</v>
      </c>
      <c r="C32" s="8"/>
      <c r="D32" s="8"/>
      <c r="E32" s="109"/>
    </row>
    <row r="33" spans="1:9" x14ac:dyDescent="0.3">
      <c r="A33" s="223" t="s">
        <v>13</v>
      </c>
      <c r="B33" s="223" t="s">
        <v>473</v>
      </c>
      <c r="C33" s="8"/>
      <c r="D33" s="8"/>
      <c r="E33" s="109"/>
    </row>
    <row r="34" spans="1:9" x14ac:dyDescent="0.3">
      <c r="A34" s="223" t="s">
        <v>276</v>
      </c>
      <c r="B34" s="223" t="s">
        <v>474</v>
      </c>
      <c r="C34" s="8"/>
      <c r="D34" s="8"/>
      <c r="E34" s="109"/>
    </row>
    <row r="35" spans="1:9" s="22" customFormat="1" x14ac:dyDescent="0.3">
      <c r="A35" s="85" t="s">
        <v>34</v>
      </c>
      <c r="B35" s="234" t="s">
        <v>418</v>
      </c>
      <c r="C35" s="8"/>
      <c r="D35" s="8"/>
    </row>
    <row r="36" spans="1:9" s="2" customFormat="1" x14ac:dyDescent="0.3">
      <c r="A36" s="1"/>
      <c r="B36" s="228"/>
      <c r="E36" s="5"/>
    </row>
    <row r="37" spans="1:9" s="2" customFormat="1" x14ac:dyDescent="0.3">
      <c r="B37" s="22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6" t="s">
        <v>107</v>
      </c>
      <c r="B40" s="228"/>
      <c r="E40" s="5"/>
    </row>
    <row r="41" spans="1:9" s="2" customFormat="1" x14ac:dyDescent="0.3">
      <c r="B41" s="228"/>
      <c r="E41"/>
      <c r="F41"/>
      <c r="G41"/>
      <c r="H41"/>
      <c r="I41"/>
    </row>
    <row r="42" spans="1:9" s="2" customFormat="1" x14ac:dyDescent="0.3">
      <c r="B42" s="228"/>
      <c r="D42" s="12"/>
      <c r="E42"/>
      <c r="F42"/>
      <c r="G42"/>
      <c r="H42"/>
      <c r="I42"/>
    </row>
    <row r="43" spans="1:9" s="2" customFormat="1" x14ac:dyDescent="0.3">
      <c r="A43"/>
      <c r="B43" s="230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28" t="s">
        <v>265</v>
      </c>
      <c r="D44" s="12"/>
      <c r="E44"/>
      <c r="F44"/>
      <c r="G44"/>
      <c r="H44"/>
      <c r="I44"/>
    </row>
    <row r="45" spans="1:9" customFormat="1" ht="12.75" x14ac:dyDescent="0.2">
      <c r="B45" s="231" t="s">
        <v>139</v>
      </c>
    </row>
    <row r="46" spans="1:9" customFormat="1" ht="12.75" x14ac:dyDescent="0.2">
      <c r="B46" s="23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90"/>
  <sheetViews>
    <sheetView showGridLines="0" view="pageBreakPreview" zoomScale="80" zoomScaleNormal="100" zoomScaleSheetLayoutView="80" workbookViewId="0">
      <selection activeCell="I57" sqref="I57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11" customWidth="1"/>
    <col min="4" max="4" width="13.5703125" style="11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478</v>
      </c>
      <c r="B1" s="215"/>
      <c r="C1" s="527" t="s">
        <v>109</v>
      </c>
      <c r="D1" s="527"/>
      <c r="E1" s="88"/>
    </row>
    <row r="2" spans="1:5" s="6" customFormat="1" x14ac:dyDescent="0.3">
      <c r="A2" s="364" t="s">
        <v>480</v>
      </c>
      <c r="B2" s="215"/>
      <c r="C2" s="528" t="str">
        <f>'ფორმა N1'!L2</f>
        <v>01/01/2017-31.12-2017</v>
      </c>
      <c r="D2" s="529"/>
      <c r="E2" s="88"/>
    </row>
    <row r="3" spans="1:5" s="6" customFormat="1" x14ac:dyDescent="0.3">
      <c r="A3" s="364" t="s">
        <v>479</v>
      </c>
      <c r="B3" s="215"/>
      <c r="C3" s="99"/>
      <c r="D3" s="99"/>
      <c r="E3" s="88"/>
    </row>
    <row r="4" spans="1:5" s="6" customFormat="1" x14ac:dyDescent="0.3">
      <c r="A4" s="73" t="s">
        <v>140</v>
      </c>
      <c r="B4" s="215"/>
      <c r="C4" s="99"/>
      <c r="D4" s="99"/>
      <c r="E4" s="88"/>
    </row>
    <row r="5" spans="1:5" s="6" customFormat="1" x14ac:dyDescent="0.3">
      <c r="A5" s="73"/>
      <c r="B5" s="215"/>
      <c r="C5" s="99"/>
      <c r="D5" s="99"/>
      <c r="E5" s="88"/>
    </row>
    <row r="6" spans="1:5" x14ac:dyDescent="0.3">
      <c r="A6" s="74" t="str">
        <f>'[1]ფორმა N2'!A4</f>
        <v>ანგარიშვალდებული პირის დასახელება:</v>
      </c>
      <c r="B6" s="74"/>
      <c r="C6" s="494"/>
      <c r="D6" s="494"/>
      <c r="E6" s="89"/>
    </row>
    <row r="7" spans="1:5" x14ac:dyDescent="0.3">
      <c r="A7" s="216" t="str">
        <f>'ფორმა N1'!A5</f>
        <v>მპგ "მოძრაობა თავისუფალი საქართველოსთვის"</v>
      </c>
      <c r="B7" s="77"/>
      <c r="C7" s="495"/>
      <c r="D7" s="495"/>
      <c r="E7" s="89"/>
    </row>
    <row r="8" spans="1:5" x14ac:dyDescent="0.3">
      <c r="A8" s="74"/>
      <c r="B8" s="74"/>
      <c r="C8" s="494"/>
      <c r="D8" s="494"/>
      <c r="E8" s="89"/>
    </row>
    <row r="9" spans="1:5" s="6" customFormat="1" x14ac:dyDescent="0.3">
      <c r="A9" s="215"/>
      <c r="B9" s="215"/>
      <c r="C9" s="493"/>
      <c r="D9" s="493"/>
      <c r="E9" s="88"/>
    </row>
    <row r="10" spans="1:5" s="6" customFormat="1" ht="30" x14ac:dyDescent="0.3">
      <c r="A10" s="86" t="s">
        <v>64</v>
      </c>
      <c r="B10" s="87" t="s">
        <v>11</v>
      </c>
      <c r="C10" s="81" t="s">
        <v>10</v>
      </c>
      <c r="D10" s="81" t="s">
        <v>9</v>
      </c>
      <c r="E10" s="88"/>
    </row>
    <row r="11" spans="1:5" s="7" customFormat="1" x14ac:dyDescent="0.2">
      <c r="A11" s="217">
        <v>1</v>
      </c>
      <c r="B11" s="217" t="s">
        <v>57</v>
      </c>
      <c r="C11" s="79">
        <f>SUM(C12,C16,C56,C59,C60,C61,C79)</f>
        <v>43165.94</v>
      </c>
      <c r="D11" s="79">
        <f>SUM(D12,D16,D56,D59,D60,D61,D67,D75,D76)</f>
        <v>41079.08</v>
      </c>
      <c r="E11" s="218"/>
    </row>
    <row r="12" spans="1:5" s="9" customFormat="1" ht="18" x14ac:dyDescent="0.2">
      <c r="A12" s="84">
        <v>1.1000000000000001</v>
      </c>
      <c r="B12" s="84" t="s">
        <v>58</v>
      </c>
      <c r="C12" s="80">
        <f>SUM(C13:C15)</f>
        <v>13725.5</v>
      </c>
      <c r="D12" s="80">
        <f>SUM(D13:D15)</f>
        <v>13725.5</v>
      </c>
      <c r="E12" s="90"/>
    </row>
    <row r="13" spans="1:5" s="10" customFormat="1" x14ac:dyDescent="0.2">
      <c r="A13" s="85" t="s">
        <v>30</v>
      </c>
      <c r="B13" s="85" t="s">
        <v>59</v>
      </c>
      <c r="C13" s="32">
        <v>13475.5</v>
      </c>
      <c r="D13" s="32">
        <v>13475.5</v>
      </c>
      <c r="E13" s="91"/>
    </row>
    <row r="14" spans="1:5" s="3" customFormat="1" x14ac:dyDescent="0.2">
      <c r="A14" s="85" t="s">
        <v>31</v>
      </c>
      <c r="B14" s="85" t="s">
        <v>0</v>
      </c>
      <c r="C14" s="32">
        <v>250</v>
      </c>
      <c r="D14" s="32">
        <v>250</v>
      </c>
      <c r="E14" s="92"/>
    </row>
    <row r="15" spans="1:5" s="3" customFormat="1" x14ac:dyDescent="0.3">
      <c r="A15" s="368" t="s">
        <v>482</v>
      </c>
      <c r="B15" s="369" t="s">
        <v>483</v>
      </c>
      <c r="C15" s="496"/>
      <c r="D15" s="496"/>
      <c r="E15" s="92"/>
    </row>
    <row r="16" spans="1:5" s="7" customFormat="1" x14ac:dyDescent="0.2">
      <c r="A16" s="84">
        <v>1.2</v>
      </c>
      <c r="B16" s="84" t="s">
        <v>60</v>
      </c>
      <c r="C16" s="81">
        <f>SUM(C17,C20,C32,C33,C34,C35,C38,C39,C46:C50,C54,C55)</f>
        <v>29440.44</v>
      </c>
      <c r="D16" s="81">
        <f>SUM(D17,D20,D32,D33,D34,D35,D38,D39,D46:D50,D54,D55)</f>
        <v>26973</v>
      </c>
      <c r="E16" s="218"/>
    </row>
    <row r="17" spans="1:6" s="3" customFormat="1" x14ac:dyDescent="0.2">
      <c r="A17" s="85" t="s">
        <v>32</v>
      </c>
      <c r="B17" s="85" t="s">
        <v>1</v>
      </c>
      <c r="C17" s="80">
        <f>SUM(C18:C19)</f>
        <v>75</v>
      </c>
      <c r="D17" s="80">
        <f>SUM(D18:D19)</f>
        <v>75</v>
      </c>
      <c r="E17" s="92"/>
    </row>
    <row r="18" spans="1:6" s="3" customFormat="1" x14ac:dyDescent="0.2">
      <c r="A18" s="94" t="s">
        <v>98</v>
      </c>
      <c r="B18" s="94" t="s">
        <v>61</v>
      </c>
      <c r="C18" s="32">
        <v>75</v>
      </c>
      <c r="D18" s="33">
        <v>75</v>
      </c>
      <c r="E18" s="92"/>
    </row>
    <row r="19" spans="1:6" s="3" customFormat="1" x14ac:dyDescent="0.2">
      <c r="A19" s="94" t="s">
        <v>99</v>
      </c>
      <c r="B19" s="94" t="s">
        <v>62</v>
      </c>
      <c r="C19" s="32"/>
      <c r="D19" s="33"/>
      <c r="E19" s="92"/>
    </row>
    <row r="20" spans="1:6" s="3" customFormat="1" x14ac:dyDescent="0.2">
      <c r="A20" s="85" t="s">
        <v>33</v>
      </c>
      <c r="B20" s="85" t="s">
        <v>2</v>
      </c>
      <c r="C20" s="80">
        <f>SUM(C21:C26,C31)</f>
        <v>877.96</v>
      </c>
      <c r="D20" s="80">
        <f>SUM(D21:D26,D31)</f>
        <v>355</v>
      </c>
      <c r="E20" s="219"/>
      <c r="F20" s="220"/>
    </row>
    <row r="21" spans="1:6" s="222" customFormat="1" ht="30" x14ac:dyDescent="0.2">
      <c r="A21" s="94" t="s">
        <v>12</v>
      </c>
      <c r="B21" s="94" t="s">
        <v>245</v>
      </c>
      <c r="C21" s="36">
        <v>355</v>
      </c>
      <c r="D21" s="37">
        <v>355</v>
      </c>
      <c r="E21" s="221"/>
    </row>
    <row r="22" spans="1:6" s="222" customFormat="1" x14ac:dyDescent="0.2">
      <c r="A22" s="94" t="s">
        <v>13</v>
      </c>
      <c r="B22" s="94" t="s">
        <v>14</v>
      </c>
      <c r="C22" s="36"/>
      <c r="D22" s="38"/>
      <c r="E22" s="221"/>
    </row>
    <row r="23" spans="1:6" s="222" customFormat="1" ht="30" x14ac:dyDescent="0.2">
      <c r="A23" s="94" t="s">
        <v>276</v>
      </c>
      <c r="B23" s="94" t="s">
        <v>22</v>
      </c>
      <c r="C23" s="36"/>
      <c r="D23" s="39"/>
      <c r="E23" s="221"/>
    </row>
    <row r="24" spans="1:6" s="222" customFormat="1" ht="16.5" customHeight="1" x14ac:dyDescent="0.2">
      <c r="A24" s="94" t="s">
        <v>277</v>
      </c>
      <c r="B24" s="94" t="s">
        <v>15</v>
      </c>
      <c r="C24" s="36"/>
      <c r="D24" s="39"/>
      <c r="E24" s="221"/>
    </row>
    <row r="25" spans="1:6" s="222" customFormat="1" ht="16.5" customHeight="1" x14ac:dyDescent="0.2">
      <c r="A25" s="94" t="s">
        <v>278</v>
      </c>
      <c r="B25" s="94" t="s">
        <v>16</v>
      </c>
      <c r="C25" s="36"/>
      <c r="D25" s="39"/>
      <c r="E25" s="221"/>
    </row>
    <row r="26" spans="1:6" s="222" customFormat="1" ht="16.5" customHeight="1" x14ac:dyDescent="0.2">
      <c r="A26" s="94" t="s">
        <v>279</v>
      </c>
      <c r="B26" s="94" t="s">
        <v>17</v>
      </c>
      <c r="C26" s="80">
        <f>SUM(C27:C30)</f>
        <v>522.96</v>
      </c>
      <c r="D26" s="80">
        <f>SUM(D27:D30)</f>
        <v>0</v>
      </c>
      <c r="E26" s="221"/>
    </row>
    <row r="27" spans="1:6" s="222" customFormat="1" ht="16.5" customHeight="1" x14ac:dyDescent="0.2">
      <c r="A27" s="223" t="s">
        <v>280</v>
      </c>
      <c r="B27" s="223" t="s">
        <v>18</v>
      </c>
      <c r="C27" s="36">
        <v>461.01</v>
      </c>
      <c r="D27" s="39">
        <v>0</v>
      </c>
      <c r="E27" s="221"/>
    </row>
    <row r="28" spans="1:6" s="222" customFormat="1" ht="16.5" customHeight="1" x14ac:dyDescent="0.2">
      <c r="A28" s="223" t="s">
        <v>281</v>
      </c>
      <c r="B28" s="223" t="s">
        <v>19</v>
      </c>
      <c r="C28" s="36">
        <v>22.81</v>
      </c>
      <c r="D28" s="39">
        <v>0</v>
      </c>
      <c r="E28" s="221"/>
    </row>
    <row r="29" spans="1:6" s="222" customFormat="1" ht="16.5" customHeight="1" x14ac:dyDescent="0.2">
      <c r="A29" s="223" t="s">
        <v>282</v>
      </c>
      <c r="B29" s="223" t="s">
        <v>20</v>
      </c>
      <c r="C29" s="36">
        <v>39.14</v>
      </c>
      <c r="D29" s="39">
        <v>0</v>
      </c>
      <c r="E29" s="221"/>
    </row>
    <row r="30" spans="1:6" s="222" customFormat="1" ht="16.5" customHeight="1" x14ac:dyDescent="0.2">
      <c r="A30" s="223" t="s">
        <v>283</v>
      </c>
      <c r="B30" s="223" t="s">
        <v>23</v>
      </c>
      <c r="C30" s="36"/>
      <c r="D30" s="40"/>
      <c r="E30" s="221"/>
    </row>
    <row r="31" spans="1:6" s="222" customFormat="1" ht="16.5" customHeight="1" x14ac:dyDescent="0.2">
      <c r="A31" s="94" t="s">
        <v>284</v>
      </c>
      <c r="B31" s="94" t="s">
        <v>21</v>
      </c>
      <c r="C31" s="36"/>
      <c r="D31" s="40"/>
      <c r="E31" s="221"/>
    </row>
    <row r="32" spans="1:6" s="3" customFormat="1" ht="16.5" customHeight="1" x14ac:dyDescent="0.2">
      <c r="A32" s="85" t="s">
        <v>34</v>
      </c>
      <c r="B32" s="85" t="s">
        <v>3</v>
      </c>
      <c r="C32" s="32"/>
      <c r="D32" s="33"/>
      <c r="E32" s="219"/>
    </row>
    <row r="33" spans="1:5" s="3" customFormat="1" ht="16.5" customHeight="1" x14ac:dyDescent="0.2">
      <c r="A33" s="85" t="s">
        <v>35</v>
      </c>
      <c r="B33" s="85" t="s">
        <v>4</v>
      </c>
      <c r="C33" s="32"/>
      <c r="D33" s="33"/>
      <c r="E33" s="92"/>
    </row>
    <row r="34" spans="1:5" s="3" customFormat="1" ht="16.5" customHeight="1" x14ac:dyDescent="0.2">
      <c r="A34" s="85" t="s">
        <v>36</v>
      </c>
      <c r="B34" s="85" t="s">
        <v>5</v>
      </c>
      <c r="C34" s="32"/>
      <c r="D34" s="33"/>
      <c r="E34" s="92"/>
    </row>
    <row r="35" spans="1:5" s="3" customFormat="1" x14ac:dyDescent="0.2">
      <c r="A35" s="85" t="s">
        <v>37</v>
      </c>
      <c r="B35" s="85" t="s">
        <v>63</v>
      </c>
      <c r="C35" s="80">
        <f>SUM(C36:C37)</f>
        <v>0</v>
      </c>
      <c r="D35" s="80">
        <f>SUM(D36:D37)</f>
        <v>0</v>
      </c>
      <c r="E35" s="92"/>
    </row>
    <row r="36" spans="1:5" s="3" customFormat="1" ht="16.5" customHeight="1" x14ac:dyDescent="0.2">
      <c r="A36" s="94" t="s">
        <v>285</v>
      </c>
      <c r="B36" s="94" t="s">
        <v>56</v>
      </c>
      <c r="C36" s="32"/>
      <c r="D36" s="33"/>
      <c r="E36" s="92"/>
    </row>
    <row r="37" spans="1:5" s="3" customFormat="1" ht="16.5" customHeight="1" x14ac:dyDescent="0.2">
      <c r="A37" s="94" t="s">
        <v>286</v>
      </c>
      <c r="B37" s="94" t="s">
        <v>55</v>
      </c>
      <c r="C37" s="32"/>
      <c r="D37" s="33"/>
      <c r="E37" s="92"/>
    </row>
    <row r="38" spans="1:5" s="3" customFormat="1" ht="16.5" customHeight="1" x14ac:dyDescent="0.2">
      <c r="A38" s="85" t="s">
        <v>38</v>
      </c>
      <c r="B38" s="85" t="s">
        <v>49</v>
      </c>
      <c r="C38" s="32"/>
      <c r="D38" s="33"/>
      <c r="E38" s="92"/>
    </row>
    <row r="39" spans="1:5" s="3" customFormat="1" ht="16.5" customHeight="1" x14ac:dyDescent="0.2">
      <c r="A39" s="85" t="s">
        <v>39</v>
      </c>
      <c r="B39" s="85" t="s">
        <v>386</v>
      </c>
      <c r="C39" s="80">
        <f>SUM(C40:C45)</f>
        <v>0</v>
      </c>
      <c r="D39" s="80">
        <f>SUM(D40:D45)</f>
        <v>0</v>
      </c>
      <c r="E39" s="92"/>
    </row>
    <row r="40" spans="1:5" s="3" customFormat="1" ht="16.5" customHeight="1" x14ac:dyDescent="0.2">
      <c r="A40" s="17" t="s">
        <v>341</v>
      </c>
      <c r="B40" s="17" t="s">
        <v>345</v>
      </c>
      <c r="C40" s="32"/>
      <c r="D40" s="33"/>
      <c r="E40" s="92"/>
    </row>
    <row r="41" spans="1:5" s="3" customFormat="1" ht="16.5" customHeight="1" x14ac:dyDescent="0.2">
      <c r="A41" s="17" t="s">
        <v>342</v>
      </c>
      <c r="B41" s="17" t="s">
        <v>346</v>
      </c>
      <c r="C41" s="32"/>
      <c r="D41" s="33"/>
      <c r="E41" s="92"/>
    </row>
    <row r="42" spans="1:5" s="3" customFormat="1" ht="16.5" customHeight="1" x14ac:dyDescent="0.2">
      <c r="A42" s="17" t="s">
        <v>343</v>
      </c>
      <c r="B42" s="17" t="s">
        <v>349</v>
      </c>
      <c r="C42" s="32"/>
      <c r="D42" s="33"/>
      <c r="E42" s="92"/>
    </row>
    <row r="43" spans="1:5" s="3" customFormat="1" ht="16.5" customHeight="1" x14ac:dyDescent="0.2">
      <c r="A43" s="17" t="s">
        <v>348</v>
      </c>
      <c r="B43" s="17" t="s">
        <v>350</v>
      </c>
      <c r="C43" s="32"/>
      <c r="D43" s="33"/>
      <c r="E43" s="92"/>
    </row>
    <row r="44" spans="1:5" s="3" customFormat="1" ht="16.5" customHeight="1" x14ac:dyDescent="0.2">
      <c r="A44" s="17" t="s">
        <v>351</v>
      </c>
      <c r="B44" s="17" t="s">
        <v>462</v>
      </c>
      <c r="C44" s="32"/>
      <c r="D44" s="33"/>
      <c r="E44" s="92"/>
    </row>
    <row r="45" spans="1:5" s="3" customFormat="1" ht="16.5" customHeight="1" x14ac:dyDescent="0.2">
      <c r="A45" s="17" t="s">
        <v>463</v>
      </c>
      <c r="B45" s="17" t="s">
        <v>347</v>
      </c>
      <c r="C45" s="32"/>
      <c r="D45" s="33"/>
      <c r="E45" s="92"/>
    </row>
    <row r="46" spans="1:5" s="3" customFormat="1" ht="30" x14ac:dyDescent="0.2">
      <c r="A46" s="85" t="s">
        <v>40</v>
      </c>
      <c r="B46" s="85" t="s">
        <v>28</v>
      </c>
      <c r="C46" s="32"/>
      <c r="D46" s="33"/>
      <c r="E46" s="92"/>
    </row>
    <row r="47" spans="1:5" s="3" customFormat="1" ht="16.5" customHeight="1" x14ac:dyDescent="0.2">
      <c r="A47" s="85" t="s">
        <v>41</v>
      </c>
      <c r="B47" s="85" t="s">
        <v>24</v>
      </c>
      <c r="C47" s="32"/>
      <c r="D47" s="33"/>
      <c r="E47" s="92"/>
    </row>
    <row r="48" spans="1:5" s="3" customFormat="1" ht="16.5" customHeight="1" x14ac:dyDescent="0.2">
      <c r="A48" s="85" t="s">
        <v>42</v>
      </c>
      <c r="B48" s="85" t="s">
        <v>25</v>
      </c>
      <c r="C48" s="32"/>
      <c r="D48" s="33"/>
      <c r="E48" s="92"/>
    </row>
    <row r="49" spans="1:6" s="3" customFormat="1" ht="16.5" customHeight="1" x14ac:dyDescent="0.2">
      <c r="A49" s="85" t="s">
        <v>43</v>
      </c>
      <c r="B49" s="85" t="s">
        <v>26</v>
      </c>
      <c r="C49" s="32"/>
      <c r="D49" s="33"/>
      <c r="E49" s="92"/>
    </row>
    <row r="50" spans="1:6" s="3" customFormat="1" ht="16.5" customHeight="1" x14ac:dyDescent="0.2">
      <c r="A50" s="85" t="s">
        <v>44</v>
      </c>
      <c r="B50" s="85" t="s">
        <v>387</v>
      </c>
      <c r="C50" s="80">
        <f>SUM(C51:C53)</f>
        <v>28487.48</v>
      </c>
      <c r="D50" s="80">
        <f>SUM(D51:D53)</f>
        <v>26543</v>
      </c>
      <c r="E50" s="92"/>
    </row>
    <row r="51" spans="1:6" s="3" customFormat="1" ht="16.5" customHeight="1" x14ac:dyDescent="0.2">
      <c r="A51" s="94" t="s">
        <v>357</v>
      </c>
      <c r="B51" s="94" t="s">
        <v>360</v>
      </c>
      <c r="C51" s="32">
        <v>28487.48</v>
      </c>
      <c r="D51" s="33">
        <v>26543</v>
      </c>
      <c r="E51" s="92"/>
    </row>
    <row r="52" spans="1:6" s="3" customFormat="1" ht="16.5" customHeight="1" x14ac:dyDescent="0.2">
      <c r="A52" s="94" t="s">
        <v>358</v>
      </c>
      <c r="B52" s="94" t="s">
        <v>359</v>
      </c>
      <c r="C52" s="32"/>
      <c r="D52" s="33"/>
      <c r="E52" s="92"/>
    </row>
    <row r="53" spans="1:6" s="3" customFormat="1" ht="16.5" customHeight="1" x14ac:dyDescent="0.2">
      <c r="A53" s="94" t="s">
        <v>361</v>
      </c>
      <c r="B53" s="94" t="s">
        <v>362</v>
      </c>
      <c r="C53" s="32"/>
      <c r="D53" s="33"/>
      <c r="E53" s="92"/>
    </row>
    <row r="54" spans="1:6" s="3" customFormat="1" x14ac:dyDescent="0.2">
      <c r="A54" s="85" t="s">
        <v>45</v>
      </c>
      <c r="B54" s="85" t="s">
        <v>29</v>
      </c>
      <c r="C54" s="32"/>
      <c r="D54" s="33"/>
      <c r="E54" s="92"/>
    </row>
    <row r="55" spans="1:6" s="3" customFormat="1" ht="16.5" customHeight="1" x14ac:dyDescent="0.2">
      <c r="A55" s="85" t="s">
        <v>46</v>
      </c>
      <c r="B55" s="85" t="s">
        <v>6</v>
      </c>
      <c r="C55" s="32"/>
      <c r="D55" s="33"/>
      <c r="E55" s="219"/>
      <c r="F55" s="220"/>
    </row>
    <row r="56" spans="1:6" s="3" customFormat="1" ht="30" x14ac:dyDescent="0.2">
      <c r="A56" s="84">
        <v>1.3</v>
      </c>
      <c r="B56" s="84" t="s">
        <v>392</v>
      </c>
      <c r="C56" s="81">
        <f>SUM(C57:C58)</f>
        <v>0</v>
      </c>
      <c r="D56" s="81">
        <f>SUM(D57:D58)</f>
        <v>0</v>
      </c>
      <c r="E56" s="219"/>
      <c r="F56" s="220"/>
    </row>
    <row r="57" spans="1:6" s="3" customFormat="1" ht="30" x14ac:dyDescent="0.2">
      <c r="A57" s="85" t="s">
        <v>50</v>
      </c>
      <c r="B57" s="85" t="s">
        <v>48</v>
      </c>
      <c r="C57" s="32"/>
      <c r="D57" s="33"/>
      <c r="E57" s="219"/>
      <c r="F57" s="220"/>
    </row>
    <row r="58" spans="1:6" s="3" customFormat="1" ht="16.5" customHeight="1" x14ac:dyDescent="0.2">
      <c r="A58" s="85" t="s">
        <v>51</v>
      </c>
      <c r="B58" s="85" t="s">
        <v>47</v>
      </c>
      <c r="C58" s="32"/>
      <c r="D58" s="33"/>
      <c r="E58" s="219"/>
      <c r="F58" s="220"/>
    </row>
    <row r="59" spans="1:6" s="3" customFormat="1" x14ac:dyDescent="0.2">
      <c r="A59" s="84">
        <v>1.4</v>
      </c>
      <c r="B59" s="84" t="s">
        <v>394</v>
      </c>
      <c r="C59" s="32"/>
      <c r="D59" s="33"/>
      <c r="E59" s="219"/>
      <c r="F59" s="220"/>
    </row>
    <row r="60" spans="1:6" s="222" customFormat="1" x14ac:dyDescent="0.2">
      <c r="A60" s="84">
        <v>1.5</v>
      </c>
      <c r="B60" s="84" t="s">
        <v>7</v>
      </c>
      <c r="C60" s="36"/>
      <c r="D60" s="39"/>
      <c r="E60" s="221"/>
    </row>
    <row r="61" spans="1:6" s="222" customFormat="1" x14ac:dyDescent="0.3">
      <c r="A61" s="84">
        <v>1.6</v>
      </c>
      <c r="B61" s="44" t="s">
        <v>8</v>
      </c>
      <c r="C61" s="497">
        <f>SUM(C62:C66)</f>
        <v>0</v>
      </c>
      <c r="D61" s="498">
        <f>SUM(D62:D66)</f>
        <v>380.58</v>
      </c>
      <c r="E61" s="221"/>
    </row>
    <row r="62" spans="1:6" s="222" customFormat="1" x14ac:dyDescent="0.2">
      <c r="A62" s="85" t="s">
        <v>292</v>
      </c>
      <c r="B62" s="45" t="s">
        <v>52</v>
      </c>
      <c r="C62" s="36"/>
      <c r="D62" s="39"/>
      <c r="E62" s="221"/>
    </row>
    <row r="63" spans="1:6" s="222" customFormat="1" ht="30" x14ac:dyDescent="0.2">
      <c r="A63" s="85" t="s">
        <v>293</v>
      </c>
      <c r="B63" s="45" t="s">
        <v>54</v>
      </c>
      <c r="C63" s="36"/>
      <c r="D63" s="39"/>
      <c r="E63" s="221"/>
    </row>
    <row r="64" spans="1:6" s="222" customFormat="1" x14ac:dyDescent="0.2">
      <c r="A64" s="85" t="s">
        <v>294</v>
      </c>
      <c r="B64" s="45" t="s">
        <v>53</v>
      </c>
      <c r="C64" s="39"/>
      <c r="D64" s="39"/>
      <c r="E64" s="221"/>
    </row>
    <row r="65" spans="1:5" s="222" customFormat="1" x14ac:dyDescent="0.2">
      <c r="A65" s="85" t="s">
        <v>295</v>
      </c>
      <c r="B65" s="45" t="s">
        <v>27</v>
      </c>
      <c r="C65" s="36"/>
      <c r="D65" s="39">
        <v>380.58</v>
      </c>
      <c r="E65" s="221"/>
    </row>
    <row r="66" spans="1:5" s="222" customFormat="1" x14ac:dyDescent="0.2">
      <c r="A66" s="85" t="s">
        <v>323</v>
      </c>
      <c r="B66" s="45" t="s">
        <v>324</v>
      </c>
      <c r="C66" s="36"/>
      <c r="D66" s="39"/>
      <c r="E66" s="221"/>
    </row>
    <row r="67" spans="1:5" x14ac:dyDescent="0.3">
      <c r="A67" s="217">
        <v>2</v>
      </c>
      <c r="B67" s="217" t="s">
        <v>388</v>
      </c>
      <c r="C67" s="499"/>
      <c r="D67" s="497">
        <f>SUM(D68:D74)</f>
        <v>0</v>
      </c>
      <c r="E67" s="93"/>
    </row>
    <row r="68" spans="1:5" x14ac:dyDescent="0.3">
      <c r="A68" s="95">
        <v>2.1</v>
      </c>
      <c r="B68" s="224" t="s">
        <v>100</v>
      </c>
      <c r="C68" s="500"/>
      <c r="D68" s="501"/>
      <c r="E68" s="93"/>
    </row>
    <row r="69" spans="1:5" x14ac:dyDescent="0.3">
      <c r="A69" s="95">
        <v>2.2000000000000002</v>
      </c>
      <c r="B69" s="224" t="s">
        <v>389</v>
      </c>
      <c r="C69" s="500"/>
      <c r="D69" s="501"/>
      <c r="E69" s="93"/>
    </row>
    <row r="70" spans="1:5" x14ac:dyDescent="0.3">
      <c r="A70" s="95">
        <v>2.2999999999999998</v>
      </c>
      <c r="B70" s="224" t="s">
        <v>104</v>
      </c>
      <c r="C70" s="500"/>
      <c r="D70" s="501"/>
      <c r="E70" s="93"/>
    </row>
    <row r="71" spans="1:5" x14ac:dyDescent="0.3">
      <c r="A71" s="95">
        <v>2.4</v>
      </c>
      <c r="B71" s="224" t="s">
        <v>103</v>
      </c>
      <c r="C71" s="500"/>
      <c r="D71" s="501"/>
      <c r="E71" s="93"/>
    </row>
    <row r="72" spans="1:5" x14ac:dyDescent="0.3">
      <c r="A72" s="95">
        <v>2.5</v>
      </c>
      <c r="B72" s="224" t="s">
        <v>390</v>
      </c>
      <c r="C72" s="500"/>
      <c r="D72" s="501"/>
      <c r="E72" s="93"/>
    </row>
    <row r="73" spans="1:5" x14ac:dyDescent="0.3">
      <c r="A73" s="95">
        <v>2.6</v>
      </c>
      <c r="B73" s="224" t="s">
        <v>101</v>
      </c>
      <c r="C73" s="500"/>
      <c r="D73" s="501"/>
      <c r="E73" s="93"/>
    </row>
    <row r="74" spans="1:5" x14ac:dyDescent="0.3">
      <c r="A74" s="95">
        <v>2.7</v>
      </c>
      <c r="B74" s="224" t="s">
        <v>102</v>
      </c>
      <c r="C74" s="502"/>
      <c r="D74" s="501"/>
      <c r="E74" s="93"/>
    </row>
    <row r="75" spans="1:5" x14ac:dyDescent="0.3">
      <c r="A75" s="217">
        <v>3</v>
      </c>
      <c r="B75" s="217" t="s">
        <v>417</v>
      </c>
      <c r="C75" s="497"/>
      <c r="D75" s="501"/>
      <c r="E75" s="93"/>
    </row>
    <row r="76" spans="1:5" x14ac:dyDescent="0.3">
      <c r="A76" s="217">
        <v>4</v>
      </c>
      <c r="B76" s="217" t="s">
        <v>247</v>
      </c>
      <c r="C76" s="497"/>
      <c r="D76" s="497">
        <f>SUM(D77:D78)</f>
        <v>0</v>
      </c>
      <c r="E76" s="93"/>
    </row>
    <row r="77" spans="1:5" x14ac:dyDescent="0.3">
      <c r="A77" s="95">
        <v>4.0999999999999996</v>
      </c>
      <c r="B77" s="95" t="s">
        <v>248</v>
      </c>
      <c r="C77" s="500"/>
      <c r="D77" s="503"/>
      <c r="E77" s="93"/>
    </row>
    <row r="78" spans="1:5" x14ac:dyDescent="0.3">
      <c r="A78" s="95">
        <v>4.2</v>
      </c>
      <c r="B78" s="95" t="s">
        <v>249</v>
      </c>
      <c r="C78" s="502"/>
      <c r="D78" s="503"/>
      <c r="E78" s="93"/>
    </row>
    <row r="79" spans="1:5" x14ac:dyDescent="0.3">
      <c r="A79" s="217">
        <v>5</v>
      </c>
      <c r="B79" s="217" t="s">
        <v>274</v>
      </c>
      <c r="C79" s="504"/>
      <c r="D79" s="502"/>
      <c r="E79" s="93"/>
    </row>
    <row r="80" spans="1:5" x14ac:dyDescent="0.3">
      <c r="B80" s="43"/>
    </row>
    <row r="81" spans="1:9" x14ac:dyDescent="0.3">
      <c r="A81" s="530" t="s">
        <v>464</v>
      </c>
      <c r="B81" s="530"/>
      <c r="C81" s="530"/>
      <c r="D81" s="530"/>
      <c r="E81" s="5"/>
    </row>
    <row r="82" spans="1:9" x14ac:dyDescent="0.3">
      <c r="B82" s="43"/>
    </row>
    <row r="83" spans="1:9" s="22" customFormat="1" ht="12.75" x14ac:dyDescent="0.2">
      <c r="C83" s="505"/>
      <c r="D83" s="505"/>
    </row>
    <row r="84" spans="1:9" x14ac:dyDescent="0.3">
      <c r="A84" s="66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506"/>
      <c r="E86"/>
      <c r="F86"/>
      <c r="G86"/>
      <c r="H86"/>
      <c r="I86"/>
    </row>
    <row r="87" spans="1:9" x14ac:dyDescent="0.3">
      <c r="A87"/>
      <c r="B87" s="66" t="s">
        <v>414</v>
      </c>
      <c r="D87" s="506"/>
      <c r="E87"/>
      <c r="F87"/>
      <c r="G87"/>
      <c r="H87"/>
      <c r="I87"/>
    </row>
    <row r="88" spans="1:9" x14ac:dyDescent="0.3">
      <c r="A88"/>
      <c r="B88" s="2" t="s">
        <v>415</v>
      </c>
      <c r="D88" s="506"/>
      <c r="E88"/>
      <c r="F88"/>
      <c r="G88"/>
      <c r="H88"/>
      <c r="I88"/>
    </row>
    <row r="89" spans="1:9" customFormat="1" ht="12.75" x14ac:dyDescent="0.2">
      <c r="B89" s="64" t="s">
        <v>139</v>
      </c>
      <c r="C89" s="507"/>
      <c r="D89" s="507"/>
    </row>
    <row r="90" spans="1:9" s="22" customFormat="1" ht="12.75" x14ac:dyDescent="0.2">
      <c r="C90" s="505"/>
      <c r="D90" s="505"/>
    </row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313</v>
      </c>
      <c r="B1" s="74"/>
      <c r="C1" s="524" t="s">
        <v>109</v>
      </c>
      <c r="D1" s="524"/>
      <c r="E1" s="88"/>
    </row>
    <row r="2" spans="1:5" s="6" customFormat="1" x14ac:dyDescent="0.3">
      <c r="A2" s="71" t="s">
        <v>314</v>
      </c>
      <c r="B2" s="74"/>
      <c r="C2" s="521" t="str">
        <f>'ფორმა N1'!L2</f>
        <v>01/01/2017-31.12-2017</v>
      </c>
      <c r="D2" s="521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0" t="str">
        <f>'ფორმა N1'!A5</f>
        <v>მპგ "მოძრაობა თავისუფალი საქართველოსთვის"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x14ac:dyDescent="0.3">
      <c r="A24" s="96"/>
      <c r="B24" s="96" t="s">
        <v>322</v>
      </c>
      <c r="C24" s="83">
        <f>SUM(C10:C23)</f>
        <v>0</v>
      </c>
      <c r="D24" s="83">
        <f>SUM(D10:D23)</f>
        <v>0</v>
      </c>
      <c r="E24" s="93"/>
    </row>
    <row r="25" spans="1:5" x14ac:dyDescent="0.3">
      <c r="A25" s="43"/>
      <c r="B25" s="43"/>
    </row>
    <row r="26" spans="1:5" x14ac:dyDescent="0.3">
      <c r="A26" s="233" t="s">
        <v>407</v>
      </c>
      <c r="E26" s="5"/>
    </row>
    <row r="27" spans="1:5" x14ac:dyDescent="0.3">
      <c r="A27" s="2" t="s">
        <v>408</v>
      </c>
    </row>
    <row r="28" spans="1:5" x14ac:dyDescent="0.3">
      <c r="A28" s="193" t="s">
        <v>409</v>
      </c>
    </row>
    <row r="29" spans="1:5" x14ac:dyDescent="0.3">
      <c r="A29" s="193"/>
    </row>
    <row r="30" spans="1:5" x14ac:dyDescent="0.3">
      <c r="A30" s="193" t="s">
        <v>337</v>
      </c>
    </row>
    <row r="31" spans="1:5" s="22" customFormat="1" ht="12.75" x14ac:dyDescent="0.2"/>
    <row r="32" spans="1:5" x14ac:dyDescent="0.3">
      <c r="A32" s="66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6"/>
      <c r="B35" s="66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4"/>
      <c r="B37" s="64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3"/>
  <sheetViews>
    <sheetView view="pageBreakPreview" zoomScale="84" zoomScaleNormal="100" zoomScaleSheetLayoutView="84" workbookViewId="0">
      <selection activeCell="F52" sqref="F52"/>
    </sheetView>
  </sheetViews>
  <sheetFormatPr defaultRowHeight="12.75" x14ac:dyDescent="0.2"/>
  <cols>
    <col min="1" max="1" width="5.42578125" style="471" customWidth="1"/>
    <col min="2" max="2" width="20.85546875" style="471" customWidth="1"/>
    <col min="3" max="3" width="26" style="471" customWidth="1"/>
    <col min="4" max="4" width="17" style="471" customWidth="1"/>
    <col min="5" max="5" width="30.28515625" style="471" customWidth="1"/>
    <col min="6" max="6" width="14.7109375" style="471" customWidth="1"/>
    <col min="7" max="8" width="15.5703125" style="471" customWidth="1"/>
    <col min="9" max="9" width="21.140625" style="471" customWidth="1"/>
    <col min="10" max="10" width="3.5703125" style="471" customWidth="1"/>
    <col min="11" max="16384" width="9.140625" style="471"/>
  </cols>
  <sheetData>
    <row r="1" spans="1:10" ht="15" x14ac:dyDescent="0.3">
      <c r="A1" s="452" t="s">
        <v>391</v>
      </c>
      <c r="B1" s="58"/>
      <c r="C1" s="116"/>
      <c r="D1" s="116"/>
      <c r="E1" s="116"/>
      <c r="F1" s="116"/>
      <c r="G1" s="510"/>
      <c r="H1" s="510"/>
      <c r="I1" s="523" t="s">
        <v>109</v>
      </c>
      <c r="J1" s="523"/>
    </row>
    <row r="2" spans="1:10" ht="15" x14ac:dyDescent="0.3">
      <c r="A2" s="58" t="s">
        <v>140</v>
      </c>
      <c r="B2" s="58"/>
      <c r="C2" s="116"/>
      <c r="D2" s="116"/>
      <c r="E2" s="116"/>
      <c r="F2" s="116"/>
      <c r="G2" s="510"/>
      <c r="H2" s="510"/>
      <c r="I2" s="521" t="str">
        <f>'ფორმა N1'!L2</f>
        <v>01/01/2017-31.12-2017</v>
      </c>
      <c r="J2" s="521"/>
    </row>
    <row r="3" spans="1:10" ht="15" x14ac:dyDescent="0.3">
      <c r="A3" s="58"/>
      <c r="B3" s="58"/>
      <c r="C3" s="452"/>
      <c r="D3" s="452"/>
      <c r="E3" s="452"/>
      <c r="F3" s="452"/>
      <c r="G3" s="510"/>
      <c r="H3" s="510"/>
      <c r="I3" s="510"/>
    </row>
    <row r="4" spans="1:10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58"/>
      <c r="H4" s="58"/>
      <c r="I4" s="58"/>
    </row>
    <row r="5" spans="1:10" ht="15" x14ac:dyDescent="0.3">
      <c r="A5" s="469" t="str">
        <f>'ფორმა N1'!A5</f>
        <v>მპგ "მოძრაობა თავისუფალი საქართველოსთვის"</v>
      </c>
      <c r="B5" s="116"/>
      <c r="C5" s="116"/>
      <c r="D5" s="116"/>
      <c r="E5" s="116"/>
      <c r="F5" s="116"/>
      <c r="G5" s="58"/>
      <c r="H5" s="58"/>
      <c r="I5" s="58"/>
    </row>
    <row r="6" spans="1:10" ht="15" x14ac:dyDescent="0.3">
      <c r="A6" s="116"/>
      <c r="B6" s="116"/>
      <c r="C6" s="116"/>
      <c r="D6" s="116"/>
      <c r="E6" s="116"/>
      <c r="F6" s="116"/>
      <c r="G6" s="58"/>
      <c r="H6" s="58"/>
      <c r="I6" s="58"/>
    </row>
    <row r="7" spans="1:10" ht="15" x14ac:dyDescent="0.2">
      <c r="A7" s="511"/>
      <c r="B7" s="511"/>
      <c r="C7" s="511"/>
      <c r="D7" s="511"/>
      <c r="E7" s="511"/>
      <c r="F7" s="511"/>
      <c r="G7" s="470"/>
      <c r="H7" s="470"/>
      <c r="I7" s="470"/>
    </row>
    <row r="8" spans="1:10" ht="65.25" customHeight="1" x14ac:dyDescent="0.2">
      <c r="A8" s="456" t="s">
        <v>64</v>
      </c>
      <c r="B8" s="490" t="s">
        <v>326</v>
      </c>
      <c r="C8" s="456" t="s">
        <v>327</v>
      </c>
      <c r="D8" s="456" t="s">
        <v>227</v>
      </c>
      <c r="E8" s="456" t="s">
        <v>331</v>
      </c>
      <c r="F8" s="456" t="s">
        <v>335</v>
      </c>
      <c r="G8" s="456" t="s">
        <v>10</v>
      </c>
      <c r="H8" s="456" t="s">
        <v>376</v>
      </c>
      <c r="I8" s="456" t="s">
        <v>9</v>
      </c>
    </row>
    <row r="9" spans="1:10" ht="15" x14ac:dyDescent="0.3">
      <c r="A9" s="95">
        <v>1</v>
      </c>
      <c r="B9" s="95" t="s">
        <v>688</v>
      </c>
      <c r="C9" s="478" t="s">
        <v>687</v>
      </c>
      <c r="D9" s="479" t="s">
        <v>664</v>
      </c>
      <c r="E9" s="480" t="s">
        <v>679</v>
      </c>
      <c r="F9" s="95" t="s">
        <v>334</v>
      </c>
      <c r="G9" s="481">
        <v>1000</v>
      </c>
      <c r="H9" s="481">
        <f>(G9)*0.2</f>
        <v>200</v>
      </c>
      <c r="I9" s="481">
        <f>G9-H9</f>
        <v>800</v>
      </c>
    </row>
    <row r="10" spans="1:10" ht="15" x14ac:dyDescent="0.3">
      <c r="A10" s="95">
        <v>2</v>
      </c>
      <c r="B10" s="95" t="s">
        <v>690</v>
      </c>
      <c r="C10" s="478" t="s">
        <v>689</v>
      </c>
      <c r="D10" s="479" t="s">
        <v>665</v>
      </c>
      <c r="E10" s="480" t="s">
        <v>680</v>
      </c>
      <c r="F10" s="95" t="s">
        <v>334</v>
      </c>
      <c r="G10" s="481">
        <v>625</v>
      </c>
      <c r="H10" s="481">
        <f t="shared" ref="H10:H32" si="0">(G10)*0.2</f>
        <v>125</v>
      </c>
      <c r="I10" s="481">
        <f t="shared" ref="I10:I32" si="1">G10-H10</f>
        <v>500</v>
      </c>
    </row>
    <row r="11" spans="1:10" ht="15" x14ac:dyDescent="0.3">
      <c r="A11" s="95">
        <v>3</v>
      </c>
      <c r="B11" s="95" t="s">
        <v>691</v>
      </c>
      <c r="C11" s="478" t="s">
        <v>520</v>
      </c>
      <c r="D11" s="482" t="s">
        <v>519</v>
      </c>
      <c r="E11" s="480" t="s">
        <v>681</v>
      </c>
      <c r="F11" s="95" t="s">
        <v>334</v>
      </c>
      <c r="G11" s="481">
        <v>750</v>
      </c>
      <c r="H11" s="481">
        <f t="shared" si="0"/>
        <v>150</v>
      </c>
      <c r="I11" s="481">
        <f t="shared" si="1"/>
        <v>600</v>
      </c>
    </row>
    <row r="12" spans="1:10" ht="15" x14ac:dyDescent="0.3">
      <c r="A12" s="95">
        <v>4</v>
      </c>
      <c r="B12" s="95" t="s">
        <v>693</v>
      </c>
      <c r="C12" s="478" t="s">
        <v>692</v>
      </c>
      <c r="D12" s="479" t="s">
        <v>666</v>
      </c>
      <c r="E12" s="480" t="s">
        <v>682</v>
      </c>
      <c r="F12" s="95" t="s">
        <v>334</v>
      </c>
      <c r="G12" s="481">
        <v>2000</v>
      </c>
      <c r="H12" s="481">
        <f t="shared" si="0"/>
        <v>400</v>
      </c>
      <c r="I12" s="481">
        <f t="shared" si="1"/>
        <v>1600</v>
      </c>
    </row>
    <row r="13" spans="1:10" ht="15" x14ac:dyDescent="0.3">
      <c r="A13" s="95">
        <v>5</v>
      </c>
      <c r="B13" s="95" t="s">
        <v>695</v>
      </c>
      <c r="C13" s="480" t="s">
        <v>694</v>
      </c>
      <c r="D13" s="482" t="s">
        <v>667</v>
      </c>
      <c r="E13" s="480" t="s">
        <v>682</v>
      </c>
      <c r="F13" s="95" t="s">
        <v>334</v>
      </c>
      <c r="G13" s="481">
        <v>687.5</v>
      </c>
      <c r="H13" s="481">
        <f t="shared" si="0"/>
        <v>137.5</v>
      </c>
      <c r="I13" s="481">
        <f t="shared" si="1"/>
        <v>550</v>
      </c>
    </row>
    <row r="14" spans="1:10" ht="15" x14ac:dyDescent="0.3">
      <c r="A14" s="95">
        <v>6</v>
      </c>
      <c r="B14" s="95" t="s">
        <v>697</v>
      </c>
      <c r="C14" s="480" t="s">
        <v>696</v>
      </c>
      <c r="D14" s="482" t="s">
        <v>668</v>
      </c>
      <c r="E14" s="480" t="s">
        <v>682</v>
      </c>
      <c r="F14" s="95" t="s">
        <v>334</v>
      </c>
      <c r="G14" s="481">
        <v>875</v>
      </c>
      <c r="H14" s="481">
        <f t="shared" si="0"/>
        <v>175</v>
      </c>
      <c r="I14" s="481">
        <f t="shared" si="1"/>
        <v>700</v>
      </c>
    </row>
    <row r="15" spans="1:10" ht="15" x14ac:dyDescent="0.3">
      <c r="A15" s="95">
        <v>7</v>
      </c>
      <c r="B15" s="95" t="s">
        <v>699</v>
      </c>
      <c r="C15" s="480" t="s">
        <v>698</v>
      </c>
      <c r="D15" s="482" t="s">
        <v>669</v>
      </c>
      <c r="E15" s="480" t="s">
        <v>682</v>
      </c>
      <c r="F15" s="95" t="s">
        <v>334</v>
      </c>
      <c r="G15" s="481">
        <v>1062.5</v>
      </c>
      <c r="H15" s="481">
        <f t="shared" si="0"/>
        <v>212.5</v>
      </c>
      <c r="I15" s="481">
        <f t="shared" si="1"/>
        <v>850</v>
      </c>
    </row>
    <row r="16" spans="1:10" ht="15" x14ac:dyDescent="0.3">
      <c r="A16" s="95">
        <v>8</v>
      </c>
      <c r="B16" s="95" t="s">
        <v>701</v>
      </c>
      <c r="C16" s="480" t="s">
        <v>700</v>
      </c>
      <c r="D16" s="482" t="s">
        <v>670</v>
      </c>
      <c r="E16" s="480" t="s">
        <v>682</v>
      </c>
      <c r="F16" s="95" t="s">
        <v>334</v>
      </c>
      <c r="G16" s="481">
        <v>1062.5</v>
      </c>
      <c r="H16" s="481">
        <f t="shared" si="0"/>
        <v>212.5</v>
      </c>
      <c r="I16" s="481">
        <f t="shared" si="1"/>
        <v>850</v>
      </c>
    </row>
    <row r="17" spans="1:9" ht="15" x14ac:dyDescent="0.3">
      <c r="A17" s="95">
        <v>9</v>
      </c>
      <c r="B17" s="95" t="s">
        <v>691</v>
      </c>
      <c r="C17" s="480" t="s">
        <v>702</v>
      </c>
      <c r="D17" s="482" t="s">
        <v>671</v>
      </c>
      <c r="E17" s="480" t="s">
        <v>682</v>
      </c>
      <c r="F17" s="95" t="s">
        <v>334</v>
      </c>
      <c r="G17" s="481">
        <v>1437.5</v>
      </c>
      <c r="H17" s="481">
        <f t="shared" si="0"/>
        <v>287.5</v>
      </c>
      <c r="I17" s="481">
        <f t="shared" si="1"/>
        <v>1150</v>
      </c>
    </row>
    <row r="18" spans="1:9" ht="15" x14ac:dyDescent="0.3">
      <c r="A18" s="95">
        <v>10</v>
      </c>
      <c r="B18" s="95" t="s">
        <v>704</v>
      </c>
      <c r="C18" s="480" t="s">
        <v>703</v>
      </c>
      <c r="D18" s="482" t="s">
        <v>672</v>
      </c>
      <c r="E18" s="480" t="s">
        <v>682</v>
      </c>
      <c r="F18" s="95" t="s">
        <v>334</v>
      </c>
      <c r="G18" s="481">
        <v>687.5</v>
      </c>
      <c r="H18" s="481">
        <f t="shared" si="0"/>
        <v>137.5</v>
      </c>
      <c r="I18" s="481">
        <f t="shared" si="1"/>
        <v>550</v>
      </c>
    </row>
    <row r="19" spans="1:9" ht="15" x14ac:dyDescent="0.3">
      <c r="A19" s="95">
        <v>11</v>
      </c>
      <c r="B19" s="95" t="s">
        <v>695</v>
      </c>
      <c r="C19" s="480" t="s">
        <v>705</v>
      </c>
      <c r="D19" s="482" t="s">
        <v>673</v>
      </c>
      <c r="E19" s="480" t="s">
        <v>682</v>
      </c>
      <c r="F19" s="95" t="s">
        <v>334</v>
      </c>
      <c r="G19" s="481">
        <v>1250</v>
      </c>
      <c r="H19" s="481">
        <f t="shared" si="0"/>
        <v>250</v>
      </c>
      <c r="I19" s="481">
        <f t="shared" si="1"/>
        <v>1000</v>
      </c>
    </row>
    <row r="20" spans="1:9" ht="15" x14ac:dyDescent="0.3">
      <c r="A20" s="95">
        <v>12</v>
      </c>
      <c r="B20" s="95" t="s">
        <v>691</v>
      </c>
      <c r="C20" s="480" t="s">
        <v>706</v>
      </c>
      <c r="D20" s="482" t="s">
        <v>674</v>
      </c>
      <c r="E20" s="480" t="s">
        <v>682</v>
      </c>
      <c r="F20" s="95" t="s">
        <v>334</v>
      </c>
      <c r="G20" s="481">
        <v>1250</v>
      </c>
      <c r="H20" s="481">
        <f t="shared" si="0"/>
        <v>250</v>
      </c>
      <c r="I20" s="481">
        <f t="shared" si="1"/>
        <v>1000</v>
      </c>
    </row>
    <row r="21" spans="1:9" ht="15" x14ac:dyDescent="0.3">
      <c r="A21" s="95">
        <v>13</v>
      </c>
      <c r="B21" s="95" t="s">
        <v>514</v>
      </c>
      <c r="C21" s="478" t="s">
        <v>707</v>
      </c>
      <c r="D21" s="479" t="s">
        <v>515</v>
      </c>
      <c r="E21" s="480" t="s">
        <v>682</v>
      </c>
      <c r="F21" s="95" t="s">
        <v>334</v>
      </c>
      <c r="G21" s="481">
        <v>825</v>
      </c>
      <c r="H21" s="481">
        <f t="shared" si="0"/>
        <v>165</v>
      </c>
      <c r="I21" s="481">
        <f t="shared" si="1"/>
        <v>660</v>
      </c>
    </row>
    <row r="22" spans="1:9" ht="15" x14ac:dyDescent="0.3">
      <c r="A22" s="95">
        <v>14</v>
      </c>
      <c r="B22" s="95" t="s">
        <v>709</v>
      </c>
      <c r="C22" s="478" t="s">
        <v>708</v>
      </c>
      <c r="D22" s="482" t="s">
        <v>675</v>
      </c>
      <c r="E22" s="480" t="s">
        <v>682</v>
      </c>
      <c r="F22" s="95" t="s">
        <v>334</v>
      </c>
      <c r="G22" s="481">
        <v>812.5</v>
      </c>
      <c r="H22" s="481">
        <f t="shared" si="0"/>
        <v>162.5</v>
      </c>
      <c r="I22" s="481">
        <f t="shared" si="1"/>
        <v>650</v>
      </c>
    </row>
    <row r="23" spans="1:9" ht="15" x14ac:dyDescent="0.3">
      <c r="A23" s="95">
        <v>15</v>
      </c>
      <c r="B23" s="95" t="s">
        <v>695</v>
      </c>
      <c r="C23" s="478" t="s">
        <v>710</v>
      </c>
      <c r="D23" s="482" t="s">
        <v>676</v>
      </c>
      <c r="E23" s="480" t="s">
        <v>682</v>
      </c>
      <c r="F23" s="95" t="s">
        <v>334</v>
      </c>
      <c r="G23" s="481">
        <v>375</v>
      </c>
      <c r="H23" s="481">
        <f t="shared" si="0"/>
        <v>75</v>
      </c>
      <c r="I23" s="481">
        <f t="shared" si="1"/>
        <v>300</v>
      </c>
    </row>
    <row r="24" spans="1:9" ht="15" x14ac:dyDescent="0.3">
      <c r="A24" s="95">
        <v>16</v>
      </c>
      <c r="B24" s="95" t="s">
        <v>712</v>
      </c>
      <c r="C24" s="483" t="s">
        <v>711</v>
      </c>
      <c r="D24" s="484" t="s">
        <v>677</v>
      </c>
      <c r="E24" s="480" t="s">
        <v>682</v>
      </c>
      <c r="F24" s="95" t="s">
        <v>334</v>
      </c>
      <c r="G24" s="481">
        <v>750</v>
      </c>
      <c r="H24" s="481">
        <f t="shared" si="0"/>
        <v>150</v>
      </c>
      <c r="I24" s="481">
        <f t="shared" si="1"/>
        <v>600</v>
      </c>
    </row>
    <row r="25" spans="1:9" ht="15" x14ac:dyDescent="0.3">
      <c r="A25" s="95">
        <v>17</v>
      </c>
      <c r="B25" s="95" t="s">
        <v>714</v>
      </c>
      <c r="C25" s="485" t="s">
        <v>713</v>
      </c>
      <c r="D25" s="484" t="s">
        <v>678</v>
      </c>
      <c r="E25" s="480" t="s">
        <v>682</v>
      </c>
      <c r="F25" s="95" t="s">
        <v>334</v>
      </c>
      <c r="G25" s="481">
        <v>625</v>
      </c>
      <c r="H25" s="481">
        <f t="shared" si="0"/>
        <v>125</v>
      </c>
      <c r="I25" s="481">
        <f t="shared" si="1"/>
        <v>500</v>
      </c>
    </row>
    <row r="26" spans="1:9" ht="15" x14ac:dyDescent="0.3">
      <c r="A26" s="95">
        <v>18</v>
      </c>
      <c r="B26" s="95" t="s">
        <v>716</v>
      </c>
      <c r="C26" s="485" t="s">
        <v>715</v>
      </c>
      <c r="D26" s="486">
        <v>53001012047</v>
      </c>
      <c r="E26" s="480" t="s">
        <v>682</v>
      </c>
      <c r="F26" s="95" t="s">
        <v>334</v>
      </c>
      <c r="G26" s="481">
        <v>625</v>
      </c>
      <c r="H26" s="481">
        <f t="shared" si="0"/>
        <v>125</v>
      </c>
      <c r="I26" s="481">
        <f t="shared" si="1"/>
        <v>500</v>
      </c>
    </row>
    <row r="27" spans="1:9" ht="15" x14ac:dyDescent="0.3">
      <c r="A27" s="95">
        <v>19</v>
      </c>
      <c r="B27" s="95" t="s">
        <v>718</v>
      </c>
      <c r="C27" s="478" t="s">
        <v>717</v>
      </c>
      <c r="D27" s="487">
        <v>49001012816</v>
      </c>
      <c r="E27" s="480" t="s">
        <v>682</v>
      </c>
      <c r="F27" s="95" t="s">
        <v>334</v>
      </c>
      <c r="G27" s="481">
        <v>187.5</v>
      </c>
      <c r="H27" s="481">
        <f t="shared" si="0"/>
        <v>37.5</v>
      </c>
      <c r="I27" s="481">
        <f t="shared" si="1"/>
        <v>150</v>
      </c>
    </row>
    <row r="28" spans="1:9" ht="15" x14ac:dyDescent="0.3">
      <c r="A28" s="95">
        <v>20</v>
      </c>
      <c r="B28" s="95" t="s">
        <v>720</v>
      </c>
      <c r="C28" s="488" t="s">
        <v>719</v>
      </c>
      <c r="D28" s="489" t="s">
        <v>683</v>
      </c>
      <c r="E28" s="428" t="s">
        <v>686</v>
      </c>
      <c r="F28" s="95" t="s">
        <v>334</v>
      </c>
      <c r="G28" s="429">
        <v>2885</v>
      </c>
      <c r="H28" s="481">
        <f t="shared" si="0"/>
        <v>577</v>
      </c>
      <c r="I28" s="481">
        <f t="shared" si="1"/>
        <v>2308</v>
      </c>
    </row>
    <row r="29" spans="1:9" ht="15" x14ac:dyDescent="0.3">
      <c r="A29" s="95">
        <v>21</v>
      </c>
      <c r="B29" s="95" t="s">
        <v>720</v>
      </c>
      <c r="C29" s="488" t="s">
        <v>721</v>
      </c>
      <c r="D29" s="489" t="s">
        <v>684</v>
      </c>
      <c r="E29" s="428" t="s">
        <v>686</v>
      </c>
      <c r="F29" s="95" t="s">
        <v>334</v>
      </c>
      <c r="G29" s="429">
        <v>3000</v>
      </c>
      <c r="H29" s="481">
        <f t="shared" si="0"/>
        <v>600</v>
      </c>
      <c r="I29" s="481">
        <f t="shared" si="1"/>
        <v>2400</v>
      </c>
    </row>
    <row r="30" spans="1:9" ht="15" x14ac:dyDescent="0.3">
      <c r="A30" s="95">
        <v>22</v>
      </c>
      <c r="B30" s="95" t="s">
        <v>723</v>
      </c>
      <c r="C30" s="488" t="s">
        <v>722</v>
      </c>
      <c r="D30" s="489" t="s">
        <v>685</v>
      </c>
      <c r="E30" s="428" t="s">
        <v>686</v>
      </c>
      <c r="F30" s="95" t="s">
        <v>334</v>
      </c>
      <c r="G30" s="429">
        <v>3000</v>
      </c>
      <c r="H30" s="481">
        <f t="shared" si="0"/>
        <v>600</v>
      </c>
      <c r="I30" s="481">
        <f t="shared" si="1"/>
        <v>2400</v>
      </c>
    </row>
    <row r="31" spans="1:9" ht="15" x14ac:dyDescent="0.3">
      <c r="A31" s="95">
        <v>23</v>
      </c>
      <c r="B31" s="95" t="s">
        <v>691</v>
      </c>
      <c r="C31" s="478" t="s">
        <v>520</v>
      </c>
      <c r="D31" s="482" t="s">
        <v>519</v>
      </c>
      <c r="E31" s="480" t="s">
        <v>681</v>
      </c>
      <c r="F31" s="95" t="s">
        <v>0</v>
      </c>
      <c r="G31" s="472">
        <v>250</v>
      </c>
      <c r="H31" s="472">
        <f t="shared" si="0"/>
        <v>50</v>
      </c>
      <c r="I31" s="472">
        <f t="shared" si="1"/>
        <v>200</v>
      </c>
    </row>
    <row r="32" spans="1:9" ht="15" x14ac:dyDescent="0.3">
      <c r="A32" s="95">
        <v>24</v>
      </c>
      <c r="B32" s="95" t="s">
        <v>693</v>
      </c>
      <c r="C32" s="478" t="s">
        <v>692</v>
      </c>
      <c r="D32" s="479" t="s">
        <v>666</v>
      </c>
      <c r="E32" s="480" t="s">
        <v>682</v>
      </c>
      <c r="F32" s="95" t="s">
        <v>0</v>
      </c>
      <c r="G32" s="472">
        <v>7000</v>
      </c>
      <c r="H32" s="472">
        <f t="shared" si="0"/>
        <v>1400</v>
      </c>
      <c r="I32" s="472">
        <f t="shared" si="1"/>
        <v>5600</v>
      </c>
    </row>
    <row r="33" spans="1:9" ht="15" x14ac:dyDescent="0.2">
      <c r="A33" s="84" t="s">
        <v>271</v>
      </c>
      <c r="B33" s="95"/>
      <c r="C33" s="84"/>
      <c r="D33" s="84"/>
      <c r="E33" s="84"/>
      <c r="F33" s="95"/>
      <c r="G33" s="473"/>
      <c r="H33" s="473"/>
      <c r="I33" s="473"/>
    </row>
    <row r="34" spans="1:9" ht="15" x14ac:dyDescent="0.3">
      <c r="A34" s="84"/>
      <c r="B34" s="460"/>
      <c r="C34" s="96"/>
      <c r="D34" s="96"/>
      <c r="E34" s="96"/>
      <c r="F34" s="84" t="s">
        <v>422</v>
      </c>
      <c r="G34" s="474">
        <f>SUM(G9:G33)</f>
        <v>33022.5</v>
      </c>
      <c r="H34" s="474">
        <f>SUM(H9:H33)</f>
        <v>6604.5</v>
      </c>
      <c r="I34" s="474">
        <f>SUM(I9:I33)</f>
        <v>26418</v>
      </c>
    </row>
    <row r="35" spans="1:9" ht="15" x14ac:dyDescent="0.3">
      <c r="A35" s="475"/>
      <c r="B35" s="476"/>
      <c r="C35" s="475"/>
      <c r="D35" s="475"/>
      <c r="E35" s="475"/>
      <c r="F35" s="475"/>
      <c r="G35" s="475"/>
      <c r="H35" s="26"/>
      <c r="I35" s="26"/>
    </row>
    <row r="36" spans="1:9" ht="15" x14ac:dyDescent="0.3">
      <c r="A36" s="476" t="s">
        <v>411</v>
      </c>
      <c r="B36" s="476"/>
      <c r="C36" s="475"/>
      <c r="D36" s="475"/>
      <c r="E36" s="475"/>
      <c r="F36" s="475"/>
      <c r="G36" s="475"/>
      <c r="H36" s="26"/>
      <c r="I36" s="26"/>
    </row>
    <row r="37" spans="1:9" ht="15" x14ac:dyDescent="0.3">
      <c r="A37" s="476"/>
      <c r="B37" s="476"/>
      <c r="C37" s="475"/>
      <c r="D37" s="475"/>
      <c r="E37" s="475"/>
      <c r="F37" s="475"/>
      <c r="G37" s="475"/>
      <c r="H37" s="26"/>
      <c r="I37" s="26"/>
    </row>
    <row r="38" spans="1:9" ht="15" x14ac:dyDescent="0.3">
      <c r="A38" s="467" t="s">
        <v>107</v>
      </c>
      <c r="B38" s="26"/>
      <c r="C38" s="26"/>
      <c r="D38" s="26"/>
      <c r="E38" s="26"/>
      <c r="F38" s="26"/>
      <c r="G38" s="26"/>
      <c r="H38" s="26"/>
      <c r="I38" s="26"/>
    </row>
    <row r="39" spans="1:9" ht="15" x14ac:dyDescent="0.3">
      <c r="A39" s="26"/>
      <c r="B39" s="26"/>
      <c r="C39" s="26"/>
      <c r="D39" s="26"/>
      <c r="E39" s="26"/>
      <c r="F39" s="26"/>
      <c r="G39" s="26"/>
      <c r="H39" s="26"/>
      <c r="I39" s="26"/>
    </row>
    <row r="40" spans="1:9" ht="15" x14ac:dyDescent="0.3">
      <c r="A40" s="26"/>
      <c r="B40" s="26"/>
      <c r="C40" s="26"/>
      <c r="D40" s="26"/>
      <c r="E40" s="477"/>
      <c r="F40" s="477"/>
      <c r="G40" s="477"/>
      <c r="H40" s="26"/>
      <c r="I40" s="26"/>
    </row>
    <row r="41" spans="1:9" ht="15" x14ac:dyDescent="0.3">
      <c r="A41" s="467"/>
      <c r="B41" s="26"/>
      <c r="C41" s="467" t="s">
        <v>375</v>
      </c>
      <c r="D41" s="467"/>
      <c r="E41" s="467"/>
      <c r="F41" s="467"/>
      <c r="G41" s="467"/>
      <c r="H41" s="26"/>
      <c r="I41" s="26"/>
    </row>
    <row r="42" spans="1:9" ht="15" x14ac:dyDescent="0.3">
      <c r="A42" s="26"/>
      <c r="B42" s="26"/>
      <c r="C42" s="26" t="s">
        <v>374</v>
      </c>
      <c r="D42" s="26"/>
      <c r="E42" s="26"/>
      <c r="F42" s="26"/>
      <c r="G42" s="26"/>
      <c r="H42" s="26"/>
      <c r="I42" s="26"/>
    </row>
    <row r="43" spans="1:9" x14ac:dyDescent="0.2">
      <c r="A43" s="468"/>
      <c r="C43" s="468" t="s">
        <v>139</v>
      </c>
      <c r="D43" s="468"/>
      <c r="E43" s="468"/>
      <c r="F43" s="468"/>
      <c r="G43" s="468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6"/>
  <sheetViews>
    <sheetView view="pageBreakPreview" zoomScale="80" zoomScaleNormal="100" zoomScaleSheetLayoutView="80" workbookViewId="0">
      <selection activeCell="F19" sqref="F19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2.140625" bestFit="1" customWidth="1"/>
    <col min="6" max="6" width="18.85546875" bestFit="1" customWidth="1"/>
    <col min="7" max="7" width="15" customWidth="1"/>
    <col min="8" max="8" width="12" customWidth="1"/>
  </cols>
  <sheetData>
    <row r="1" spans="1:9" ht="15" x14ac:dyDescent="0.3">
      <c r="A1" s="71" t="s">
        <v>352</v>
      </c>
      <c r="B1" s="74"/>
      <c r="C1" s="74"/>
      <c r="D1" s="74"/>
      <c r="E1" s="74"/>
      <c r="F1" s="74"/>
      <c r="G1" s="524" t="s">
        <v>109</v>
      </c>
      <c r="H1" s="524"/>
      <c r="I1" s="344"/>
    </row>
    <row r="2" spans="1:9" ht="15" x14ac:dyDescent="0.3">
      <c r="A2" s="73" t="s">
        <v>140</v>
      </c>
      <c r="B2" s="74"/>
      <c r="C2" s="74"/>
      <c r="D2" s="74"/>
      <c r="E2" s="74"/>
      <c r="F2" s="74"/>
      <c r="G2" s="521" t="str">
        <f>'ფორმა N1'!L2</f>
        <v>01/01/2017-31.12-2017</v>
      </c>
      <c r="H2" s="521"/>
      <c r="I2" s="73"/>
    </row>
    <row r="3" spans="1:9" ht="15" x14ac:dyDescent="0.3">
      <c r="A3" s="73"/>
      <c r="B3" s="73"/>
      <c r="C3" s="73"/>
      <c r="D3" s="73"/>
      <c r="E3" s="73"/>
      <c r="F3" s="73"/>
      <c r="G3" s="156"/>
      <c r="H3" s="156"/>
      <c r="I3" s="344"/>
    </row>
    <row r="4" spans="1:9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0" t="str">
        <f>'ფორმა N1'!A5</f>
        <v>მპგ "მოძრაობა თავისუფალი საქართველოსთვის"</v>
      </c>
      <c r="B5" s="77"/>
      <c r="C5" s="77"/>
      <c r="D5" s="77"/>
      <c r="E5" s="77"/>
      <c r="F5" s="77"/>
      <c r="G5" s="78"/>
      <c r="H5" s="78"/>
      <c r="I5" s="344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3">
      <c r="A7" s="155"/>
      <c r="B7" s="155"/>
      <c r="C7" s="235"/>
      <c r="D7" s="155"/>
      <c r="E7" s="155"/>
      <c r="F7" s="155"/>
      <c r="G7" s="75"/>
      <c r="H7" s="75"/>
      <c r="I7" s="73"/>
    </row>
    <row r="8" spans="1:9" ht="45" x14ac:dyDescent="0.2">
      <c r="A8" s="340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29.25" customHeight="1" x14ac:dyDescent="0.2">
      <c r="A9" s="341">
        <v>1</v>
      </c>
      <c r="B9" s="492" t="s">
        <v>514</v>
      </c>
      <c r="C9" s="491" t="s">
        <v>517</v>
      </c>
      <c r="D9" s="415" t="s">
        <v>515</v>
      </c>
      <c r="E9" s="95" t="s">
        <v>516</v>
      </c>
      <c r="F9" s="95" t="s">
        <v>724</v>
      </c>
      <c r="G9" s="95">
        <v>2</v>
      </c>
      <c r="H9" s="4">
        <v>30</v>
      </c>
      <c r="I9" s="4">
        <v>30</v>
      </c>
    </row>
    <row r="10" spans="1:9" ht="36.75" customHeight="1" x14ac:dyDescent="0.2">
      <c r="A10" s="341">
        <v>2</v>
      </c>
      <c r="B10" s="492" t="s">
        <v>518</v>
      </c>
      <c r="C10" s="491" t="s">
        <v>520</v>
      </c>
      <c r="D10" s="415" t="s">
        <v>519</v>
      </c>
      <c r="E10" s="95" t="s">
        <v>516</v>
      </c>
      <c r="F10" s="95" t="s">
        <v>724</v>
      </c>
      <c r="G10" s="95">
        <v>2</v>
      </c>
      <c r="H10" s="4">
        <v>30</v>
      </c>
      <c r="I10" s="4">
        <v>30</v>
      </c>
    </row>
    <row r="11" spans="1:9" ht="15" x14ac:dyDescent="0.2">
      <c r="A11" s="341">
        <v>3</v>
      </c>
      <c r="B11" s="492" t="s">
        <v>514</v>
      </c>
      <c r="C11" s="491" t="s">
        <v>517</v>
      </c>
      <c r="D11" s="415" t="s">
        <v>515</v>
      </c>
      <c r="E11" s="95" t="s">
        <v>516</v>
      </c>
      <c r="F11" s="95" t="s">
        <v>725</v>
      </c>
      <c r="G11" s="95">
        <v>3</v>
      </c>
      <c r="H11" s="4">
        <v>45</v>
      </c>
      <c r="I11" s="4">
        <v>45</v>
      </c>
    </row>
    <row r="12" spans="1:9" ht="15" x14ac:dyDescent="0.2">
      <c r="A12" s="341">
        <v>4</v>
      </c>
      <c r="B12" s="492" t="s">
        <v>518</v>
      </c>
      <c r="C12" s="491" t="s">
        <v>520</v>
      </c>
      <c r="D12" s="415" t="s">
        <v>519</v>
      </c>
      <c r="E12" s="95" t="s">
        <v>516</v>
      </c>
      <c r="F12" s="95" t="s">
        <v>725</v>
      </c>
      <c r="G12" s="95">
        <v>3</v>
      </c>
      <c r="H12" s="4">
        <v>45</v>
      </c>
      <c r="I12" s="4">
        <v>45</v>
      </c>
    </row>
    <row r="13" spans="1:9" ht="15" x14ac:dyDescent="0.2">
      <c r="A13" s="341"/>
      <c r="B13" s="342"/>
      <c r="C13" s="84"/>
      <c r="D13" s="84"/>
      <c r="E13" s="84"/>
      <c r="F13" s="84"/>
      <c r="G13" s="84"/>
      <c r="H13" s="4"/>
      <c r="I13" s="4"/>
    </row>
    <row r="14" spans="1:9" ht="15" x14ac:dyDescent="0.2">
      <c r="A14" s="341"/>
      <c r="B14" s="342"/>
      <c r="C14" s="84"/>
      <c r="D14" s="84"/>
      <c r="E14" s="84"/>
      <c r="F14" s="84"/>
      <c r="G14" s="84"/>
      <c r="H14" s="4"/>
      <c r="I14" s="4"/>
    </row>
    <row r="15" spans="1:9" ht="15" x14ac:dyDescent="0.2">
      <c r="A15" s="341"/>
      <c r="B15" s="342"/>
      <c r="C15" s="84"/>
      <c r="D15" s="84"/>
      <c r="E15" s="84"/>
      <c r="F15" s="84"/>
      <c r="G15" s="84"/>
      <c r="H15" s="4"/>
      <c r="I15" s="4"/>
    </row>
    <row r="16" spans="1:9" ht="15" x14ac:dyDescent="0.2">
      <c r="A16" s="341"/>
      <c r="B16" s="342"/>
      <c r="C16" s="84"/>
      <c r="D16" s="84"/>
      <c r="E16" s="84"/>
      <c r="F16" s="84"/>
      <c r="G16" s="84"/>
      <c r="H16" s="4"/>
      <c r="I16" s="4"/>
    </row>
    <row r="17" spans="1:9" ht="15" x14ac:dyDescent="0.2">
      <c r="A17" s="341"/>
      <c r="B17" s="342"/>
      <c r="C17" s="84"/>
      <c r="D17" s="84"/>
      <c r="E17" s="84"/>
      <c r="F17" s="84"/>
      <c r="G17" s="84"/>
      <c r="H17" s="4"/>
      <c r="I17" s="4"/>
    </row>
    <row r="18" spans="1:9" ht="15" x14ac:dyDescent="0.2">
      <c r="A18" s="341"/>
      <c r="B18" s="342"/>
      <c r="C18" s="84"/>
      <c r="D18" s="84"/>
      <c r="E18" s="84"/>
      <c r="F18" s="84"/>
      <c r="G18" s="84"/>
      <c r="H18" s="4"/>
      <c r="I18" s="4"/>
    </row>
    <row r="19" spans="1:9" ht="15" x14ac:dyDescent="0.2">
      <c r="A19" s="341"/>
      <c r="B19" s="342"/>
      <c r="C19" s="84"/>
      <c r="D19" s="84"/>
      <c r="E19" s="84"/>
      <c r="F19" s="84"/>
      <c r="G19" s="84"/>
      <c r="H19" s="4"/>
      <c r="I19" s="4"/>
    </row>
    <row r="20" spans="1:9" ht="15" x14ac:dyDescent="0.2">
      <c r="A20" s="341"/>
      <c r="B20" s="342"/>
      <c r="C20" s="84"/>
      <c r="D20" s="84"/>
      <c r="E20" s="84"/>
      <c r="F20" s="84"/>
      <c r="G20" s="84"/>
      <c r="H20" s="4"/>
      <c r="I20" s="4"/>
    </row>
    <row r="21" spans="1:9" ht="15" x14ac:dyDescent="0.2">
      <c r="A21" s="341"/>
      <c r="B21" s="342"/>
      <c r="C21" s="84"/>
      <c r="D21" s="84"/>
      <c r="E21" s="84"/>
      <c r="F21" s="84"/>
      <c r="G21" s="84"/>
      <c r="H21" s="4"/>
      <c r="I21" s="4"/>
    </row>
    <row r="22" spans="1:9" ht="15" x14ac:dyDescent="0.2">
      <c r="A22" s="341"/>
      <c r="B22" s="342"/>
      <c r="C22" s="84"/>
      <c r="D22" s="84"/>
      <c r="E22" s="84"/>
      <c r="F22" s="84"/>
      <c r="G22" s="84"/>
      <c r="H22" s="4"/>
      <c r="I22" s="4"/>
    </row>
    <row r="23" spans="1:9" ht="15" x14ac:dyDescent="0.2">
      <c r="A23" s="341"/>
      <c r="B23" s="342"/>
      <c r="C23" s="84"/>
      <c r="D23" s="84"/>
      <c r="E23" s="84"/>
      <c r="F23" s="84"/>
      <c r="G23" s="84"/>
      <c r="H23" s="4"/>
      <c r="I23" s="4"/>
    </row>
    <row r="24" spans="1:9" ht="15" x14ac:dyDescent="0.2">
      <c r="A24" s="341"/>
      <c r="B24" s="342"/>
      <c r="C24" s="84"/>
      <c r="D24" s="84"/>
      <c r="E24" s="84"/>
      <c r="F24" s="84"/>
      <c r="G24" s="84"/>
      <c r="H24" s="4"/>
      <c r="I24" s="4"/>
    </row>
    <row r="25" spans="1:9" ht="15" x14ac:dyDescent="0.2">
      <c r="A25" s="341"/>
      <c r="B25" s="342"/>
      <c r="C25" s="84"/>
      <c r="D25" s="84"/>
      <c r="E25" s="84"/>
      <c r="F25" s="84"/>
      <c r="G25" s="84"/>
      <c r="H25" s="4"/>
      <c r="I25" s="4"/>
    </row>
    <row r="26" spans="1:9" ht="15" x14ac:dyDescent="0.2">
      <c r="A26" s="341"/>
      <c r="B26" s="342"/>
      <c r="C26" s="84"/>
      <c r="D26" s="84"/>
      <c r="E26" s="84"/>
      <c r="F26" s="84"/>
      <c r="G26" s="84"/>
      <c r="H26" s="4"/>
      <c r="I26" s="4"/>
    </row>
    <row r="27" spans="1:9" ht="15" x14ac:dyDescent="0.2">
      <c r="A27" s="341"/>
      <c r="B27" s="342"/>
      <c r="C27" s="84"/>
      <c r="D27" s="84"/>
      <c r="E27" s="84"/>
      <c r="F27" s="84"/>
      <c r="G27" s="84"/>
      <c r="H27" s="4"/>
      <c r="I27" s="4"/>
    </row>
    <row r="28" spans="1:9" ht="15" x14ac:dyDescent="0.2">
      <c r="A28" s="341"/>
      <c r="B28" s="342"/>
      <c r="C28" s="84"/>
      <c r="D28" s="84"/>
      <c r="E28" s="84"/>
      <c r="F28" s="84"/>
      <c r="G28" s="84"/>
      <c r="H28" s="4"/>
      <c r="I28" s="4"/>
    </row>
    <row r="29" spans="1:9" ht="15" x14ac:dyDescent="0.2">
      <c r="A29" s="341"/>
      <c r="B29" s="342"/>
      <c r="C29" s="84"/>
      <c r="D29" s="84"/>
      <c r="E29" s="84"/>
      <c r="F29" s="84"/>
      <c r="G29" s="84"/>
      <c r="H29" s="4"/>
      <c r="I29" s="4"/>
    </row>
    <row r="30" spans="1:9" ht="15" x14ac:dyDescent="0.2">
      <c r="A30" s="341"/>
      <c r="B30" s="342"/>
      <c r="C30" s="84"/>
      <c r="D30" s="84"/>
      <c r="E30" s="84"/>
      <c r="F30" s="84"/>
      <c r="G30" s="84"/>
      <c r="H30" s="4"/>
      <c r="I30" s="4"/>
    </row>
    <row r="31" spans="1:9" ht="15" x14ac:dyDescent="0.2">
      <c r="A31" s="341"/>
      <c r="B31" s="342"/>
      <c r="C31" s="84"/>
      <c r="D31" s="84"/>
      <c r="E31" s="84"/>
      <c r="F31" s="84"/>
      <c r="G31" s="84"/>
      <c r="H31" s="4"/>
      <c r="I31" s="4"/>
    </row>
    <row r="32" spans="1:9" ht="15" x14ac:dyDescent="0.2">
      <c r="A32" s="341"/>
      <c r="B32" s="342"/>
      <c r="C32" s="84"/>
      <c r="D32" s="84"/>
      <c r="E32" s="84"/>
      <c r="F32" s="84"/>
      <c r="G32" s="84"/>
      <c r="H32" s="4"/>
      <c r="I32" s="4"/>
    </row>
    <row r="33" spans="1:9" ht="15" x14ac:dyDescent="0.2">
      <c r="A33" s="341"/>
      <c r="B33" s="342"/>
      <c r="C33" s="84"/>
      <c r="D33" s="84"/>
      <c r="E33" s="84"/>
      <c r="F33" s="84"/>
      <c r="G33" s="84"/>
      <c r="H33" s="4"/>
      <c r="I33" s="4"/>
    </row>
    <row r="34" spans="1:9" ht="15" x14ac:dyDescent="0.3">
      <c r="A34" s="341"/>
      <c r="B34" s="343"/>
      <c r="C34" s="96"/>
      <c r="D34" s="96"/>
      <c r="E34" s="96"/>
      <c r="F34" s="96"/>
      <c r="G34" s="96" t="s">
        <v>325</v>
      </c>
      <c r="H34" s="83">
        <f>SUM(H9:H33)</f>
        <v>150</v>
      </c>
      <c r="I34" s="83">
        <f>SUM(I9:I33)</f>
        <v>150</v>
      </c>
    </row>
    <row r="35" spans="1:9" ht="15" x14ac:dyDescent="0.3">
      <c r="A35" s="207"/>
      <c r="B35" s="207"/>
      <c r="C35" s="207"/>
      <c r="D35" s="207"/>
      <c r="E35" s="207"/>
      <c r="F35" s="207"/>
      <c r="G35" s="178"/>
      <c r="H35" s="178"/>
      <c r="I35" s="183"/>
    </row>
    <row r="36" spans="1:9" ht="15" x14ac:dyDescent="0.3">
      <c r="A36" s="208" t="s">
        <v>336</v>
      </c>
      <c r="B36" s="207"/>
      <c r="C36" s="207"/>
      <c r="D36" s="207"/>
      <c r="E36" s="207"/>
      <c r="F36" s="207"/>
      <c r="G36" s="178"/>
      <c r="H36" s="178"/>
      <c r="I36" s="183"/>
    </row>
    <row r="37" spans="1:9" ht="15" x14ac:dyDescent="0.3">
      <c r="A37" s="208" t="s">
        <v>339</v>
      </c>
      <c r="B37" s="207"/>
      <c r="C37" s="207"/>
      <c r="D37" s="207"/>
      <c r="E37" s="207"/>
      <c r="F37" s="207"/>
      <c r="G37" s="178"/>
      <c r="H37" s="178"/>
      <c r="I37" s="183"/>
    </row>
    <row r="38" spans="1:9" ht="15" x14ac:dyDescent="0.3">
      <c r="A38" s="208"/>
      <c r="B38" s="178"/>
      <c r="C38" s="178"/>
      <c r="D38" s="178"/>
      <c r="E38" s="178"/>
      <c r="F38" s="178"/>
      <c r="G38" s="178"/>
      <c r="H38" s="178"/>
      <c r="I38" s="183"/>
    </row>
    <row r="39" spans="1:9" ht="15" x14ac:dyDescent="0.3">
      <c r="A39" s="208"/>
      <c r="B39" s="178"/>
      <c r="C39" s="178"/>
      <c r="D39" s="178"/>
      <c r="E39" s="178"/>
      <c r="G39" s="178"/>
      <c r="H39" s="178"/>
      <c r="I39" s="183"/>
    </row>
    <row r="40" spans="1:9" x14ac:dyDescent="0.2">
      <c r="A40" s="205"/>
      <c r="B40" s="205"/>
      <c r="C40" s="205"/>
      <c r="D40" s="205"/>
      <c r="E40" s="205"/>
      <c r="F40" s="205"/>
      <c r="G40" s="205"/>
      <c r="H40" s="205"/>
      <c r="I40" s="183"/>
    </row>
    <row r="41" spans="1:9" ht="15" x14ac:dyDescent="0.3">
      <c r="A41" s="184" t="s">
        <v>107</v>
      </c>
      <c r="B41" s="178"/>
      <c r="C41" s="178"/>
      <c r="D41" s="178"/>
      <c r="E41" s="178"/>
      <c r="F41" s="178"/>
      <c r="G41" s="178"/>
      <c r="H41" s="178"/>
      <c r="I41" s="183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83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85"/>
      <c r="I43" s="183"/>
    </row>
    <row r="44" spans="1:9" ht="15" x14ac:dyDescent="0.3">
      <c r="A44" s="184"/>
      <c r="B44" s="184" t="s">
        <v>266</v>
      </c>
      <c r="C44" s="184"/>
      <c r="D44" s="184"/>
      <c r="E44" s="184"/>
      <c r="F44" s="184"/>
      <c r="G44" s="178"/>
      <c r="H44" s="185"/>
      <c r="I44" s="183"/>
    </row>
    <row r="45" spans="1:9" ht="15" x14ac:dyDescent="0.3">
      <c r="A45" s="178"/>
      <c r="B45" s="178" t="s">
        <v>265</v>
      </c>
      <c r="C45" s="178"/>
      <c r="D45" s="178"/>
      <c r="E45" s="178"/>
      <c r="F45" s="178"/>
      <c r="G45" s="178"/>
      <c r="H45" s="185"/>
      <c r="I45" s="183"/>
    </row>
    <row r="46" spans="1:9" x14ac:dyDescent="0.2">
      <c r="A46" s="186"/>
      <c r="B46" s="186" t="s">
        <v>139</v>
      </c>
      <c r="C46" s="186"/>
      <c r="D46" s="186"/>
      <c r="E46" s="186"/>
      <c r="F46" s="186"/>
      <c r="G46" s="179"/>
      <c r="H46" s="179"/>
      <c r="I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6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6"/>
  <sheetViews>
    <sheetView tabSelected="1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429</v>
      </c>
      <c r="B1" s="71"/>
      <c r="C1" s="74"/>
      <c r="D1" s="74"/>
      <c r="E1" s="74"/>
      <c r="F1" s="74"/>
      <c r="G1" s="524" t="s">
        <v>109</v>
      </c>
      <c r="H1" s="524"/>
    </row>
    <row r="2" spans="1:10" ht="15" x14ac:dyDescent="0.3">
      <c r="A2" s="73" t="s">
        <v>140</v>
      </c>
      <c r="B2" s="71"/>
      <c r="C2" s="74"/>
      <c r="D2" s="74"/>
      <c r="E2" s="74"/>
      <c r="F2" s="74"/>
      <c r="G2" s="521" t="str">
        <f>'ფორმა N1'!L2</f>
        <v>01/01/2017-31.12-2017</v>
      </c>
      <c r="H2" s="521"/>
    </row>
    <row r="3" spans="1:10" ht="15" x14ac:dyDescent="0.3">
      <c r="A3" s="73"/>
      <c r="B3" s="73"/>
      <c r="C3" s="73"/>
      <c r="D3" s="73"/>
      <c r="E3" s="73"/>
      <c r="F3" s="73"/>
      <c r="G3" s="197"/>
      <c r="H3" s="197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0" t="str">
        <f>'ფორმა N1'!A5</f>
        <v>მპგ "მოძრაობა თავისუფალი საქართველოსთვის"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196"/>
      <c r="B7" s="196"/>
      <c r="C7" s="196"/>
      <c r="D7" s="200"/>
      <c r="E7" s="196"/>
      <c r="F7" s="196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09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09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07"/>
      <c r="B35" s="207"/>
      <c r="C35" s="207"/>
      <c r="D35" s="207"/>
      <c r="E35" s="207"/>
      <c r="F35" s="207"/>
      <c r="G35" s="207"/>
      <c r="H35" s="178"/>
      <c r="I35" s="178"/>
    </row>
    <row r="36" spans="1:9" ht="15" x14ac:dyDescent="0.3">
      <c r="A36" s="208" t="s">
        <v>381</v>
      </c>
      <c r="B36" s="208"/>
      <c r="C36" s="207"/>
      <c r="D36" s="207"/>
      <c r="E36" s="207"/>
      <c r="F36" s="207"/>
      <c r="G36" s="207"/>
      <c r="H36" s="178"/>
      <c r="I36" s="178"/>
    </row>
    <row r="37" spans="1:9" ht="15" x14ac:dyDescent="0.3">
      <c r="A37" s="208" t="s">
        <v>332</v>
      </c>
      <c r="B37" s="208"/>
      <c r="C37" s="207"/>
      <c r="D37" s="207"/>
      <c r="E37" s="207"/>
      <c r="F37" s="207"/>
      <c r="G37" s="207"/>
      <c r="H37" s="178"/>
      <c r="I37" s="178"/>
    </row>
    <row r="38" spans="1:9" ht="15" x14ac:dyDescent="0.3">
      <c r="A38" s="208"/>
      <c r="B38" s="208"/>
      <c r="C38" s="178"/>
      <c r="D38" s="178"/>
      <c r="E38" s="178"/>
      <c r="F38" s="178"/>
      <c r="G38" s="178"/>
      <c r="H38" s="178"/>
      <c r="I38" s="178"/>
    </row>
    <row r="39" spans="1:9" ht="15" x14ac:dyDescent="0.3">
      <c r="A39" s="208"/>
      <c r="B39" s="208"/>
      <c r="C39" s="178"/>
      <c r="D39" s="178"/>
      <c r="E39" s="178"/>
      <c r="F39" s="178"/>
      <c r="G39" s="178"/>
      <c r="H39" s="178"/>
      <c r="I39" s="178"/>
    </row>
    <row r="40" spans="1:9" x14ac:dyDescent="0.2">
      <c r="A40" s="205"/>
      <c r="B40" s="205"/>
      <c r="C40" s="205"/>
      <c r="D40" s="205"/>
      <c r="E40" s="205"/>
      <c r="F40" s="205"/>
      <c r="G40" s="205"/>
      <c r="H40" s="205"/>
      <c r="I40" s="205"/>
    </row>
    <row r="41" spans="1:9" ht="15" x14ac:dyDescent="0.3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 x14ac:dyDescent="0.3">
      <c r="A44" s="184"/>
      <c r="B44" s="184"/>
      <c r="C44" s="184" t="s">
        <v>400</v>
      </c>
      <c r="D44" s="184"/>
      <c r="E44" s="207"/>
      <c r="F44" s="184"/>
      <c r="G44" s="184"/>
      <c r="H44" s="178"/>
      <c r="I44" s="185"/>
    </row>
    <row r="45" spans="1:9" ht="15" x14ac:dyDescent="0.3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 x14ac:dyDescent="0.2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79" customWidth="1"/>
    <col min="2" max="2" width="19.140625" style="179" bestFit="1" customWidth="1"/>
    <col min="3" max="3" width="27.5703125" style="179" customWidth="1"/>
    <col min="4" max="4" width="19.28515625" style="179" customWidth="1"/>
    <col min="5" max="5" width="16.85546875" style="179" customWidth="1"/>
    <col min="6" max="6" width="13.14062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 x14ac:dyDescent="0.3">
      <c r="A2" s="532" t="s">
        <v>475</v>
      </c>
      <c r="B2" s="532"/>
      <c r="C2" s="532"/>
      <c r="D2" s="532"/>
      <c r="E2" s="532"/>
      <c r="F2" s="347"/>
      <c r="G2" s="74"/>
      <c r="H2" s="74"/>
      <c r="I2" s="74"/>
      <c r="J2" s="74"/>
      <c r="K2" s="348"/>
      <c r="L2" s="349"/>
      <c r="M2" s="349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348"/>
      <c r="L3" s="521" t="str">
        <f>'ფორმა N1'!L2</f>
        <v>01/01/2017-31.12-2017</v>
      </c>
      <c r="M3" s="521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348"/>
      <c r="L4" s="348"/>
      <c r="M4" s="348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0" t="str">
        <f>'ფორმა N1'!A5</f>
        <v>მპგ "მოძრაობა თავისუფალი საქართველოსთვის"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345"/>
      <c r="B8" s="358"/>
      <c r="C8" s="345"/>
      <c r="D8" s="345"/>
      <c r="E8" s="345"/>
      <c r="F8" s="345"/>
      <c r="G8" s="345"/>
      <c r="H8" s="345"/>
      <c r="I8" s="345"/>
      <c r="J8" s="345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5"/>
      <c r="C10" s="332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5"/>
      <c r="C11" s="332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5"/>
      <c r="C12" s="332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5"/>
      <c r="C13" s="332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5"/>
      <c r="C14" s="332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5"/>
      <c r="C15" s="332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5"/>
      <c r="C16" s="332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5"/>
      <c r="C17" s="332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5"/>
      <c r="C18" s="332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5"/>
      <c r="C19" s="332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5"/>
      <c r="C20" s="332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5"/>
      <c r="C21" s="332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5"/>
      <c r="C22" s="332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5"/>
      <c r="C23" s="332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5"/>
      <c r="C24" s="332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5"/>
      <c r="C25" s="332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5"/>
      <c r="C26" s="332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5"/>
      <c r="C27" s="332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5"/>
      <c r="C28" s="332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5"/>
      <c r="C29" s="332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5"/>
      <c r="C30" s="332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5"/>
      <c r="C31" s="332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5"/>
      <c r="C32" s="332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5"/>
      <c r="C33" s="332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6"/>
      <c r="C34" s="332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6"/>
      <c r="C35" s="332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178"/>
    </row>
    <row r="37" spans="1:13" ht="15" x14ac:dyDescent="0.3">
      <c r="A37" s="208" t="s">
        <v>457</v>
      </c>
      <c r="B37" s="208"/>
      <c r="C37" s="208"/>
      <c r="D37" s="207"/>
      <c r="E37" s="207"/>
      <c r="F37" s="207"/>
      <c r="G37" s="207"/>
      <c r="H37" s="207"/>
      <c r="I37" s="207"/>
      <c r="J37" s="207"/>
      <c r="K37" s="207"/>
      <c r="L37" s="178"/>
    </row>
    <row r="38" spans="1:13" ht="15" x14ac:dyDescent="0.3">
      <c r="A38" s="208" t="s">
        <v>458</v>
      </c>
      <c r="B38" s="208"/>
      <c r="C38" s="208"/>
      <c r="D38" s="207"/>
      <c r="E38" s="207"/>
      <c r="F38" s="207"/>
      <c r="G38" s="207"/>
      <c r="H38" s="207"/>
      <c r="I38" s="207"/>
      <c r="J38" s="207"/>
      <c r="K38" s="207"/>
      <c r="L38" s="178"/>
    </row>
    <row r="39" spans="1:13" ht="15" x14ac:dyDescent="0.3">
      <c r="A39" s="193" t="s">
        <v>459</v>
      </c>
      <c r="B39" s="193"/>
      <c r="C39" s="208"/>
      <c r="D39" s="178"/>
      <c r="E39" s="178"/>
      <c r="F39" s="178"/>
      <c r="G39" s="178"/>
      <c r="H39" s="178"/>
      <c r="I39" s="178"/>
      <c r="J39" s="178"/>
      <c r="K39" s="178"/>
      <c r="L39" s="178"/>
    </row>
    <row r="40" spans="1:13" ht="15" x14ac:dyDescent="0.3">
      <c r="A40" s="193" t="s">
        <v>476</v>
      </c>
      <c r="B40" s="193"/>
      <c r="C40" s="208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3" ht="15.75" customHeight="1" x14ac:dyDescent="0.2">
      <c r="A41" s="537" t="s">
        <v>477</v>
      </c>
      <c r="B41" s="537"/>
      <c r="C41" s="537"/>
      <c r="D41" s="537"/>
      <c r="E41" s="537"/>
      <c r="F41" s="537"/>
      <c r="G41" s="537"/>
      <c r="H41" s="537"/>
      <c r="I41" s="537"/>
      <c r="J41" s="537"/>
      <c r="K41" s="537"/>
      <c r="L41" s="537"/>
    </row>
    <row r="42" spans="1:13" ht="15.75" customHeight="1" x14ac:dyDescent="0.2">
      <c r="A42" s="537"/>
      <c r="B42" s="537"/>
      <c r="C42" s="537"/>
      <c r="D42" s="537"/>
      <c r="E42" s="537"/>
      <c r="F42" s="537"/>
      <c r="G42" s="537"/>
      <c r="H42" s="537"/>
      <c r="I42" s="537"/>
      <c r="J42" s="537"/>
      <c r="K42" s="537"/>
      <c r="L42" s="537"/>
    </row>
    <row r="43" spans="1:13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</row>
    <row r="44" spans="1:13" ht="15" x14ac:dyDescent="0.3">
      <c r="A44" s="533" t="s">
        <v>107</v>
      </c>
      <c r="B44" s="533"/>
      <c r="C44" s="533"/>
      <c r="D44" s="333"/>
      <c r="E44" s="334"/>
      <c r="F44" s="334"/>
      <c r="G44" s="333"/>
      <c r="H44" s="333"/>
      <c r="I44" s="333"/>
      <c r="J44" s="333"/>
      <c r="K44" s="333"/>
      <c r="L44" s="178"/>
    </row>
    <row r="45" spans="1:13" ht="15" x14ac:dyDescent="0.3">
      <c r="A45" s="333"/>
      <c r="B45" s="333"/>
      <c r="C45" s="334"/>
      <c r="D45" s="333"/>
      <c r="E45" s="334"/>
      <c r="F45" s="334"/>
      <c r="G45" s="333"/>
      <c r="H45" s="333"/>
      <c r="I45" s="333"/>
      <c r="J45" s="333"/>
      <c r="K45" s="335"/>
      <c r="L45" s="178"/>
    </row>
    <row r="46" spans="1:13" ht="15" customHeight="1" x14ac:dyDescent="0.3">
      <c r="A46" s="333"/>
      <c r="B46" s="333"/>
      <c r="C46" s="334"/>
      <c r="D46" s="534" t="s">
        <v>263</v>
      </c>
      <c r="E46" s="534"/>
      <c r="F46" s="346"/>
      <c r="G46" s="337"/>
      <c r="H46" s="535" t="s">
        <v>461</v>
      </c>
      <c r="I46" s="535"/>
      <c r="J46" s="535"/>
      <c r="K46" s="338"/>
      <c r="L46" s="178"/>
    </row>
    <row r="47" spans="1:13" ht="15" x14ac:dyDescent="0.3">
      <c r="A47" s="333"/>
      <c r="B47" s="333"/>
      <c r="C47" s="334"/>
      <c r="D47" s="333"/>
      <c r="E47" s="334"/>
      <c r="F47" s="334"/>
      <c r="G47" s="333"/>
      <c r="H47" s="536"/>
      <c r="I47" s="536"/>
      <c r="J47" s="536"/>
      <c r="K47" s="338"/>
      <c r="L47" s="178"/>
    </row>
    <row r="48" spans="1:13" ht="15" x14ac:dyDescent="0.3">
      <c r="A48" s="333"/>
      <c r="B48" s="333"/>
      <c r="C48" s="334"/>
      <c r="D48" s="531" t="s">
        <v>139</v>
      </c>
      <c r="E48" s="531"/>
      <c r="F48" s="346"/>
      <c r="G48" s="337"/>
      <c r="H48" s="333"/>
      <c r="I48" s="333"/>
      <c r="J48" s="333"/>
      <c r="K48" s="333"/>
      <c r="L48" s="178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2018-01-29T08:51:23Z</cp:lastPrinted>
  <dcterms:created xsi:type="dcterms:W3CDTF">2011-12-27T13:20:18Z</dcterms:created>
  <dcterms:modified xsi:type="dcterms:W3CDTF">2018-01-29T08:51:34Z</dcterms:modified>
</cp:coreProperties>
</file>