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17 წელი\დესკტოპი 23.01.2017\2017 წლის წლიური დეკლარაციები\ელექტრონული\"/>
    </mc:Choice>
  </mc:AlternateContent>
  <bookViews>
    <workbookView xWindow="0" yWindow="0" windowWidth="20730" windowHeight="11760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9.1" sheetId="56" r:id="rId22"/>
    <sheet name="ფორმა 9.2" sheetId="57" r:id="rId23"/>
    <sheet name="ფორმა 9.6" sheetId="39" r:id="rId24"/>
    <sheet name="ფორმა N 9.7" sheetId="35" r:id="rId25"/>
    <sheet name="შემაჯამებელი ფორმა" sheetId="59" r:id="rId26"/>
    <sheet name="Validation" sheetId="13" state="veryHidden" r:id="rId27"/>
  </sheets>
  <externalReferences>
    <externalReference r:id="rId28"/>
    <externalReference r:id="rId29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1">#REF!</definedName>
    <definedName name="Date" localSheetId="22">#REF!</definedName>
    <definedName name="Date" localSheetId="23">#REF!</definedName>
    <definedName name="Date" localSheetId="24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5">#REF!</definedName>
    <definedName name="Date">#REF!</definedName>
    <definedName name="_xlnm.Print_Area" localSheetId="5">'ფორმა 4.2'!$A$1:$I$83</definedName>
    <definedName name="_xlnm.Print_Area" localSheetId="7">'ფორმა 4.4'!$A$1:$H$34</definedName>
    <definedName name="_xlnm.Print_Area" localSheetId="8">'ფორმა 4.5'!$A$1:$M$39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5.5'!$A$1:$M$39</definedName>
    <definedName name="_xlnm.Print_Area" localSheetId="21">'ფორმა 9.1'!$A$1:$I$41</definedName>
    <definedName name="_xlnm.Print_Area" localSheetId="22">'ფორმა 9.2'!$A$1:$K$19</definedName>
    <definedName name="_xlnm.Print_Area" localSheetId="23">'ფორმა 9.6'!$A$1:$I$35</definedName>
    <definedName name="_xlnm.Print_Area" localSheetId="19">'ფორმა N 8.1'!$A$1:$H$51</definedName>
    <definedName name="_xlnm.Print_Area" localSheetId="24">'ფორმა N 9.7'!$A$1:$I$29</definedName>
    <definedName name="_xlnm.Print_Area" localSheetId="0">'ფორმა N1'!$A$1:$L$28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N4.1'!$A$1:$D$38</definedName>
    <definedName name="_xlnm.Print_Area" localSheetId="9">'ფორმა N5'!$A$1:$D$87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5">'შემაჯამებელი ფორმა'!$A$1:$C$35</definedName>
  </definedNames>
  <calcPr calcId="162913"/>
</workbook>
</file>

<file path=xl/calcChain.xml><?xml version="1.0" encoding="utf-8"?>
<calcChain xmlns="http://schemas.openxmlformats.org/spreadsheetml/2006/main">
  <c r="I10" i="9" l="1"/>
  <c r="I11" i="9"/>
  <c r="J13" i="10"/>
  <c r="J23" i="10"/>
  <c r="I23" i="10"/>
  <c r="J22" i="10"/>
  <c r="I22" i="10"/>
  <c r="J21" i="10"/>
  <c r="I21" i="10"/>
  <c r="J20" i="10"/>
  <c r="I20" i="10"/>
  <c r="J18" i="10"/>
  <c r="I18" i="10"/>
  <c r="J16" i="10"/>
  <c r="I16" i="10"/>
  <c r="J15" i="10"/>
  <c r="I15" i="10"/>
  <c r="I13" i="10"/>
  <c r="J12" i="10"/>
  <c r="I12" i="10"/>
  <c r="J11" i="10"/>
  <c r="I11" i="10"/>
  <c r="C25" i="59" l="1"/>
  <c r="C23" i="59"/>
  <c r="C21" i="59"/>
  <c r="C19" i="59"/>
  <c r="C18" i="59"/>
  <c r="C12" i="59"/>
  <c r="I2" i="39" l="1"/>
  <c r="K2" i="57"/>
  <c r="I2" i="56"/>
  <c r="I2" i="10"/>
  <c r="G2" i="18"/>
  <c r="I2" i="9"/>
  <c r="C2" i="28"/>
  <c r="C2" i="5"/>
  <c r="L3" i="46"/>
  <c r="G2" i="45"/>
  <c r="G2" i="44"/>
  <c r="I2" i="43"/>
  <c r="C2" i="27"/>
  <c r="C2" i="47"/>
  <c r="L3" i="55"/>
  <c r="G2" i="34"/>
  <c r="G2" i="30"/>
  <c r="I2" i="29"/>
  <c r="C2" i="26"/>
  <c r="C2" i="40"/>
  <c r="C2" i="7"/>
  <c r="C2" i="3"/>
  <c r="C2" i="59"/>
  <c r="A5" i="57"/>
  <c r="A5" i="56"/>
  <c r="A6" i="59"/>
  <c r="D10" i="47" l="1"/>
  <c r="C10" i="47"/>
  <c r="D12" i="40"/>
  <c r="C13" i="59" s="1"/>
  <c r="C12" i="40"/>
  <c r="I19" i="35" l="1"/>
  <c r="A5" i="9"/>
  <c r="L25" i="55" l="1"/>
  <c r="A6" i="55"/>
  <c r="A5" i="35" l="1"/>
  <c r="A5" i="39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24" i="59" s="1"/>
  <c r="C10" i="7" l="1"/>
  <c r="C9" i="7" s="1"/>
  <c r="D73" i="47"/>
  <c r="C73" i="47"/>
  <c r="D65" i="47"/>
  <c r="D59" i="47"/>
  <c r="C59" i="47"/>
  <c r="D54" i="47"/>
  <c r="C54" i="47"/>
  <c r="D48" i="47"/>
  <c r="C48" i="47"/>
  <c r="D37" i="47"/>
  <c r="C37" i="47"/>
  <c r="D33" i="47"/>
  <c r="C33" i="47"/>
  <c r="D24" i="47"/>
  <c r="D18" i="47" s="1"/>
  <c r="C24" i="47"/>
  <c r="C18" i="47" s="1"/>
  <c r="D15" i="47"/>
  <c r="C15" i="47"/>
  <c r="C14" i="47" l="1"/>
  <c r="C9" i="47" s="1"/>
  <c r="D14" i="47"/>
  <c r="D9" i="47" s="1"/>
  <c r="L25" i="46"/>
  <c r="H34" i="45"/>
  <c r="G34" i="45"/>
  <c r="I25" i="43"/>
  <c r="H25" i="43"/>
  <c r="G25" i="43"/>
  <c r="D27" i="3" l="1"/>
  <c r="C27" i="3"/>
  <c r="C22" i="59" s="1"/>
  <c r="C20" i="59" s="1"/>
  <c r="D17" i="28" l="1"/>
  <c r="C17" i="28"/>
  <c r="C12" i="3" l="1"/>
  <c r="I69" i="29" l="1"/>
  <c r="D76" i="40" l="1"/>
  <c r="D67" i="40"/>
  <c r="D61" i="40"/>
  <c r="C61" i="40"/>
  <c r="D56" i="40"/>
  <c r="C56" i="40"/>
  <c r="D50" i="40"/>
  <c r="C50" i="40"/>
  <c r="D39" i="40"/>
  <c r="C11" i="59" s="1"/>
  <c r="C39" i="40"/>
  <c r="D35" i="40"/>
  <c r="C35" i="40"/>
  <c r="D26" i="40"/>
  <c r="D20" i="40" s="1"/>
  <c r="C26" i="40"/>
  <c r="C20" i="40" s="1"/>
  <c r="D17" i="40"/>
  <c r="C17" i="40"/>
  <c r="A6" i="40"/>
  <c r="C16" i="40" l="1"/>
  <c r="C11" i="40" s="1"/>
  <c r="D16" i="40"/>
  <c r="D11" i="40" s="1"/>
  <c r="H39" i="10" l="1"/>
  <c r="H36" i="10" s="1"/>
  <c r="H32" i="10"/>
  <c r="H24" i="10"/>
  <c r="H19" i="10"/>
  <c r="H17" i="10" s="1"/>
  <c r="H14" i="10"/>
  <c r="A4" i="39" l="1"/>
  <c r="A4" i="35" l="1"/>
  <c r="H22" i="34" l="1"/>
  <c r="G22" i="34"/>
  <c r="A4" i="34"/>
  <c r="I12" i="30" l="1"/>
  <c r="H12" i="30"/>
  <c r="A4" i="30"/>
  <c r="H69" i="29"/>
  <c r="G69" i="29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0" l="1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4" i="59" s="1"/>
  <c r="C17" i="5"/>
  <c r="D14" i="5"/>
  <c r="C14" i="5"/>
  <c r="D11" i="5"/>
  <c r="C11" i="5"/>
  <c r="D19" i="3"/>
  <c r="C19" i="3"/>
  <c r="D16" i="3"/>
  <c r="C16" i="3"/>
  <c r="C10" i="3" s="1"/>
  <c r="D12" i="3"/>
  <c r="D10" i="5" l="1"/>
  <c r="C10" i="59" s="1"/>
  <c r="C10" i="5"/>
  <c r="C26" i="3"/>
  <c r="D10" i="3"/>
  <c r="B9" i="10"/>
  <c r="D10" i="12"/>
  <c r="D44" i="12"/>
  <c r="J9" i="10"/>
  <c r="D26" i="3"/>
  <c r="C10" i="12"/>
  <c r="C44" i="12"/>
  <c r="D9" i="10"/>
  <c r="F9" i="10"/>
  <c r="C9" i="3" l="1"/>
  <c r="D9" i="3"/>
  <c r="C17" i="59" s="1"/>
</calcChain>
</file>

<file path=xl/sharedStrings.xml><?xml version="1.0" encoding="utf-8"?>
<sst xmlns="http://schemas.openxmlformats.org/spreadsheetml/2006/main" count="1512" uniqueCount="777">
  <si>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</si>
  <si>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</si>
  <si>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</si>
  <si>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</si>
  <si>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</si>
  <si>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</si>
  <si>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</si>
  <si>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</si>
  <si>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</si>
  <si>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</si>
  <si>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</si>
  <si>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</si>
  <si>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</si>
  <si>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</si>
  <si>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</si>
  <si>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</si>
  <si>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</si>
  <si>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</si>
  <si>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</si>
  <si>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</si>
  <si>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</si>
  <si>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</si>
  <si>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</si>
  <si>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</si>
  <si>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</si>
  <si>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</si>
  <si>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</si>
  <si>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</si>
  <si>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</si>
  <si>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</si>
  <si>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</si>
  <si>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</si>
  <si>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</si>
  <si>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</si>
  <si>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</si>
  <si>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</si>
  <si>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</si>
  <si>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</si>
  <si>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</si>
  <si>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</si>
  <si>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</si>
  <si>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</si>
  <si>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</si>
  <si>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</si>
  <si>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</si>
  <si>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</si>
  <si>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</si>
  <si>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</si>
  <si>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</si>
  <si>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</si>
  <si>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</si>
  <si>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</si>
  <si>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</si>
  <si>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</si>
  <si>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</si>
  <si>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</si>
  <si>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</si>
  <si>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</si>
  <si>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</si>
  <si>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</si>
  <si>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</si>
  <si>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</si>
  <si>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</si>
  <si>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</si>
  <si>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</si>
  <si>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</si>
  <si>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</si>
  <si>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</si>
  <si>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</si>
  <si>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</si>
  <si>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</si>
  <si>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</si>
  <si>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</si>
  <si>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</si>
  <si>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</si>
  <si>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</si>
  <si>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</si>
  <si>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</si>
  <si>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</si>
  <si>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</si>
  <si>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</si>
  <si>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</si>
  <si>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</si>
  <si>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</si>
  <si>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</si>
  <si>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</si>
  <si>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</si>
  <si>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</si>
  <si>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</si>
  <si>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</si>
  <si>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</si>
  <si>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</si>
  <si>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</si>
  <si>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</si>
  <si>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</si>
  <si>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</si>
  <si>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</si>
  <si>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</si>
  <si>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</si>
  <si>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</si>
  <si>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</si>
  <si>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</si>
  <si>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</si>
  <si>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</si>
  <si>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</si>
  <si>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</si>
  <si>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</si>
  <si>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</si>
  <si>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</si>
  <si>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</si>
  <si>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</si>
  <si>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</si>
  <si>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</si>
  <si>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</si>
  <si>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</si>
  <si>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</si>
  <si>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</si>
  <si>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</si>
  <si>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</si>
  <si>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</si>
  <si>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</si>
  <si>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</si>
  <si>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</si>
  <si>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</si>
  <si>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</si>
  <si>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</si>
  <si>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</si>
  <si>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</si>
  <si>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</si>
  <si>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</si>
  <si>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</si>
  <si>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</si>
  <si>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</si>
  <si>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</si>
  <si>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</si>
  <si>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</si>
  <si>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</si>
  <si>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</si>
  <si>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</si>
  <si>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</si>
  <si>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</si>
  <si>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</si>
  <si>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</si>
  <si>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</si>
  <si>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</si>
  <si>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</si>
  <si>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</si>
  <si>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</si>
  <si>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</si>
  <si>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</si>
  <si>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</si>
  <si>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</si>
  <si>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</si>
  <si>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</si>
  <si>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</si>
  <si>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</si>
  <si>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</si>
  <si>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</si>
  <si>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</si>
  <si>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</si>
  <si>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</si>
  <si>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</si>
  <si>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</si>
  <si>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</si>
  <si>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</si>
  <si>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</si>
  <si>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</si>
  <si>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</si>
  <si>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</si>
  <si>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</si>
  <si>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</si>
  <si>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</si>
  <si>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</si>
  <si>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</si>
  <si>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</si>
  <si>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</si>
  <si>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</si>
  <si>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</si>
  <si>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</si>
  <si>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</si>
  <si>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</si>
  <si>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</si>
  <si>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</si>
  <si>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</si>
  <si>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</si>
  <si>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</si>
  <si>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</si>
  <si>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</si>
  <si>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</si>
  <si>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</si>
  <si>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</si>
  <si>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</si>
  <si>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</si>
  <si>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</si>
  <si>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</si>
  <si>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</si>
  <si>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</si>
  <si>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</si>
  <si>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</si>
  <si>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</si>
  <si>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</si>
  <si>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</si>
  <si>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</si>
  <si>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</si>
  <si>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</si>
  <si>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</si>
  <si>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</si>
  <si>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</si>
  <si>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</si>
  <si>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</si>
  <si>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</si>
  <si>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</si>
  <si>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</si>
  <si>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</si>
  <si>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</si>
  <si>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</si>
  <si>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</si>
  <si>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</si>
  <si>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</si>
  <si>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</si>
  <si>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</si>
  <si>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</si>
  <si>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</si>
  <si>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</si>
  <si>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</si>
  <si>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</si>
  <si>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</si>
  <si>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</si>
  <si>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</si>
  <si>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</si>
  <si>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</si>
  <si>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</si>
  <si>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</si>
  <si>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</si>
  <si>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</si>
  <si>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</si>
  <si>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</si>
  <si>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</si>
  <si>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</si>
  <si>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</si>
  <si>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</si>
  <si>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</si>
  <si>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</si>
  <si>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</si>
  <si>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</si>
  <si>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</si>
  <si>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</si>
  <si>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</si>
  <si>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</si>
  <si>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</si>
  <si>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</si>
  <si>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</si>
  <si>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</si>
  <si>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</si>
  <si>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</si>
  <si>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</si>
  <si>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</si>
  <si>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</si>
  <si>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</si>
  <si>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</si>
  <si>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</si>
  <si>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</si>
  <si>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</si>
  <si>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</si>
  <si>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</si>
  <si>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</si>
  <si>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</si>
  <si>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</si>
  <si>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</si>
  <si>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</si>
  <si>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</si>
  <si>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</si>
  <si>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</si>
  <si>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</si>
  <si>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</si>
  <si>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</si>
  <si>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</si>
  <si>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</si>
  <si>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</si>
  <si>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</si>
  <si>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</si>
  <si>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</si>
  <si>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</si>
  <si>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</si>
  <si>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</si>
  <si>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</si>
  <si>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</si>
  <si>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</si>
  <si>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</si>
  <si>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</si>
  <si>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</si>
  <si>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</si>
  <si>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</si>
  <si>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</si>
  <si>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</si>
  <si>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</si>
  <si>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</si>
  <si>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</si>
  <si>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</si>
  <si>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</si>
  <si>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</si>
  <si>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</si>
  <si>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</si>
  <si>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</si>
  <si>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</si>
  <si>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</si>
  <si>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</si>
  <si>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</si>
  <si>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</si>
  <si>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</si>
  <si>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</si>
  <si>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</si>
  <si>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</si>
  <si>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</si>
  <si>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</si>
  <si>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</si>
  <si>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</si>
  <si>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</si>
  <si>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</si>
  <si>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</si>
  <si>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</si>
  <si>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</si>
  <si>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</si>
  <si>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</si>
  <si>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</si>
  <si>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</si>
  <si>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</si>
  <si>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</si>
  <si>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</si>
  <si>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</si>
  <si>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</si>
  <si>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</si>
  <si>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</si>
  <si>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</si>
  <si>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</si>
  <si>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</si>
  <si>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</si>
  <si>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</si>
  <si>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</si>
  <si>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</si>
  <si>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</si>
  <si>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</si>
  <si>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</si>
  <si>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</si>
  <si>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</si>
  <si>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</si>
  <si>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</si>
  <si>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</si>
  <si>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</si>
  <si>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</si>
  <si>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</si>
  <si>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</si>
  <si>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</si>
  <si>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</si>
  <si>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</si>
  <si>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</si>
  <si>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</si>
  <si>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</si>
  <si>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</si>
  <si>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</si>
  <si>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</si>
  <si>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</si>
  <si>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</si>
  <si>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</si>
  <si>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</si>
  <si>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</si>
  <si>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</si>
  <si>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</si>
  <si>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</si>
  <si>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</si>
  <si>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</si>
  <si>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</si>
  <si>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</si>
  <si>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</si>
  <si>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</si>
  <si>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</si>
  <si>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</si>
  <si>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</si>
  <si>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</si>
  <si>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</si>
  <si>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</si>
  <si>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</si>
  <si>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</si>
  <si>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</si>
  <si>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</si>
  <si>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</si>
  <si>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</si>
  <si>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</si>
  <si>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</si>
  <si>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</si>
  <si>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</si>
  <si>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</si>
  <si>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</si>
  <si>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</si>
  <si>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</si>
  <si>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</si>
  <si>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</si>
  <si>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</si>
  <si>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</si>
  <si>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</si>
  <si>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</si>
  <si>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</si>
  <si>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</si>
  <si>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</si>
  <si>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</si>
  <si>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</si>
  <si>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</si>
  <si>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</si>
  <si>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</si>
  <si>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</si>
  <si>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</si>
  <si>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</si>
  <si>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</si>
  <si>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</si>
  <si>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</si>
  <si>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</si>
  <si>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</si>
  <si>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</si>
  <si>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</si>
  <si>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</si>
  <si>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</si>
  <si>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</si>
  <si>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</si>
  <si>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</si>
  <si>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</si>
  <si>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</si>
  <si>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</si>
  <si>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</si>
  <si>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</si>
  <si>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</si>
  <si>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</si>
  <si>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</si>
  <si>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</si>
  <si>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</si>
  <si>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</si>
  <si>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</si>
  <si>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</si>
  <si>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</si>
  <si>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</si>
  <si>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</si>
  <si>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</si>
  <si>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</si>
  <si>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</si>
  <si>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</si>
  <si>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</si>
  <si>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</si>
  <si>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</si>
  <si>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</si>
  <si>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</si>
  <si>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</si>
  <si>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</si>
  <si>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</si>
  <si>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</si>
  <si>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</si>
  <si>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</si>
  <si>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</si>
  <si>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</si>
  <si>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</si>
  <si>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</si>
  <si>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</si>
  <si>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</si>
  <si>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</si>
  <si>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</si>
  <si>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</si>
  <si>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</si>
  <si>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</si>
  <si>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</si>
  <si>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</si>
  <si>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</si>
  <si>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</si>
  <si>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</si>
  <si>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</si>
  <si>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</si>
  <si>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</si>
  <si>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</si>
  <si>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</si>
  <si>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</si>
  <si>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</si>
  <si>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ფორმა N4 - ხარჯები</t>
  </si>
  <si>
    <t xml:space="preserve"> სწავლების ცენტრიდან მიღებული სახსრების ხარჯების გარდა)</t>
  </si>
  <si>
    <t xml:space="preserve"> (საარჩევნო კამპანიის ფონდის და სსიპ საარჩევნო სისტემების განვითარების, რეფორმებისა და</t>
  </si>
  <si>
    <t>ხელშეკრულების თარიღი</t>
  </si>
  <si>
    <t xml:space="preserve">      1.1.3</t>
  </si>
  <si>
    <t xml:space="preserve">       შტატგარეშე თანამშრომელთა ანაზღაურება</t>
  </si>
  <si>
    <t xml:space="preserve">      შტატგარეშე თანამშრომელთა ანაზღაურება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</si>
  <si>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</si>
  <si>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</si>
  <si>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</si>
  <si>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</si>
  <si>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</si>
  <si>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</si>
  <si>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</si>
  <si>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</si>
  <si>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</si>
  <si>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ფორმა N9.1 - უძრავი ქონების რეესტრი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</si>
  <si>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</si>
  <si>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</si>
  <si>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</si>
  <si>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</si>
  <si>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</si>
  <si>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</si>
  <si>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</si>
  <si>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</si>
  <si>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</si>
  <si>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</si>
  <si>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</si>
  <si>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</si>
  <si>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</si>
  <si>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</si>
  <si>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</si>
  <si>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</si>
  <si>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</si>
  <si>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</si>
  <si>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მპგ „საქართველოს ქრისტიან კონსერვატიული პარტია“</t>
  </si>
  <si>
    <t>01/01/2017-12/31/2017</t>
  </si>
  <si>
    <t>12/31/2017</t>
  </si>
  <si>
    <t>15.05.2017</t>
  </si>
  <si>
    <t>არაფულადი შემოწირულობა</t>
  </si>
  <si>
    <t>შოთა მალაშხია</t>
  </si>
  <si>
    <t>01020002238</t>
  </si>
  <si>
    <t>ა/მფოლკსვაგენ პასატი, გ.წ.2005, LMM789</t>
  </si>
  <si>
    <t>თხოვება</t>
  </si>
  <si>
    <t>1 წლით</t>
  </si>
  <si>
    <t>შოთა</t>
  </si>
  <si>
    <t>მალაშხია</t>
  </si>
  <si>
    <t>თავმჯდომარე</t>
  </si>
  <si>
    <t>ავთანდილ</t>
  </si>
  <si>
    <t>ბესელია</t>
  </si>
  <si>
    <t>01020008041</t>
  </si>
  <si>
    <t>ადმინისტრაციის უფროსი</t>
  </si>
  <si>
    <t>ფატმან</t>
  </si>
  <si>
    <t>ანთაძე-მალაშხია</t>
  </si>
  <si>
    <t>01008006602</t>
  </si>
  <si>
    <t>კომიტეტის წევრი</t>
  </si>
  <si>
    <t>ინგა</t>
  </si>
  <si>
    <t>ქარაია</t>
  </si>
  <si>
    <t>51001001834</t>
  </si>
  <si>
    <t>ვლადიმერ</t>
  </si>
  <si>
    <t>სულაბერიძე</t>
  </si>
  <si>
    <t>01005008834</t>
  </si>
  <si>
    <t>ზვიად</t>
  </si>
  <si>
    <t>მეხატიშვილი</t>
  </si>
  <si>
    <t>01009016996</t>
  </si>
  <si>
    <t>ზურაბ</t>
  </si>
  <si>
    <t>გარუჩავა</t>
  </si>
  <si>
    <t>01007004106</t>
  </si>
  <si>
    <t>მძღოლი</t>
  </si>
  <si>
    <t>მაია</t>
  </si>
  <si>
    <t>ალექსიშვილი</t>
  </si>
  <si>
    <t>01008028114</t>
  </si>
  <si>
    <t>ბუღალტერი</t>
  </si>
  <si>
    <t>ივანე</t>
  </si>
  <si>
    <t>პეტრიაშვილი</t>
  </si>
  <si>
    <t>40001004501</t>
  </si>
  <si>
    <t>სასწავლო ცენტრის უფროსი</t>
  </si>
  <si>
    <t>რამაზ</t>
  </si>
  <si>
    <t>ქერეჭაშვილი</t>
  </si>
  <si>
    <t>01030005969</t>
  </si>
  <si>
    <t>მოწვეული სპეციალისტი</t>
  </si>
  <si>
    <t>მანუჩარ</t>
  </si>
  <si>
    <t>ფანგანი</t>
  </si>
  <si>
    <t>62007006162</t>
  </si>
  <si>
    <t>კახა</t>
  </si>
  <si>
    <t>შუბითიძე</t>
  </si>
  <si>
    <t>01008017164</t>
  </si>
  <si>
    <t>გიორგი</t>
  </si>
  <si>
    <t>ხურცილავა</t>
  </si>
  <si>
    <t>01021010708</t>
  </si>
  <si>
    <t>ბექა</t>
  </si>
  <si>
    <t>კვინიკაძე</t>
  </si>
  <si>
    <t>18001065942</t>
  </si>
  <si>
    <t>მანონი</t>
  </si>
  <si>
    <t>ურუშაძე</t>
  </si>
  <si>
    <t>26001007131</t>
  </si>
  <si>
    <t>ონიანი</t>
  </si>
  <si>
    <t>49001014012</t>
  </si>
  <si>
    <t>მედიამონიტორინგის სამსახ. უფროსი</t>
  </si>
  <si>
    <t>დავით</t>
  </si>
  <si>
    <t>ოსიყმიშვილი</t>
  </si>
  <si>
    <t>36001004323</t>
  </si>
  <si>
    <t>ვაჟბედაშვილი</t>
  </si>
  <si>
    <t>01011048295</t>
  </si>
  <si>
    <t>მექოშვილი</t>
  </si>
  <si>
    <t>01017035795</t>
  </si>
  <si>
    <t>ჩიაშვილი</t>
  </si>
  <si>
    <t>01019033114</t>
  </si>
  <si>
    <t>ალბერტ</t>
  </si>
  <si>
    <t>გურჯიშვილი</t>
  </si>
  <si>
    <t>35001006986</t>
  </si>
  <si>
    <t>ზურა</t>
  </si>
  <si>
    <t>ოზგებიშვილი</t>
  </si>
  <si>
    <t>01001012149</t>
  </si>
  <si>
    <t>სალომე</t>
  </si>
  <si>
    <t>სიგუა</t>
  </si>
  <si>
    <t>29001024464</t>
  </si>
  <si>
    <t>პრესსამსახური, მოწვეული სპეციალისტი</t>
  </si>
  <si>
    <t>ბერიძე</t>
  </si>
  <si>
    <t>01017003820</t>
  </si>
  <si>
    <t>მაცაბერიძე</t>
  </si>
  <si>
    <t>01011022462</t>
  </si>
  <si>
    <t>ქეთევან</t>
  </si>
  <si>
    <t>კირთაძე</t>
  </si>
  <si>
    <t>01005043523</t>
  </si>
  <si>
    <t>პრესსამსახური, კონსულტანტი</t>
  </si>
  <si>
    <t>ილია</t>
  </si>
  <si>
    <t>პატარაია</t>
  </si>
  <si>
    <t>01015010055</t>
  </si>
  <si>
    <t>კოორდინატორი რეგიონალურ საკითხებში</t>
  </si>
  <si>
    <t>ოფისების მენეჯერი</t>
  </si>
  <si>
    <t>ანზორ</t>
  </si>
  <si>
    <t>პირმისაშვილი</t>
  </si>
  <si>
    <t>01001003350</t>
  </si>
  <si>
    <t>გულნაზი</t>
  </si>
  <si>
    <t>კოკოშაშვილი</t>
  </si>
  <si>
    <t>01027000414</t>
  </si>
  <si>
    <t>დამლაგებელი</t>
  </si>
  <si>
    <t>ცისანა</t>
  </si>
  <si>
    <t>ჯოხაძე</t>
  </si>
  <si>
    <t>62005018854</t>
  </si>
  <si>
    <t>თამაზ</t>
  </si>
  <si>
    <t>ქართველიშვილი</t>
  </si>
  <si>
    <t>57001055220</t>
  </si>
  <si>
    <t>მატერიალურ-ტექნიკურ სფეროში მოწვ. სპეციალისტი</t>
  </si>
  <si>
    <t>ირაკლი</t>
  </si>
  <si>
    <t>ზაუტაშვილი</t>
  </si>
  <si>
    <t>01010008172</t>
  </si>
  <si>
    <t>თორნიკე</t>
  </si>
  <si>
    <t>ბიკაშვილი</t>
  </si>
  <si>
    <t>01013028886</t>
  </si>
  <si>
    <t>იურისტი</t>
  </si>
  <si>
    <t>ალექსი</t>
  </si>
  <si>
    <t>მეარაყიშვილი</t>
  </si>
  <si>
    <t>43001016673</t>
  </si>
  <si>
    <t>ინფორმაციული ტექნოლოგიების სპეციალისტი</t>
  </si>
  <si>
    <t>შორენა</t>
  </si>
  <si>
    <t>კირვალიძე</t>
  </si>
  <si>
    <t>01015008459</t>
  </si>
  <si>
    <t>არასამთავრობო ორგანიზაციებთან ურთიერთ. კოორდინატორი</t>
  </si>
  <si>
    <t>თეა</t>
  </si>
  <si>
    <t>ცეცხლაძე</t>
  </si>
  <si>
    <t>61004004419</t>
  </si>
  <si>
    <t>პრესსამსახური, კონსულტანტი მედია საკითხებში</t>
  </si>
  <si>
    <t>ქავთარაძე</t>
  </si>
  <si>
    <t>01006011789</t>
  </si>
  <si>
    <t>ოთარ</t>
  </si>
  <si>
    <t>სირაძე</t>
  </si>
  <si>
    <t>04001003355</t>
  </si>
  <si>
    <t>ვაჟა</t>
  </si>
  <si>
    <t>წოწკოლაური</t>
  </si>
  <si>
    <t>01010011187</t>
  </si>
  <si>
    <t>თამარ</t>
  </si>
  <si>
    <t>ზერეკიძე</t>
  </si>
  <si>
    <t>01017031912</t>
  </si>
  <si>
    <t>მარტინენკო</t>
  </si>
  <si>
    <t>35001112365</t>
  </si>
  <si>
    <t>პარტიის მიერ დაგეგმილ ღონისძიებებში მონაწილეობა</t>
  </si>
  <si>
    <t>ქუთაისი</t>
  </si>
  <si>
    <t>თიბისი</t>
  </si>
  <si>
    <t>GE09TB7642636080100006</t>
  </si>
  <si>
    <t>GE09TB7642636080100006 საბარათე</t>
  </si>
  <si>
    <t>აშშ დოლარი</t>
  </si>
  <si>
    <t>საკუთრება</t>
  </si>
  <si>
    <t>თბილისი, ფანასკერტელის ქ. N20-ის მოპირდაპირე მხარეს (დაუმთავრებელი მშენებლობა)</t>
  </si>
  <si>
    <t>01.10.17.008.036</t>
  </si>
  <si>
    <t>იჯარა</t>
  </si>
  <si>
    <t>თბილისი, გორგასლის ქ. 49</t>
  </si>
  <si>
    <t>01.18.06.001.014.01.01.003</t>
  </si>
  <si>
    <t>01.08.2017 - 31.07.2018</t>
  </si>
  <si>
    <t>01015025347</t>
  </si>
  <si>
    <t>თამარ გუგენიშვილი</t>
  </si>
  <si>
    <t>ჭიათურა, ნინოშვილის ქ. 6 ბ. 2</t>
  </si>
  <si>
    <t>38.10.04.063.01.002</t>
  </si>
  <si>
    <t>01.03.2017 - 31.12.2017</t>
  </si>
  <si>
    <t>54001014760</t>
  </si>
  <si>
    <t>მერაბ აბჟანდაძე</t>
  </si>
  <si>
    <t>ხონი, თავისუფლების მოედანი N12</t>
  </si>
  <si>
    <t>37.07.07.041.01.003</t>
  </si>
  <si>
    <t>10.03.2017 - 31.12.2017</t>
  </si>
  <si>
    <t>55001007224</t>
  </si>
  <si>
    <t>ირმა ქუთათელაძე</t>
  </si>
  <si>
    <t>სენაკი, დავით ვახანიას ქ. 2</t>
  </si>
  <si>
    <t>44.01.31.435</t>
  </si>
  <si>
    <t>39001021387</t>
  </si>
  <si>
    <t>ვალერიანე კუჭავა</t>
  </si>
  <si>
    <t>ფოთი, აღმაშენებლის ქ. 17</t>
  </si>
  <si>
    <t>04.01.12.278.01.507</t>
  </si>
  <si>
    <t>42001003756</t>
  </si>
  <si>
    <t>ქეთევან მილორავა</t>
  </si>
  <si>
    <t>აბაშა, თავისუფლების ქ. 91</t>
  </si>
  <si>
    <t>40.01.34.101</t>
  </si>
  <si>
    <t>01.04.2017 - 31.12.2017</t>
  </si>
  <si>
    <t>222438271</t>
  </si>
  <si>
    <t>შპს "ნიკე"</t>
  </si>
  <si>
    <t>მესტია, დაბა მესტია, თამარ მეფის ქ. 62</t>
  </si>
  <si>
    <t>42.06.42.010</t>
  </si>
  <si>
    <t>20.06.2017 - 31.12.2017</t>
  </si>
  <si>
    <t>62006055086</t>
  </si>
  <si>
    <t>სლავა რატიანი</t>
  </si>
  <si>
    <t xml:space="preserve">ლენტეხი, სტალინის ქ. 12 </t>
  </si>
  <si>
    <t>87.04.12.003</t>
  </si>
  <si>
    <t>27001003070</t>
  </si>
  <si>
    <t>ნინო ტვილდიანი</t>
  </si>
  <si>
    <t>ცაგერი, რუსთაველის ქ. მე-2 შეს. N3</t>
  </si>
  <si>
    <t>89.03.22.017</t>
  </si>
  <si>
    <t>შორენა მესხაძე</t>
  </si>
  <si>
    <t>ლანჩხუთი, ჟორდანიას ქ. №114</t>
  </si>
  <si>
    <t>27.06.52.060.010.502</t>
  </si>
  <si>
    <t>26001008890</t>
  </si>
  <si>
    <t>მანანა ჩხაიძე</t>
  </si>
  <si>
    <t>ახალციხე, კეცხოველის ქ. N1</t>
  </si>
  <si>
    <t>62.09.58.468</t>
  </si>
  <si>
    <t>07601056604</t>
  </si>
  <si>
    <t>ემმა პირინჯიანი</t>
  </si>
  <si>
    <t>ბორჯომი, რუსთაველის (კიროვის) ქ. 26</t>
  </si>
  <si>
    <t>64.03.05.604</t>
  </si>
  <si>
    <t>11001008640</t>
  </si>
  <si>
    <t>ნინო ლურსმანაშვილი</t>
  </si>
  <si>
    <t>ადიგენი, თამარ მეფის ქ. №3, 2 ოთახი</t>
  </si>
  <si>
    <t>61.05.01.281.01.501</t>
  </si>
  <si>
    <t>03001001833</t>
  </si>
  <si>
    <t>ნათელა მაჭარაშვილი</t>
  </si>
  <si>
    <t>წალკა. არისტოტელეს N3</t>
  </si>
  <si>
    <t>85.21.23.111</t>
  </si>
  <si>
    <t>01.04.2017 - 31.07.2018</t>
  </si>
  <si>
    <t>52001013863</t>
  </si>
  <si>
    <t>ნელი ხუციშვილი</t>
  </si>
  <si>
    <t>დმანისი, წმ. ნინოს ქ. №52 ბ. 8</t>
  </si>
  <si>
    <t>82.01.46.094.01.008</t>
  </si>
  <si>
    <t>შპს „მარკშეიდერი“</t>
  </si>
  <si>
    <t>მარნეული, რუსთაველის 96</t>
  </si>
  <si>
    <t>83.02.19.396</t>
  </si>
  <si>
    <t>28001033208</t>
  </si>
  <si>
    <t>აიატ სულეიმანოვი</t>
  </si>
  <si>
    <t>კასპი, მერაბ კოსტავას ქ. 10</t>
  </si>
  <si>
    <t>68.10.02.039.01.502</t>
  </si>
  <si>
    <t>01030030249</t>
  </si>
  <si>
    <t>გიორგი ქურდაძე</t>
  </si>
  <si>
    <t>გორი, ს. კარალეთი</t>
  </si>
  <si>
    <t>66.46.22.515</t>
  </si>
  <si>
    <t>18001002488</t>
  </si>
  <si>
    <t>ფიქრია შველიძე</t>
  </si>
  <si>
    <t>გორი, გარსევანიშვილის ქ. 1</t>
  </si>
  <si>
    <t>66.45.18.089.02.502</t>
  </si>
  <si>
    <t>59001049345</t>
  </si>
  <si>
    <t>თამარ ცერაძე</t>
  </si>
  <si>
    <t>ქარელი, სტალინის ქ. 35</t>
  </si>
  <si>
    <t>68.10.46.082.01.503</t>
  </si>
  <si>
    <t>62007007010</t>
  </si>
  <si>
    <t>თეიმურაზ ხონელია</t>
  </si>
  <si>
    <t>საგარეჯო, დავით აღმაშენებლის ქ. 21</t>
  </si>
  <si>
    <t>55.12.09.308.01.500</t>
  </si>
  <si>
    <t>ციცინო კოხტაშვილი</t>
  </si>
  <si>
    <t>დედოფლისწყარო, რუსთაველის ქ. №18</t>
  </si>
  <si>
    <t>52.08.33.055</t>
  </si>
  <si>
    <t>14001017747</t>
  </si>
  <si>
    <t>ვალერი ჩიბუხაშვილი</t>
  </si>
  <si>
    <t>ახმეტა, რუსთაველის ქ. 56</t>
  </si>
  <si>
    <t>50.04.43.095</t>
  </si>
  <si>
    <t>08001014947</t>
  </si>
  <si>
    <t>გივი შაშიაშვილი</t>
  </si>
  <si>
    <t>მსუბუქი</t>
  </si>
  <si>
    <t>MERCEDES BENZ</t>
  </si>
  <si>
    <t>E320</t>
  </si>
  <si>
    <t>HPH 660</t>
  </si>
  <si>
    <t>ააიპ "ლიტერა"</t>
  </si>
  <si>
    <t>01.03.2017 წ.</t>
  </si>
  <si>
    <t>შპს "ლიტერა"</t>
  </si>
  <si>
    <t>204987933</t>
  </si>
  <si>
    <t>ა/მანქანის იჯარა</t>
  </si>
  <si>
    <t>დეკემბრის თვის ხელფასი</t>
  </si>
  <si>
    <t>10.03.2017 წ.</t>
  </si>
  <si>
    <t>20.06.2017 წ.</t>
  </si>
  <si>
    <t>ემმა პირიჯიანი</t>
  </si>
  <si>
    <t>შპს "მარკშეიდერი"</t>
  </si>
  <si>
    <t>228926062</t>
  </si>
  <si>
    <t>ციცინო კოხტაშვილი (თეა გოგიტაშვილი)</t>
  </si>
  <si>
    <t>36001000355 (36001002288)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</si>
</sst>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482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7" xfId="2" applyFont="1" applyFill="1" applyBorder="1" applyAlignment="1" applyProtection="1">
      <alignment horizontal="center" vertical="top" wrapText="1"/>
    </xf>
    <xf numFmtId="1" fontId="24" fillId="5" borderId="27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8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9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0" xfId="2" applyFont="1" applyFill="1" applyBorder="1" applyAlignment="1" applyProtection="1">
      <alignment horizontal="left" vertical="top"/>
      <protection locked="0"/>
    </xf>
    <xf numFmtId="0" fontId="24" fillId="5" borderId="30" xfId="2" applyFont="1" applyFill="1" applyBorder="1" applyAlignment="1" applyProtection="1">
      <alignment horizontal="left" vertical="top" wrapText="1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1" fontId="24" fillId="5" borderId="31" xfId="2" applyNumberFormat="1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4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33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4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7" xfId="9" applyFont="1" applyBorder="1" applyAlignment="1" applyProtection="1">
      <alignment vertical="center" wrapText="1"/>
      <protection locked="0"/>
    </xf>
    <xf numFmtId="0" fontId="32" fillId="4" borderId="25" xfId="9" applyFont="1" applyFill="1" applyBorder="1" applyAlignment="1" applyProtection="1">
      <alignment vertical="center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 wrapText="1"/>
      <protection locked="0"/>
    </xf>
    <xf numFmtId="49" fontId="32" fillId="0" borderId="23" xfId="9" applyNumberFormat="1" applyFont="1" applyBorder="1" applyAlignment="1" applyProtection="1">
      <alignment vertical="center"/>
      <protection locked="0"/>
    </xf>
    <xf numFmtId="0" fontId="32" fillId="0" borderId="22" xfId="9" applyFont="1" applyBorder="1" applyAlignment="1" applyProtection="1">
      <alignment vertical="center" wrapText="1"/>
      <protection locked="0"/>
    </xf>
    <xf numFmtId="0" fontId="32" fillId="0" borderId="24" xfId="9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14" fontId="32" fillId="0" borderId="23" xfId="9" applyNumberFormat="1" applyFont="1" applyBorder="1" applyAlignment="1" applyProtection="1">
      <alignment vertical="center" wrapText="1"/>
      <protection locked="0"/>
    </xf>
    <xf numFmtId="0" fontId="32" fillId="0" borderId="22" xfId="9" applyFont="1" applyBorder="1" applyAlignment="1" applyProtection="1">
      <alignment horizontal="center"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0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0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19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7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7" xfId="9" applyFont="1" applyBorder="1" applyAlignment="1" applyProtection="1">
      <alignment vertical="center" wrapText="1"/>
      <protection locked="0"/>
    </xf>
    <xf numFmtId="0" fontId="32" fillId="0" borderId="18" xfId="9" applyFont="1" applyBorder="1" applyAlignment="1" applyProtection="1">
      <alignment horizontal="right" vertical="center"/>
      <protection locked="0"/>
    </xf>
    <xf numFmtId="0" fontId="32" fillId="0" borderId="17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1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0" xfId="9" applyFont="1" applyFill="1" applyBorder="1" applyAlignment="1" applyProtection="1">
      <alignment horizontal="center" vertical="center" wrapText="1"/>
    </xf>
    <xf numFmtId="0" fontId="29" fillId="4" borderId="15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4" borderId="12" xfId="9" applyFont="1" applyFill="1" applyBorder="1" applyAlignment="1" applyProtection="1">
      <alignment horizontal="center" vertical="center" wrapText="1"/>
    </xf>
    <xf numFmtId="0" fontId="29" fillId="3" borderId="15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49" fontId="29" fillId="3" borderId="13" xfId="9" applyNumberFormat="1" applyFont="1" applyFill="1" applyBorder="1" applyAlignment="1" applyProtection="1">
      <alignment horizontal="center" vertical="center" wrapText="1"/>
    </xf>
    <xf numFmtId="0" fontId="29" fillId="3" borderId="9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9" fillId="5" borderId="12" xfId="9" applyFont="1" applyFill="1" applyBorder="1" applyAlignment="1" applyProtection="1">
      <alignment horizontal="center" vertical="center" wrapText="1"/>
    </xf>
    <xf numFmtId="0" fontId="27" fillId="5" borderId="40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1" xfId="9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1" xfId="9" applyFont="1" applyFill="1" applyBorder="1" applyAlignment="1" applyProtection="1">
      <alignment vertical="center"/>
    </xf>
    <xf numFmtId="14" fontId="19" fillId="0" borderId="40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1" xfId="0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1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0" xfId="9" applyFont="1" applyFill="1" applyAlignment="1" applyProtection="1">
      <alignment vertical="center"/>
      <protection locked="0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31" fillId="5" borderId="0" xfId="0" applyFont="1" applyFill="1" applyProtection="1"/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1" fillId="0" borderId="0" xfId="3" applyFill="1"/>
    <xf numFmtId="0" fontId="16" fillId="0" borderId="0" xfId="3" applyFont="1"/>
    <xf numFmtId="0" fontId="17" fillId="0" borderId="0" xfId="3" applyFont="1" applyFill="1" applyBorder="1" applyProtection="1">
      <protection locked="0"/>
    </xf>
    <xf numFmtId="0" fontId="17" fillId="0" borderId="0" xfId="3" applyFont="1" applyFill="1" applyProtection="1">
      <protection locked="0"/>
    </xf>
    <xf numFmtId="0" fontId="19" fillId="0" borderId="0" xfId="3" applyFont="1" applyBorder="1"/>
    <xf numFmtId="0" fontId="19" fillId="0" borderId="0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7" fillId="2" borderId="0" xfId="0" applyFont="1" applyFill="1" applyBorder="1" applyAlignment="1" applyProtection="1">
      <alignment horizontal="left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14" fontId="17" fillId="0" borderId="0" xfId="1" applyNumberFormat="1" applyFont="1" applyFill="1" applyBorder="1" applyAlignment="1" applyProtection="1">
      <alignment horizontal="right"/>
    </xf>
    <xf numFmtId="14" fontId="17" fillId="0" borderId="1" xfId="3" applyNumberFormat="1" applyFont="1" applyBorder="1" applyProtection="1">
      <protection locked="0"/>
    </xf>
    <xf numFmtId="0" fontId="17" fillId="2" borderId="0" xfId="0" applyFont="1" applyFill="1"/>
    <xf numFmtId="0" fontId="17" fillId="2" borderId="0" xfId="0" applyFont="1" applyFill="1" applyBorder="1"/>
    <xf numFmtId="0" fontId="22" fillId="2" borderId="0" xfId="0" applyFont="1" applyFill="1"/>
    <xf numFmtId="0" fontId="22" fillId="5" borderId="1" xfId="0" applyFont="1" applyFill="1" applyBorder="1" applyAlignment="1">
      <alignment horizontal="center" vertical="center"/>
    </xf>
    <xf numFmtId="0" fontId="22" fillId="0" borderId="1" xfId="0" applyFont="1" applyFill="1" applyBorder="1"/>
    <xf numFmtId="0" fontId="17" fillId="0" borderId="1" xfId="1" applyFont="1" applyFill="1" applyBorder="1" applyAlignment="1" applyProtection="1">
      <alignment horizontal="left" wrapText="1" indent="1"/>
    </xf>
    <xf numFmtId="0" fontId="17" fillId="0" borderId="1" xfId="0" applyFont="1" applyFill="1" applyBorder="1"/>
    <xf numFmtId="0" fontId="17" fillId="0" borderId="1" xfId="0" applyFont="1" applyFill="1" applyBorder="1" applyAlignment="1">
      <alignment horizontal="right"/>
    </xf>
    <xf numFmtId="0" fontId="27" fillId="0" borderId="2" xfId="5" applyFont="1" applyBorder="1" applyAlignment="1" applyProtection="1">
      <alignment vertical="center" wrapText="1"/>
      <protection locked="0"/>
    </xf>
    <xf numFmtId="1" fontId="24" fillId="0" borderId="2" xfId="2" applyNumberFormat="1" applyFont="1" applyFill="1" applyBorder="1" applyAlignment="1" applyProtection="1">
      <alignment horizontal="left" vertical="center" wrapText="1"/>
      <protection locked="0"/>
    </xf>
    <xf numFmtId="1" fontId="24" fillId="0" borderId="29" xfId="2" applyNumberFormat="1" applyFont="1" applyFill="1" applyBorder="1" applyAlignment="1" applyProtection="1">
      <alignment horizontal="left" vertical="center" wrapText="1"/>
      <protection locked="0"/>
    </xf>
    <xf numFmtId="14" fontId="19" fillId="0" borderId="1" xfId="15" applyNumberFormat="1" applyFont="1" applyBorder="1" applyAlignment="1" applyProtection="1">
      <alignment horizontal="center" vertical="center" wrapText="1"/>
      <protection locked="0"/>
    </xf>
    <xf numFmtId="0" fontId="24" fillId="0" borderId="6" xfId="2" applyFont="1" applyFill="1" applyBorder="1" applyAlignment="1" applyProtection="1">
      <alignment horizontal="right" wrapText="1" indent="1"/>
      <protection locked="0"/>
    </xf>
    <xf numFmtId="2" fontId="24" fillId="0" borderId="26" xfId="2" applyNumberFormat="1" applyFont="1" applyFill="1" applyBorder="1" applyAlignment="1" applyProtection="1">
      <alignment horizontal="right" wrapText="1" indent="1"/>
    </xf>
    <xf numFmtId="1" fontId="22" fillId="5" borderId="1" xfId="0" applyNumberFormat="1" applyFont="1" applyFill="1" applyBorder="1" applyProtection="1"/>
    <xf numFmtId="0" fontId="17" fillId="0" borderId="1" xfId="2" applyFont="1" applyFill="1" applyBorder="1" applyAlignment="1" applyProtection="1">
      <alignment horizontal="right"/>
      <protection locked="0"/>
    </xf>
    <xf numFmtId="4" fontId="17" fillId="0" borderId="0" xfId="1" applyNumberFormat="1" applyFont="1" applyAlignment="1" applyProtection="1">
      <alignment horizontal="center" vertical="center" wrapText="1"/>
      <protection locked="0"/>
    </xf>
    <xf numFmtId="0" fontId="22" fillId="2" borderId="0" xfId="0" applyFont="1" applyFill="1" applyBorder="1" applyAlignment="1">
      <alignment horizontal="left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9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0" fontId="29" fillId="4" borderId="10" xfId="9" applyFont="1" applyFill="1" applyBorder="1" applyAlignment="1" applyProtection="1">
      <alignment horizontal="center" vertical="center"/>
    </xf>
    <xf numFmtId="14" fontId="21" fillId="2" borderId="36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6" xfId="10" applyNumberFormat="1" applyFont="1" applyFill="1" applyBorder="1" applyAlignment="1" applyProtection="1">
      <alignment horizontal="center" vertical="center"/>
    </xf>
    <xf numFmtId="14" fontId="21" fillId="2" borderId="36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6" xfId="3" applyFont="1" applyBorder="1" applyAlignment="1" applyProtection="1">
      <alignment horizontal="center" vertical="center"/>
      <protection locked="0"/>
    </xf>
    <xf numFmtId="0" fontId="17" fillId="0" borderId="36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19" fillId="0" borderId="31" xfId="3" applyFont="1" applyBorder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Font="1" applyBorder="1" applyAlignment="1" applyProtection="1">
      <alignment horizontal="left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609600" y="5019675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1219725" y="50196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75</xdr:row>
      <xdr:rowOff>171450</xdr:rowOff>
    </xdr:from>
    <xdr:to>
      <xdr:col>2</xdr:col>
      <xdr:colOff>1495425</xdr:colOff>
      <xdr:row>75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171450</xdr:rowOff>
    </xdr:from>
    <xdr:to>
      <xdr:col>1</xdr:col>
      <xdr:colOff>1495425</xdr:colOff>
      <xdr:row>20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21</xdr:row>
      <xdr:rowOff>4082</xdr:rowOff>
    </xdr:from>
    <xdr:to>
      <xdr:col>5</xdr:col>
      <xdr:colOff>110219</xdr:colOff>
      <xdr:row>21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171450</xdr:rowOff>
    </xdr:from>
    <xdr:to>
      <xdr:col>2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30</xdr:row>
      <xdr:rowOff>152400</xdr:rowOff>
    </xdr:from>
    <xdr:to>
      <xdr:col>7</xdr:col>
      <xdr:colOff>9525</xdr:colOff>
      <xdr:row>30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showGridLines="0" tabSelected="1" zoomScaleNormal="100" workbookViewId="0">
      <selection activeCell="F23" sqref="F23"/>
    </sheetView>
  </sheetViews>
  <sheetFormatPr defaultRowHeight="15" x14ac:dyDescent="0.2"/>
  <cols>
    <col min="1" max="1" width="6.28515625" style="263" bestFit="1" customWidth="1"/>
    <col min="2" max="2" width="13.140625" style="263" customWidth="1"/>
    <col min="3" max="3" width="17.85546875" style="263" customWidth="1"/>
    <col min="4" max="4" width="15.140625" style="263" customWidth="1"/>
    <col min="5" max="5" width="24.5703125" style="263" customWidth="1"/>
    <col min="6" max="8" width="19.140625" style="264" customWidth="1"/>
    <col min="9" max="9" width="16.42578125" style="263" bestFit="1" customWidth="1"/>
    <col min="10" max="10" width="17.42578125" style="263" customWidth="1"/>
    <col min="11" max="11" width="13.140625" style="263" bestFit="1" customWidth="1"/>
    <col min="12" max="12" width="22.7109375" style="263" customWidth="1"/>
    <col min="13" max="16384" width="9.140625" style="263"/>
  </cols>
  <sheetData>
    <row r="1" spans="1:12" s="274" customFormat="1" x14ac:dyDescent="0.2">
      <c r="A1" s="339" t="s">
        <v>301</v>
      </c>
      <c r="B1" s="328"/>
      <c r="C1" s="328"/>
      <c r="D1" s="328"/>
      <c r="E1" s="329"/>
      <c r="F1" s="323"/>
      <c r="G1" s="329"/>
      <c r="H1" s="338"/>
      <c r="I1" s="328"/>
      <c r="J1" s="329"/>
      <c r="K1" s="329"/>
      <c r="L1" s="337" t="s">
        <v>109</v>
      </c>
    </row>
    <row r="2" spans="1:12" s="274" customFormat="1" x14ac:dyDescent="0.2">
      <c r="A2" s="336" t="s">
        <v>140</v>
      </c>
      <c r="B2" s="328"/>
      <c r="C2" s="328"/>
      <c r="D2" s="328"/>
      <c r="E2" s="329"/>
      <c r="F2" s="323"/>
      <c r="G2" s="329"/>
      <c r="H2" s="335"/>
      <c r="I2" s="328"/>
      <c r="J2" s="329"/>
      <c r="K2" s="329"/>
      <c r="L2" s="334" t="s">
        <v>514</v>
      </c>
    </row>
    <row r="3" spans="1:12" s="274" customFormat="1" x14ac:dyDescent="0.2">
      <c r="A3" s="333"/>
      <c r="B3" s="328"/>
      <c r="C3" s="332"/>
      <c r="D3" s="331"/>
      <c r="E3" s="329"/>
      <c r="F3" s="329"/>
      <c r="G3" s="329"/>
      <c r="H3" s="329"/>
      <c r="I3" s="323"/>
      <c r="J3" s="328"/>
      <c r="K3" s="328"/>
      <c r="L3" s="327"/>
    </row>
    <row r="4" spans="1:12" s="274" customFormat="1" x14ac:dyDescent="0.2">
      <c r="A4" s="365" t="s">
        <v>269</v>
      </c>
      <c r="B4" s="323"/>
      <c r="C4" s="323"/>
      <c r="D4" s="371"/>
      <c r="E4" s="372"/>
      <c r="F4" s="330"/>
      <c r="G4" s="329"/>
      <c r="H4" s="373"/>
      <c r="I4" s="372"/>
      <c r="J4" s="328"/>
      <c r="K4" s="329"/>
      <c r="L4" s="327"/>
    </row>
    <row r="5" spans="1:12" s="274" customFormat="1" ht="15.75" thickBot="1" x14ac:dyDescent="0.25">
      <c r="A5" s="447" t="s">
        <v>513</v>
      </c>
      <c r="B5" s="447"/>
      <c r="C5" s="447"/>
      <c r="D5" s="447"/>
      <c r="E5" s="447"/>
      <c r="F5" s="447"/>
      <c r="G5" s="330"/>
      <c r="H5" s="330"/>
      <c r="I5" s="329"/>
      <c r="J5" s="328"/>
      <c r="K5" s="328"/>
      <c r="L5" s="327"/>
    </row>
    <row r="6" spans="1:12" ht="15.75" thickBot="1" x14ac:dyDescent="0.25">
      <c r="A6" s="326"/>
      <c r="B6" s="325"/>
      <c r="C6" s="324"/>
      <c r="D6" s="324"/>
      <c r="E6" s="324"/>
      <c r="F6" s="323"/>
      <c r="G6" s="323"/>
      <c r="H6" s="323"/>
      <c r="I6" s="450" t="s">
        <v>438</v>
      </c>
      <c r="J6" s="451"/>
      <c r="K6" s="452"/>
      <c r="L6" s="322"/>
    </row>
    <row r="7" spans="1:12" s="310" customFormat="1" ht="51.75" thickBot="1" x14ac:dyDescent="0.25">
      <c r="A7" s="321" t="s">
        <v>64</v>
      </c>
      <c r="B7" s="320" t="s">
        <v>141</v>
      </c>
      <c r="C7" s="320" t="s">
        <v>437</v>
      </c>
      <c r="D7" s="319" t="s">
        <v>275</v>
      </c>
      <c r="E7" s="318" t="s">
        <v>436</v>
      </c>
      <c r="F7" s="317" t="s">
        <v>435</v>
      </c>
      <c r="G7" s="316" t="s">
        <v>228</v>
      </c>
      <c r="H7" s="315" t="s">
        <v>225</v>
      </c>
      <c r="I7" s="314" t="s">
        <v>434</v>
      </c>
      <c r="J7" s="313" t="s">
        <v>272</v>
      </c>
      <c r="K7" s="312" t="s">
        <v>229</v>
      </c>
      <c r="L7" s="311" t="s">
        <v>230</v>
      </c>
    </row>
    <row r="8" spans="1:12" s="304" customFormat="1" ht="15.75" thickBot="1" x14ac:dyDescent="0.25">
      <c r="A8" s="308">
        <v>1</v>
      </c>
      <c r="B8" s="307">
        <v>2</v>
      </c>
      <c r="C8" s="309">
        <v>3</v>
      </c>
      <c r="D8" s="309">
        <v>4</v>
      </c>
      <c r="E8" s="308">
        <v>5</v>
      </c>
      <c r="F8" s="307">
        <v>6</v>
      </c>
      <c r="G8" s="309">
        <v>7</v>
      </c>
      <c r="H8" s="307">
        <v>8</v>
      </c>
      <c r="I8" s="308">
        <v>9</v>
      </c>
      <c r="J8" s="307">
        <v>10</v>
      </c>
      <c r="K8" s="306">
        <v>11</v>
      </c>
      <c r="L8" s="305">
        <v>12</v>
      </c>
    </row>
    <row r="9" spans="1:12" ht="38.25" x14ac:dyDescent="0.2">
      <c r="A9" s="303">
        <v>1</v>
      </c>
      <c r="B9" s="294" t="s">
        <v>516</v>
      </c>
      <c r="C9" s="293" t="s">
        <v>517</v>
      </c>
      <c r="D9" s="302">
        <v>6000</v>
      </c>
      <c r="E9" s="301" t="s">
        <v>518</v>
      </c>
      <c r="F9" s="290" t="s">
        <v>519</v>
      </c>
      <c r="G9" s="300"/>
      <c r="H9" s="300"/>
      <c r="I9" s="299" t="s">
        <v>520</v>
      </c>
      <c r="J9" s="298" t="s">
        <v>521</v>
      </c>
      <c r="K9" s="297" t="s">
        <v>522</v>
      </c>
      <c r="L9" s="296"/>
    </row>
    <row r="10" spans="1:12" x14ac:dyDescent="0.2">
      <c r="A10" s="295">
        <v>2</v>
      </c>
      <c r="B10" s="294"/>
      <c r="C10" s="293"/>
      <c r="D10" s="292"/>
      <c r="E10" s="291"/>
      <c r="F10" s="290"/>
      <c r="G10" s="290"/>
      <c r="H10" s="290"/>
      <c r="I10" s="289"/>
      <c r="J10" s="288"/>
      <c r="K10" s="287"/>
      <c r="L10" s="286"/>
    </row>
    <row r="11" spans="1:12" ht="15.75" thickBot="1" x14ac:dyDescent="0.25">
      <c r="A11" s="285" t="s">
        <v>271</v>
      </c>
      <c r="B11" s="284"/>
      <c r="C11" s="283"/>
      <c r="D11" s="282"/>
      <c r="E11" s="281"/>
      <c r="F11" s="280"/>
      <c r="G11" s="280"/>
      <c r="H11" s="280"/>
      <c r="I11" s="279"/>
      <c r="J11" s="278"/>
      <c r="K11" s="277"/>
      <c r="L11" s="276"/>
    </row>
    <row r="12" spans="1:12" x14ac:dyDescent="0.2">
      <c r="A12" s="266"/>
      <c r="B12" s="267"/>
      <c r="C12" s="266"/>
      <c r="D12" s="267"/>
      <c r="E12" s="266"/>
      <c r="F12" s="267"/>
      <c r="G12" s="266"/>
      <c r="H12" s="267"/>
      <c r="I12" s="266"/>
      <c r="J12" s="267"/>
      <c r="K12" s="266"/>
      <c r="L12" s="267"/>
    </row>
    <row r="13" spans="1:12" x14ac:dyDescent="0.2">
      <c r="A13" s="266"/>
      <c r="B13" s="273"/>
      <c r="C13" s="266"/>
      <c r="D13" s="273"/>
      <c r="E13" s="266"/>
      <c r="F13" s="273"/>
      <c r="G13" s="266"/>
      <c r="H13" s="273"/>
      <c r="I13" s="266"/>
      <c r="J13" s="273"/>
      <c r="K13" s="266"/>
      <c r="L13" s="273"/>
    </row>
    <row r="14" spans="1:12" s="274" customFormat="1" x14ac:dyDescent="0.2">
      <c r="A14" s="449" t="s">
        <v>399</v>
      </c>
      <c r="B14" s="449"/>
      <c r="C14" s="449"/>
      <c r="D14" s="449"/>
      <c r="E14" s="449"/>
      <c r="F14" s="449"/>
      <c r="G14" s="449"/>
      <c r="H14" s="449"/>
      <c r="I14" s="449"/>
      <c r="J14" s="449"/>
      <c r="K14" s="449"/>
      <c r="L14" s="449"/>
    </row>
    <row r="15" spans="1:12" s="275" customFormat="1" ht="12.75" x14ac:dyDescent="0.2">
      <c r="A15" s="449" t="s">
        <v>433</v>
      </c>
      <c r="B15" s="449"/>
      <c r="C15" s="449"/>
      <c r="D15" s="449"/>
      <c r="E15" s="449"/>
      <c r="F15" s="449"/>
      <c r="G15" s="449"/>
      <c r="H15" s="449"/>
      <c r="I15" s="449"/>
      <c r="J15" s="449"/>
      <c r="K15" s="449"/>
      <c r="L15" s="449"/>
    </row>
    <row r="16" spans="1:12" s="275" customFormat="1" ht="12.75" x14ac:dyDescent="0.2">
      <c r="A16" s="449"/>
      <c r="B16" s="449"/>
      <c r="C16" s="449"/>
      <c r="D16" s="449"/>
      <c r="E16" s="449"/>
      <c r="F16" s="449"/>
      <c r="G16" s="449"/>
      <c r="H16" s="449"/>
      <c r="I16" s="449"/>
      <c r="J16" s="449"/>
      <c r="K16" s="449"/>
      <c r="L16" s="449"/>
    </row>
    <row r="17" spans="1:12" s="274" customFormat="1" x14ac:dyDescent="0.2">
      <c r="A17" s="449" t="s">
        <v>432</v>
      </c>
      <c r="B17" s="449"/>
      <c r="C17" s="449"/>
      <c r="D17" s="449"/>
      <c r="E17" s="449"/>
      <c r="F17" s="449"/>
      <c r="G17" s="449"/>
      <c r="H17" s="449"/>
      <c r="I17" s="449"/>
      <c r="J17" s="449"/>
      <c r="K17" s="449"/>
      <c r="L17" s="449"/>
    </row>
    <row r="18" spans="1:12" s="274" customFormat="1" x14ac:dyDescent="0.2">
      <c r="A18" s="449"/>
      <c r="B18" s="449"/>
      <c r="C18" s="449"/>
      <c r="D18" s="449"/>
      <c r="E18" s="449"/>
      <c r="F18" s="449"/>
      <c r="G18" s="449"/>
      <c r="H18" s="449"/>
      <c r="I18" s="449"/>
      <c r="J18" s="449"/>
      <c r="K18" s="449"/>
      <c r="L18" s="449"/>
    </row>
    <row r="19" spans="1:12" s="274" customFormat="1" x14ac:dyDescent="0.2">
      <c r="A19" s="449" t="s">
        <v>431</v>
      </c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</row>
    <row r="20" spans="1:12" s="274" customFormat="1" x14ac:dyDescent="0.2">
      <c r="A20" s="266"/>
      <c r="B20" s="267"/>
      <c r="C20" s="266"/>
      <c r="D20" s="267"/>
      <c r="E20" s="266"/>
      <c r="F20" s="267"/>
      <c r="G20" s="266"/>
      <c r="H20" s="267"/>
      <c r="I20" s="266"/>
      <c r="J20" s="267"/>
      <c r="K20" s="266"/>
      <c r="L20" s="267"/>
    </row>
    <row r="21" spans="1:12" s="274" customFormat="1" x14ac:dyDescent="0.2">
      <c r="A21" s="266"/>
      <c r="B21" s="273"/>
      <c r="C21" s="266"/>
      <c r="D21" s="273"/>
      <c r="E21" s="266"/>
      <c r="F21" s="273"/>
      <c r="G21" s="266"/>
      <c r="H21" s="273"/>
      <c r="I21" s="266"/>
      <c r="J21" s="273"/>
      <c r="K21" s="266"/>
      <c r="L21" s="273"/>
    </row>
    <row r="22" spans="1:12" s="274" customFormat="1" x14ac:dyDescent="0.2">
      <c r="A22" s="266"/>
      <c r="B22" s="267"/>
      <c r="C22" s="266"/>
      <c r="D22" s="267"/>
      <c r="E22" s="266"/>
      <c r="F22" s="267"/>
      <c r="G22" s="266"/>
      <c r="H22" s="267"/>
      <c r="I22" s="266"/>
      <c r="J22" s="267"/>
      <c r="K22" s="266"/>
      <c r="L22" s="267"/>
    </row>
    <row r="23" spans="1:12" x14ac:dyDescent="0.2">
      <c r="A23" s="266"/>
      <c r="B23" s="273"/>
      <c r="C23" s="266"/>
      <c r="D23" s="273"/>
      <c r="E23" s="266"/>
      <c r="F23" s="273"/>
      <c r="G23" s="266"/>
      <c r="H23" s="273"/>
      <c r="I23" s="266"/>
      <c r="J23" s="273"/>
      <c r="K23" s="266"/>
      <c r="L23" s="273"/>
    </row>
    <row r="24" spans="1:12" s="268" customFormat="1" x14ac:dyDescent="0.2">
      <c r="A24" s="455" t="s">
        <v>107</v>
      </c>
      <c r="B24" s="455"/>
      <c r="C24" s="267"/>
      <c r="D24" s="266"/>
      <c r="E24" s="267"/>
      <c r="F24" s="267"/>
      <c r="G24" s="266"/>
      <c r="H24" s="267"/>
      <c r="I24" s="267"/>
      <c r="J24" s="266"/>
      <c r="K24" s="267"/>
      <c r="L24" s="266"/>
    </row>
    <row r="25" spans="1:12" s="268" customFormat="1" x14ac:dyDescent="0.2">
      <c r="A25" s="267"/>
      <c r="B25" s="266"/>
      <c r="C25" s="271"/>
      <c r="D25" s="272"/>
      <c r="E25" s="271"/>
      <c r="F25" s="267"/>
      <c r="G25" s="266"/>
      <c r="H25" s="270"/>
      <c r="I25" s="267"/>
      <c r="J25" s="266"/>
      <c r="K25" s="267"/>
      <c r="L25" s="266"/>
    </row>
    <row r="26" spans="1:12" s="268" customFormat="1" ht="15" customHeight="1" x14ac:dyDescent="0.2">
      <c r="A26" s="267"/>
      <c r="B26" s="266"/>
      <c r="C26" s="448" t="s">
        <v>263</v>
      </c>
      <c r="D26" s="448"/>
      <c r="E26" s="448"/>
      <c r="F26" s="267"/>
      <c r="G26" s="266"/>
      <c r="H26" s="453" t="s">
        <v>430</v>
      </c>
      <c r="I26" s="269"/>
      <c r="J26" s="266"/>
      <c r="K26" s="267"/>
      <c r="L26" s="266"/>
    </row>
    <row r="27" spans="1:12" s="268" customFormat="1" x14ac:dyDescent="0.2">
      <c r="A27" s="267"/>
      <c r="B27" s="266"/>
      <c r="C27" s="267"/>
      <c r="D27" s="266"/>
      <c r="E27" s="267"/>
      <c r="F27" s="267"/>
      <c r="G27" s="266"/>
      <c r="H27" s="454"/>
      <c r="I27" s="269"/>
      <c r="J27" s="266"/>
      <c r="K27" s="267"/>
      <c r="L27" s="266"/>
    </row>
    <row r="28" spans="1:12" s="265" customFormat="1" x14ac:dyDescent="0.2">
      <c r="A28" s="267"/>
      <c r="B28" s="266"/>
      <c r="C28" s="448" t="s">
        <v>139</v>
      </c>
      <c r="D28" s="448"/>
      <c r="E28" s="448"/>
      <c r="F28" s="267"/>
      <c r="G28" s="266"/>
      <c r="H28" s="267"/>
      <c r="I28" s="267"/>
      <c r="J28" s="266"/>
      <c r="K28" s="267"/>
      <c r="L28" s="266"/>
    </row>
    <row r="29" spans="1:12" s="265" customFormat="1" x14ac:dyDescent="0.2">
      <c r="E29" s="263"/>
    </row>
    <row r="30" spans="1:12" s="265" customFormat="1" x14ac:dyDescent="0.2">
      <c r="E30" s="263"/>
    </row>
    <row r="31" spans="1:12" s="265" customFormat="1" x14ac:dyDescent="0.2">
      <c r="E31" s="263"/>
    </row>
    <row r="32" spans="1:12" s="265" customFormat="1" x14ac:dyDescent="0.2">
      <c r="E32" s="263"/>
    </row>
    <row r="33" s="265" customFormat="1" x14ac:dyDescent="0.2"/>
  </sheetData>
  <mergeCells count="10">
    <mergeCell ref="A5:F5"/>
    <mergeCell ref="C28:E28"/>
    <mergeCell ref="A15:L16"/>
    <mergeCell ref="A17:L18"/>
    <mergeCell ref="A19:L19"/>
    <mergeCell ref="I6:K6"/>
    <mergeCell ref="H26:H27"/>
    <mergeCell ref="A24:B24"/>
    <mergeCell ref="A14:L14"/>
    <mergeCell ref="C26:E26"/>
  </mergeCells>
  <dataValidations count="3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1"/>
    <dataValidation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1"/>
  </dataValidations>
  <printOptions gridLines="1"/>
  <pageMargins left="0.11810804899387577" right="0.11810804899387577" top="0.354329615048119" bottom="0.354329615048119" header="0.31496062992125984" footer="0.31496062992125984"/>
  <pageSetup scale="6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9"/>
  <sheetViews>
    <sheetView showGridLines="0" view="pageBreakPreview" topLeftCell="A55" zoomScale="80" zoomScaleSheetLayoutView="80" workbookViewId="0">
      <selection activeCell="C3" sqref="C3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4" t="s">
        <v>297</v>
      </c>
      <c r="B1" s="114"/>
      <c r="C1" s="458" t="s">
        <v>109</v>
      </c>
      <c r="D1" s="458"/>
      <c r="E1" s="148"/>
    </row>
    <row r="2" spans="1:12" x14ac:dyDescent="0.3">
      <c r="A2" s="76" t="s">
        <v>140</v>
      </c>
      <c r="B2" s="114"/>
      <c r="C2" s="456" t="str">
        <f>'ფორმა N1'!L2</f>
        <v>01/01/2017-12/31/2017</v>
      </c>
      <c r="D2" s="457"/>
      <c r="E2" s="148"/>
    </row>
    <row r="3" spans="1:12" x14ac:dyDescent="0.3">
      <c r="A3" s="76"/>
      <c r="B3" s="114"/>
      <c r="C3" s="341"/>
      <c r="D3" s="341"/>
      <c r="E3" s="148"/>
    </row>
    <row r="4" spans="1:12" s="2" customFormat="1" x14ac:dyDescent="0.3">
      <c r="A4" s="77" t="s">
        <v>269</v>
      </c>
      <c r="B4" s="77"/>
      <c r="C4" s="76"/>
      <c r="D4" s="76"/>
      <c r="E4" s="108"/>
      <c r="L4" s="21"/>
    </row>
    <row r="5" spans="1:12" s="2" customFormat="1" x14ac:dyDescent="0.3">
      <c r="A5" s="119" t="str">
        <f>'ფორმა N1'!A5</f>
        <v>მპგ „საქართველოს ქრისტიან კონსერვატიული პარტია“</v>
      </c>
      <c r="B5" s="111"/>
      <c r="C5" s="60"/>
      <c r="D5" s="60"/>
      <c r="E5" s="108"/>
    </row>
    <row r="6" spans="1:12" s="2" customFormat="1" x14ac:dyDescent="0.3">
      <c r="A6" s="77"/>
      <c r="B6" s="77"/>
      <c r="C6" s="76"/>
      <c r="D6" s="76"/>
      <c r="E6" s="108"/>
    </row>
    <row r="7" spans="1:12" s="6" customFormat="1" x14ac:dyDescent="0.3">
      <c r="A7" s="340"/>
      <c r="B7" s="340"/>
      <c r="C7" s="78"/>
      <c r="D7" s="78"/>
      <c r="E7" s="149"/>
    </row>
    <row r="8" spans="1:12" s="6" customFormat="1" ht="30" x14ac:dyDescent="0.3">
      <c r="A8" s="106" t="s">
        <v>64</v>
      </c>
      <c r="B8" s="79" t="s">
        <v>11</v>
      </c>
      <c r="C8" s="79" t="s">
        <v>10</v>
      </c>
      <c r="D8" s="79" t="s">
        <v>9</v>
      </c>
      <c r="E8" s="149"/>
    </row>
    <row r="9" spans="1:12" s="9" customFormat="1" ht="18" x14ac:dyDescent="0.2">
      <c r="A9" s="13">
        <v>1</v>
      </c>
      <c r="B9" s="13" t="s">
        <v>57</v>
      </c>
      <c r="C9" s="82">
        <f>SUM(C10,C14,C54,C57,C58,C59,C76)</f>
        <v>0</v>
      </c>
      <c r="D9" s="82">
        <f>SUM(D10,D14,D54,D57,D58,D59,D65,D72,D73)</f>
        <v>0</v>
      </c>
      <c r="E9" s="150"/>
    </row>
    <row r="10" spans="1:12" s="9" customFormat="1" ht="18" x14ac:dyDescent="0.2">
      <c r="A10" s="14">
        <v>1.1000000000000001</v>
      </c>
      <c r="B10" s="14" t="s">
        <v>58</v>
      </c>
      <c r="C10" s="84">
        <f>SUM(C11:C13)</f>
        <v>0</v>
      </c>
      <c r="D10" s="84">
        <f>SUM(D11:D13)</f>
        <v>0</v>
      </c>
      <c r="E10" s="150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0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48"/>
    </row>
    <row r="13" spans="1:12" ht="16.5" customHeight="1" x14ac:dyDescent="0.3">
      <c r="A13" s="377" t="s">
        <v>482</v>
      </c>
      <c r="B13" s="378" t="s">
        <v>484</v>
      </c>
      <c r="C13" s="378"/>
      <c r="D13" s="378"/>
      <c r="E13" s="148"/>
    </row>
    <row r="14" spans="1:12" x14ac:dyDescent="0.3">
      <c r="A14" s="14">
        <v>1.2</v>
      </c>
      <c r="B14" s="14" t="s">
        <v>60</v>
      </c>
      <c r="C14" s="84">
        <f>SUM(C15,C18,C30:C33,C36,C37,C44,C45,C46,C47,C48,C52,C53)</f>
        <v>0</v>
      </c>
      <c r="D14" s="84">
        <f>SUM(D15,D18,D30:D33,D36,D37,D44,D45,D46,D47,D48,D52,D53)</f>
        <v>0</v>
      </c>
      <c r="E14" s="148"/>
    </row>
    <row r="15" spans="1:12" x14ac:dyDescent="0.3">
      <c r="A15" s="16" t="s">
        <v>32</v>
      </c>
      <c r="B15" s="16" t="s">
        <v>1</v>
      </c>
      <c r="C15" s="83">
        <f>SUM(C16:C17)</f>
        <v>0</v>
      </c>
      <c r="D15" s="83">
        <f>SUM(D16:D17)</f>
        <v>0</v>
      </c>
      <c r="E15" s="148"/>
    </row>
    <row r="16" spans="1:12" ht="17.25" customHeight="1" x14ac:dyDescent="0.3">
      <c r="A16" s="17" t="s">
        <v>98</v>
      </c>
      <c r="B16" s="17" t="s">
        <v>61</v>
      </c>
      <c r="C16" s="36"/>
      <c r="D16" s="37"/>
      <c r="E16" s="148"/>
    </row>
    <row r="17" spans="1:5" ht="17.25" customHeight="1" x14ac:dyDescent="0.3">
      <c r="A17" s="17" t="s">
        <v>99</v>
      </c>
      <c r="B17" s="17" t="s">
        <v>62</v>
      </c>
      <c r="C17" s="36"/>
      <c r="D17" s="37"/>
      <c r="E17" s="148"/>
    </row>
    <row r="18" spans="1:5" x14ac:dyDescent="0.3">
      <c r="A18" s="16" t="s">
        <v>33</v>
      </c>
      <c r="B18" s="16" t="s">
        <v>2</v>
      </c>
      <c r="C18" s="83">
        <f>SUM(C19:C24,C29)</f>
        <v>0</v>
      </c>
      <c r="D18" s="83">
        <f>SUM(D19:D24,D29)</f>
        <v>0</v>
      </c>
      <c r="E18" s="148"/>
    </row>
    <row r="19" spans="1:5" ht="30" x14ac:dyDescent="0.3">
      <c r="A19" s="17" t="s">
        <v>12</v>
      </c>
      <c r="B19" s="17" t="s">
        <v>245</v>
      </c>
      <c r="C19" s="38"/>
      <c r="D19" s="39"/>
      <c r="E19" s="148"/>
    </row>
    <row r="20" spans="1:5" x14ac:dyDescent="0.3">
      <c r="A20" s="17" t="s">
        <v>13</v>
      </c>
      <c r="B20" s="17" t="s">
        <v>14</v>
      </c>
      <c r="C20" s="38"/>
      <c r="D20" s="40"/>
      <c r="E20" s="148"/>
    </row>
    <row r="21" spans="1:5" ht="30" x14ac:dyDescent="0.3">
      <c r="A21" s="17" t="s">
        <v>276</v>
      </c>
      <c r="B21" s="17" t="s">
        <v>22</v>
      </c>
      <c r="C21" s="38"/>
      <c r="D21" s="41"/>
      <c r="E21" s="148"/>
    </row>
    <row r="22" spans="1:5" x14ac:dyDescent="0.3">
      <c r="A22" s="17" t="s">
        <v>277</v>
      </c>
      <c r="B22" s="17" t="s">
        <v>15</v>
      </c>
      <c r="C22" s="38"/>
      <c r="D22" s="41"/>
      <c r="E22" s="148"/>
    </row>
    <row r="23" spans="1:5" x14ac:dyDescent="0.3">
      <c r="A23" s="17" t="s">
        <v>278</v>
      </c>
      <c r="B23" s="17" t="s">
        <v>16</v>
      </c>
      <c r="C23" s="38"/>
      <c r="D23" s="41"/>
      <c r="E23" s="148"/>
    </row>
    <row r="24" spans="1:5" x14ac:dyDescent="0.3">
      <c r="A24" s="17" t="s">
        <v>279</v>
      </c>
      <c r="B24" s="17" t="s">
        <v>17</v>
      </c>
      <c r="C24" s="117">
        <f>SUM(C25:C28)</f>
        <v>0</v>
      </c>
      <c r="D24" s="117">
        <f>SUM(D25:D28)</f>
        <v>0</v>
      </c>
      <c r="E24" s="148"/>
    </row>
    <row r="25" spans="1:5" ht="16.5" customHeight="1" x14ac:dyDescent="0.3">
      <c r="A25" s="18" t="s">
        <v>280</v>
      </c>
      <c r="B25" s="18" t="s">
        <v>18</v>
      </c>
      <c r="C25" s="38"/>
      <c r="D25" s="41"/>
      <c r="E25" s="148"/>
    </row>
    <row r="26" spans="1:5" ht="16.5" customHeight="1" x14ac:dyDescent="0.3">
      <c r="A26" s="18" t="s">
        <v>281</v>
      </c>
      <c r="B26" s="18" t="s">
        <v>19</v>
      </c>
      <c r="C26" s="38"/>
      <c r="D26" s="41"/>
      <c r="E26" s="148"/>
    </row>
    <row r="27" spans="1:5" ht="16.5" customHeight="1" x14ac:dyDescent="0.3">
      <c r="A27" s="18" t="s">
        <v>282</v>
      </c>
      <c r="B27" s="18" t="s">
        <v>20</v>
      </c>
      <c r="C27" s="38"/>
      <c r="D27" s="41"/>
      <c r="E27" s="148"/>
    </row>
    <row r="28" spans="1:5" ht="16.5" customHeight="1" x14ac:dyDescent="0.3">
      <c r="A28" s="18" t="s">
        <v>283</v>
      </c>
      <c r="B28" s="18" t="s">
        <v>23</v>
      </c>
      <c r="C28" s="38"/>
      <c r="D28" s="42"/>
      <c r="E28" s="148"/>
    </row>
    <row r="29" spans="1:5" x14ac:dyDescent="0.3">
      <c r="A29" s="17" t="s">
        <v>284</v>
      </c>
      <c r="B29" s="17" t="s">
        <v>21</v>
      </c>
      <c r="C29" s="38"/>
      <c r="D29" s="42"/>
      <c r="E29" s="148"/>
    </row>
    <row r="30" spans="1:5" x14ac:dyDescent="0.3">
      <c r="A30" s="16" t="s">
        <v>34</v>
      </c>
      <c r="B30" s="16" t="s">
        <v>3</v>
      </c>
      <c r="C30" s="34"/>
      <c r="D30" s="35"/>
      <c r="E30" s="148"/>
    </row>
    <row r="31" spans="1:5" x14ac:dyDescent="0.3">
      <c r="A31" s="16" t="s">
        <v>35</v>
      </c>
      <c r="B31" s="16" t="s">
        <v>4</v>
      </c>
      <c r="C31" s="34"/>
      <c r="D31" s="35"/>
      <c r="E31" s="148"/>
    </row>
    <row r="32" spans="1:5" x14ac:dyDescent="0.3">
      <c r="A32" s="16" t="s">
        <v>36</v>
      </c>
      <c r="B32" s="16" t="s">
        <v>5</v>
      </c>
      <c r="C32" s="34"/>
      <c r="D32" s="35"/>
      <c r="E32" s="148"/>
    </row>
    <row r="33" spans="1:5" x14ac:dyDescent="0.3">
      <c r="A33" s="16" t="s">
        <v>37</v>
      </c>
      <c r="B33" s="16" t="s">
        <v>63</v>
      </c>
      <c r="C33" s="83">
        <f>SUM(C34:C35)</f>
        <v>0</v>
      </c>
      <c r="D33" s="83">
        <f>SUM(D34:D35)</f>
        <v>0</v>
      </c>
      <c r="E33" s="148"/>
    </row>
    <row r="34" spans="1:5" x14ac:dyDescent="0.3">
      <c r="A34" s="17" t="s">
        <v>285</v>
      </c>
      <c r="B34" s="17" t="s">
        <v>56</v>
      </c>
      <c r="C34" s="34"/>
      <c r="D34" s="35"/>
      <c r="E34" s="148"/>
    </row>
    <row r="35" spans="1:5" x14ac:dyDescent="0.3">
      <c r="A35" s="17" t="s">
        <v>286</v>
      </c>
      <c r="B35" s="17" t="s">
        <v>55</v>
      </c>
      <c r="C35" s="34"/>
      <c r="D35" s="35"/>
      <c r="E35" s="148"/>
    </row>
    <row r="36" spans="1:5" x14ac:dyDescent="0.3">
      <c r="A36" s="16" t="s">
        <v>38</v>
      </c>
      <c r="B36" s="16" t="s">
        <v>49</v>
      </c>
      <c r="C36" s="34"/>
      <c r="D36" s="35"/>
      <c r="E36" s="148"/>
    </row>
    <row r="37" spans="1:5" x14ac:dyDescent="0.3">
      <c r="A37" s="16" t="s">
        <v>39</v>
      </c>
      <c r="B37" s="16" t="s">
        <v>344</v>
      </c>
      <c r="C37" s="83">
        <f>SUM(C38:C43)</f>
        <v>0</v>
      </c>
      <c r="D37" s="83">
        <f>SUM(D38:D43)</f>
        <v>0</v>
      </c>
      <c r="E37" s="148"/>
    </row>
    <row r="38" spans="1:5" x14ac:dyDescent="0.3">
      <c r="A38" s="17" t="s">
        <v>341</v>
      </c>
      <c r="B38" s="17" t="s">
        <v>345</v>
      </c>
      <c r="C38" s="34"/>
      <c r="D38" s="34"/>
      <c r="E38" s="148"/>
    </row>
    <row r="39" spans="1:5" x14ac:dyDescent="0.3">
      <c r="A39" s="17" t="s">
        <v>342</v>
      </c>
      <c r="B39" s="17" t="s">
        <v>346</v>
      </c>
      <c r="C39" s="34"/>
      <c r="D39" s="34"/>
      <c r="E39" s="148"/>
    </row>
    <row r="40" spans="1:5" x14ac:dyDescent="0.3">
      <c r="A40" s="17" t="s">
        <v>343</v>
      </c>
      <c r="B40" s="17" t="s">
        <v>349</v>
      </c>
      <c r="C40" s="34"/>
      <c r="D40" s="35"/>
      <c r="E40" s="148"/>
    </row>
    <row r="41" spans="1:5" x14ac:dyDescent="0.3">
      <c r="A41" s="17" t="s">
        <v>348</v>
      </c>
      <c r="B41" s="17" t="s">
        <v>350</v>
      </c>
      <c r="C41" s="34"/>
      <c r="D41" s="35"/>
      <c r="E41" s="148"/>
    </row>
    <row r="42" spans="1:5" x14ac:dyDescent="0.3">
      <c r="A42" s="17" t="s">
        <v>351</v>
      </c>
      <c r="B42" s="17" t="s">
        <v>462</v>
      </c>
      <c r="C42" s="34"/>
      <c r="D42" s="35"/>
      <c r="E42" s="148"/>
    </row>
    <row r="43" spans="1:5" x14ac:dyDescent="0.3">
      <c r="A43" s="17" t="s">
        <v>463</v>
      </c>
      <c r="B43" s="17" t="s">
        <v>347</v>
      </c>
      <c r="C43" s="34"/>
      <c r="D43" s="35"/>
      <c r="E43" s="148"/>
    </row>
    <row r="44" spans="1:5" ht="30" x14ac:dyDescent="0.3">
      <c r="A44" s="16" t="s">
        <v>40</v>
      </c>
      <c r="B44" s="16" t="s">
        <v>28</v>
      </c>
      <c r="C44" s="34"/>
      <c r="D44" s="35"/>
      <c r="E44" s="148"/>
    </row>
    <row r="45" spans="1:5" x14ac:dyDescent="0.3">
      <c r="A45" s="16" t="s">
        <v>41</v>
      </c>
      <c r="B45" s="16" t="s">
        <v>24</v>
      </c>
      <c r="C45" s="34"/>
      <c r="D45" s="35"/>
      <c r="E45" s="148"/>
    </row>
    <row r="46" spans="1:5" x14ac:dyDescent="0.3">
      <c r="A46" s="16" t="s">
        <v>42</v>
      </c>
      <c r="B46" s="16" t="s">
        <v>25</v>
      </c>
      <c r="C46" s="34"/>
      <c r="D46" s="35"/>
      <c r="E46" s="148"/>
    </row>
    <row r="47" spans="1:5" x14ac:dyDescent="0.3">
      <c r="A47" s="16" t="s">
        <v>43</v>
      </c>
      <c r="B47" s="16" t="s">
        <v>26</v>
      </c>
      <c r="C47" s="34"/>
      <c r="D47" s="35"/>
      <c r="E47" s="148"/>
    </row>
    <row r="48" spans="1:5" x14ac:dyDescent="0.3">
      <c r="A48" s="16" t="s">
        <v>44</v>
      </c>
      <c r="B48" s="16" t="s">
        <v>291</v>
      </c>
      <c r="C48" s="83">
        <f>SUM(C49:C51)</f>
        <v>0</v>
      </c>
      <c r="D48" s="83">
        <f>SUM(D49:D51)</f>
        <v>0</v>
      </c>
      <c r="E48" s="148"/>
    </row>
    <row r="49" spans="1:5" x14ac:dyDescent="0.3">
      <c r="A49" s="97" t="s">
        <v>357</v>
      </c>
      <c r="B49" s="97" t="s">
        <v>360</v>
      </c>
      <c r="C49" s="34"/>
      <c r="D49" s="35"/>
      <c r="E49" s="148"/>
    </row>
    <row r="50" spans="1:5" x14ac:dyDescent="0.3">
      <c r="A50" s="97" t="s">
        <v>358</v>
      </c>
      <c r="B50" s="97" t="s">
        <v>359</v>
      </c>
      <c r="C50" s="34"/>
      <c r="D50" s="35"/>
      <c r="E50" s="148"/>
    </row>
    <row r="51" spans="1:5" x14ac:dyDescent="0.3">
      <c r="A51" s="97" t="s">
        <v>361</v>
      </c>
      <c r="B51" s="97" t="s">
        <v>362</v>
      </c>
      <c r="C51" s="34"/>
      <c r="D51" s="35"/>
      <c r="E51" s="148"/>
    </row>
    <row r="52" spans="1:5" ht="26.25" customHeight="1" x14ac:dyDescent="0.3">
      <c r="A52" s="16" t="s">
        <v>45</v>
      </c>
      <c r="B52" s="16" t="s">
        <v>29</v>
      </c>
      <c r="C52" s="34"/>
      <c r="D52" s="35"/>
      <c r="E52" s="148"/>
    </row>
    <row r="53" spans="1:5" x14ac:dyDescent="0.3">
      <c r="A53" s="16" t="s">
        <v>46</v>
      </c>
      <c r="B53" s="16" t="s">
        <v>6</v>
      </c>
      <c r="C53" s="34"/>
      <c r="D53" s="35"/>
      <c r="E53" s="148"/>
    </row>
    <row r="54" spans="1:5" ht="30" x14ac:dyDescent="0.3">
      <c r="A54" s="14">
        <v>1.3</v>
      </c>
      <c r="B54" s="87" t="s">
        <v>392</v>
      </c>
      <c r="C54" s="84">
        <f>SUM(C55:C56)</f>
        <v>0</v>
      </c>
      <c r="D54" s="84">
        <f>SUM(D55:D56)</f>
        <v>0</v>
      </c>
      <c r="E54" s="148"/>
    </row>
    <row r="55" spans="1:5" ht="30" x14ac:dyDescent="0.3">
      <c r="A55" s="16" t="s">
        <v>50</v>
      </c>
      <c r="B55" s="16" t="s">
        <v>48</v>
      </c>
      <c r="C55" s="34"/>
      <c r="D55" s="35"/>
      <c r="E55" s="148"/>
    </row>
    <row r="56" spans="1:5" x14ac:dyDescent="0.3">
      <c r="A56" s="16" t="s">
        <v>51</v>
      </c>
      <c r="B56" s="16" t="s">
        <v>47</v>
      </c>
      <c r="C56" s="34"/>
      <c r="D56" s="35"/>
      <c r="E56" s="148"/>
    </row>
    <row r="57" spans="1:5" x14ac:dyDescent="0.3">
      <c r="A57" s="14">
        <v>1.4</v>
      </c>
      <c r="B57" s="14" t="s">
        <v>394</v>
      </c>
      <c r="C57" s="34"/>
      <c r="D57" s="35"/>
      <c r="E57" s="148"/>
    </row>
    <row r="58" spans="1:5" x14ac:dyDescent="0.3">
      <c r="A58" s="14">
        <v>1.5</v>
      </c>
      <c r="B58" s="14" t="s">
        <v>7</v>
      </c>
      <c r="C58" s="38"/>
      <c r="D58" s="41"/>
      <c r="E58" s="148"/>
    </row>
    <row r="59" spans="1:5" x14ac:dyDescent="0.3">
      <c r="A59" s="14">
        <v>1.6</v>
      </c>
      <c r="B59" s="46" t="s">
        <v>8</v>
      </c>
      <c r="C59" s="84">
        <f>SUM(C60:C64)</f>
        <v>0</v>
      </c>
      <c r="D59" s="84">
        <f>SUM(D60:D64)</f>
        <v>0</v>
      </c>
      <c r="E59" s="148"/>
    </row>
    <row r="60" spans="1:5" x14ac:dyDescent="0.3">
      <c r="A60" s="16" t="s">
        <v>292</v>
      </c>
      <c r="B60" s="47" t="s">
        <v>52</v>
      </c>
      <c r="C60" s="38"/>
      <c r="D60" s="41"/>
      <c r="E60" s="148"/>
    </row>
    <row r="61" spans="1:5" ht="30" x14ac:dyDescent="0.3">
      <c r="A61" s="16" t="s">
        <v>293</v>
      </c>
      <c r="B61" s="47" t="s">
        <v>54</v>
      </c>
      <c r="C61" s="38"/>
      <c r="D61" s="41"/>
      <c r="E61" s="148"/>
    </row>
    <row r="62" spans="1:5" x14ac:dyDescent="0.3">
      <c r="A62" s="16" t="s">
        <v>294</v>
      </c>
      <c r="B62" s="47" t="s">
        <v>53</v>
      </c>
      <c r="C62" s="41"/>
      <c r="D62" s="41"/>
      <c r="E62" s="148"/>
    </row>
    <row r="63" spans="1:5" x14ac:dyDescent="0.3">
      <c r="A63" s="16" t="s">
        <v>295</v>
      </c>
      <c r="B63" s="47" t="s">
        <v>27</v>
      </c>
      <c r="C63" s="38"/>
      <c r="D63" s="41"/>
      <c r="E63" s="148"/>
    </row>
    <row r="64" spans="1:5" x14ac:dyDescent="0.3">
      <c r="A64" s="16" t="s">
        <v>323</v>
      </c>
      <c r="B64" s="201" t="s">
        <v>324</v>
      </c>
      <c r="C64" s="38"/>
      <c r="D64" s="202"/>
      <c r="E64" s="148"/>
    </row>
    <row r="65" spans="1:5" x14ac:dyDescent="0.3">
      <c r="A65" s="13">
        <v>2</v>
      </c>
      <c r="B65" s="48" t="s">
        <v>106</v>
      </c>
      <c r="C65" s="254"/>
      <c r="D65" s="118">
        <f>SUM(D66:D71)</f>
        <v>0</v>
      </c>
      <c r="E65" s="148"/>
    </row>
    <row r="66" spans="1:5" x14ac:dyDescent="0.3">
      <c r="A66" s="15">
        <v>2.1</v>
      </c>
      <c r="B66" s="49" t="s">
        <v>100</v>
      </c>
      <c r="C66" s="254"/>
      <c r="D66" s="43"/>
      <c r="E66" s="148"/>
    </row>
    <row r="67" spans="1:5" x14ac:dyDescent="0.3">
      <c r="A67" s="15">
        <v>2.2000000000000002</v>
      </c>
      <c r="B67" s="49" t="s">
        <v>104</v>
      </c>
      <c r="C67" s="256"/>
      <c r="D67" s="44"/>
      <c r="E67" s="148"/>
    </row>
    <row r="68" spans="1:5" x14ac:dyDescent="0.3">
      <c r="A68" s="15">
        <v>2.2999999999999998</v>
      </c>
      <c r="B68" s="49" t="s">
        <v>103</v>
      </c>
      <c r="C68" s="256"/>
      <c r="D68" s="44"/>
      <c r="E68" s="148"/>
    </row>
    <row r="69" spans="1:5" x14ac:dyDescent="0.3">
      <c r="A69" s="15">
        <v>2.4</v>
      </c>
      <c r="B69" s="49" t="s">
        <v>105</v>
      </c>
      <c r="C69" s="256"/>
      <c r="D69" s="44"/>
      <c r="E69" s="148"/>
    </row>
    <row r="70" spans="1:5" x14ac:dyDescent="0.3">
      <c r="A70" s="15">
        <v>2.5</v>
      </c>
      <c r="B70" s="49" t="s">
        <v>101</v>
      </c>
      <c r="C70" s="256"/>
      <c r="D70" s="44"/>
      <c r="E70" s="148"/>
    </row>
    <row r="71" spans="1:5" x14ac:dyDescent="0.3">
      <c r="A71" s="15">
        <v>2.6</v>
      </c>
      <c r="B71" s="49" t="s">
        <v>102</v>
      </c>
      <c r="C71" s="256"/>
      <c r="D71" s="44"/>
      <c r="E71" s="148"/>
    </row>
    <row r="72" spans="1:5" s="2" customFormat="1" x14ac:dyDescent="0.3">
      <c r="A72" s="13">
        <v>3</v>
      </c>
      <c r="B72" s="252" t="s">
        <v>417</v>
      </c>
      <c r="C72" s="255"/>
      <c r="D72" s="253"/>
      <c r="E72" s="105"/>
    </row>
    <row r="73" spans="1:5" s="2" customFormat="1" x14ac:dyDescent="0.3">
      <c r="A73" s="13">
        <v>4</v>
      </c>
      <c r="B73" s="13" t="s">
        <v>247</v>
      </c>
      <c r="C73" s="255">
        <f>SUM(C74:C75)</f>
        <v>0</v>
      </c>
      <c r="D73" s="85">
        <f>SUM(D74:D75)</f>
        <v>0</v>
      </c>
      <c r="E73" s="105"/>
    </row>
    <row r="74" spans="1:5" s="2" customFormat="1" x14ac:dyDescent="0.3">
      <c r="A74" s="15">
        <v>4.0999999999999996</v>
      </c>
      <c r="B74" s="15" t="s">
        <v>248</v>
      </c>
      <c r="C74" s="8"/>
      <c r="D74" s="8"/>
      <c r="E74" s="105"/>
    </row>
    <row r="75" spans="1:5" s="2" customFormat="1" x14ac:dyDescent="0.3">
      <c r="A75" s="15">
        <v>4.2</v>
      </c>
      <c r="B75" s="15" t="s">
        <v>249</v>
      </c>
      <c r="C75" s="8"/>
      <c r="D75" s="8"/>
      <c r="E75" s="105"/>
    </row>
    <row r="76" spans="1:5" s="2" customFormat="1" x14ac:dyDescent="0.3">
      <c r="A76" s="13">
        <v>5</v>
      </c>
      <c r="B76" s="250" t="s">
        <v>274</v>
      </c>
      <c r="C76" s="8"/>
      <c r="D76" s="85"/>
      <c r="E76" s="105"/>
    </row>
    <row r="77" spans="1:5" s="2" customFormat="1" x14ac:dyDescent="0.3">
      <c r="A77" s="350"/>
      <c r="B77" s="350"/>
      <c r="C77" s="12"/>
      <c r="D77" s="12"/>
      <c r="E77" s="105"/>
    </row>
    <row r="78" spans="1:5" s="2" customFormat="1" x14ac:dyDescent="0.3">
      <c r="A78" s="461" t="s">
        <v>464</v>
      </c>
      <c r="B78" s="461"/>
      <c r="C78" s="461"/>
      <c r="D78" s="461"/>
      <c r="E78" s="105"/>
    </row>
    <row r="79" spans="1:5" s="2" customFormat="1" x14ac:dyDescent="0.3">
      <c r="A79" s="350"/>
      <c r="B79" s="350"/>
      <c r="C79" s="12"/>
      <c r="D79" s="12"/>
      <c r="E79" s="105"/>
    </row>
    <row r="80" spans="1:5" s="23" customFormat="1" ht="12.75" x14ac:dyDescent="0.2"/>
    <row r="81" spans="1:9" s="2" customFormat="1" x14ac:dyDescent="0.3">
      <c r="A81" s="69" t="s">
        <v>107</v>
      </c>
      <c r="E81" s="5"/>
    </row>
    <row r="82" spans="1:9" s="2" customFormat="1" x14ac:dyDescent="0.3">
      <c r="E82"/>
      <c r="F82"/>
      <c r="G82"/>
      <c r="H82"/>
      <c r="I82"/>
    </row>
    <row r="83" spans="1:9" s="2" customFormat="1" x14ac:dyDescent="0.3">
      <c r="D83" s="12"/>
      <c r="E83"/>
      <c r="F83"/>
      <c r="G83"/>
      <c r="H83"/>
      <c r="I83"/>
    </row>
    <row r="84" spans="1:9" s="2" customFormat="1" x14ac:dyDescent="0.3">
      <c r="A84"/>
      <c r="B84" s="45" t="s">
        <v>465</v>
      </c>
      <c r="D84" s="12"/>
      <c r="E84"/>
      <c r="F84"/>
      <c r="G84"/>
      <c r="H84"/>
      <c r="I84"/>
    </row>
    <row r="85" spans="1:9" s="2" customFormat="1" x14ac:dyDescent="0.3">
      <c r="A85"/>
      <c r="B85" s="469" t="s">
        <v>466</v>
      </c>
      <c r="C85" s="469"/>
      <c r="D85" s="469"/>
      <c r="E85"/>
      <c r="F85"/>
      <c r="G85"/>
      <c r="H85"/>
      <c r="I85"/>
    </row>
    <row r="86" spans="1:9" customFormat="1" ht="12.75" x14ac:dyDescent="0.2">
      <c r="B86" s="66" t="s">
        <v>467</v>
      </c>
    </row>
    <row r="87" spans="1:9" s="2" customFormat="1" x14ac:dyDescent="0.3">
      <c r="A87" s="11"/>
      <c r="B87" s="469" t="s">
        <v>468</v>
      </c>
      <c r="C87" s="469"/>
      <c r="D87" s="469"/>
    </row>
    <row r="88" spans="1:9" s="23" customFormat="1" ht="12.75" x14ac:dyDescent="0.2"/>
    <row r="89" spans="1:9" s="23" customFormat="1" ht="12.75" x14ac:dyDescent="0.2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0" orientation="portrait" r:id="rId1"/>
  <headerFooter alignWithMargins="0"/>
  <rowBreaks count="1" manualBreakCount="1">
    <brk id="58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320</v>
      </c>
      <c r="B1" s="77"/>
      <c r="C1" s="458" t="s">
        <v>109</v>
      </c>
      <c r="D1" s="458"/>
      <c r="E1" s="91"/>
    </row>
    <row r="2" spans="1:5" s="6" customFormat="1" x14ac:dyDescent="0.3">
      <c r="A2" s="74" t="s">
        <v>314</v>
      </c>
      <c r="B2" s="77"/>
      <c r="C2" s="456" t="str">
        <f>'ფორმა N1'!L2</f>
        <v>01/01/2017-12/31/2017</v>
      </c>
      <c r="D2" s="456"/>
      <c r="E2" s="91"/>
    </row>
    <row r="3" spans="1:5" s="6" customFormat="1" x14ac:dyDescent="0.3">
      <c r="A3" s="76" t="s">
        <v>140</v>
      </c>
      <c r="B3" s="74"/>
      <c r="C3" s="160"/>
      <c r="D3" s="160"/>
      <c r="E3" s="91"/>
    </row>
    <row r="4" spans="1:5" s="6" customFormat="1" x14ac:dyDescent="0.3">
      <c r="A4" s="76"/>
      <c r="B4" s="76"/>
      <c r="C4" s="160"/>
      <c r="D4" s="160"/>
      <c r="E4" s="91"/>
    </row>
    <row r="5" spans="1:5" x14ac:dyDescent="0.3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 x14ac:dyDescent="0.3">
      <c r="A6" s="422" t="str">
        <f>'ფორმა N1'!A5</f>
        <v>მპგ „საქართველოს ქრისტიან კონსერვატიული პარტია“</v>
      </c>
      <c r="B6" s="80"/>
      <c r="C6" s="81"/>
      <c r="D6" s="81"/>
      <c r="E6" s="92"/>
    </row>
    <row r="7" spans="1:5" x14ac:dyDescent="0.3">
      <c r="A7" s="77"/>
      <c r="B7" s="77"/>
      <c r="C7" s="76"/>
      <c r="D7" s="76"/>
      <c r="E7" s="92"/>
    </row>
    <row r="8" spans="1:5" s="6" customFormat="1" x14ac:dyDescent="0.3">
      <c r="A8" s="159"/>
      <c r="B8" s="159"/>
      <c r="C8" s="78"/>
      <c r="D8" s="78"/>
      <c r="E8" s="91"/>
    </row>
    <row r="9" spans="1:5" s="6" customFormat="1" ht="30" x14ac:dyDescent="0.3">
      <c r="A9" s="89" t="s">
        <v>64</v>
      </c>
      <c r="B9" s="89" t="s">
        <v>319</v>
      </c>
      <c r="C9" s="79" t="s">
        <v>10</v>
      </c>
      <c r="D9" s="79" t="s">
        <v>9</v>
      </c>
      <c r="E9" s="91"/>
    </row>
    <row r="10" spans="1:5" s="9" customFormat="1" ht="18" x14ac:dyDescent="0.2">
      <c r="A10" s="98" t="s">
        <v>315</v>
      </c>
      <c r="B10" s="98"/>
      <c r="C10" s="4"/>
      <c r="D10" s="4"/>
      <c r="E10" s="93"/>
    </row>
    <row r="11" spans="1:5" s="10" customFormat="1" x14ac:dyDescent="0.2">
      <c r="A11" s="98" t="s">
        <v>316</v>
      </c>
      <c r="B11" s="98"/>
      <c r="C11" s="4"/>
      <c r="D11" s="4"/>
      <c r="E11" s="94"/>
    </row>
    <row r="12" spans="1:5" s="10" customFormat="1" x14ac:dyDescent="0.2">
      <c r="A12" s="87" t="s">
        <v>273</v>
      </c>
      <c r="B12" s="87"/>
      <c r="C12" s="4"/>
      <c r="D12" s="4"/>
      <c r="E12" s="94"/>
    </row>
    <row r="13" spans="1:5" s="10" customFormat="1" x14ac:dyDescent="0.2">
      <c r="A13" s="87" t="s">
        <v>273</v>
      </c>
      <c r="B13" s="87"/>
      <c r="C13" s="4"/>
      <c r="D13" s="4"/>
      <c r="E13" s="94"/>
    </row>
    <row r="14" spans="1:5" s="10" customFormat="1" x14ac:dyDescent="0.2">
      <c r="A14" s="87" t="s">
        <v>273</v>
      </c>
      <c r="B14" s="87"/>
      <c r="C14" s="4"/>
      <c r="D14" s="4"/>
      <c r="E14" s="94"/>
    </row>
    <row r="15" spans="1:5" s="10" customFormat="1" x14ac:dyDescent="0.2">
      <c r="A15" s="87" t="s">
        <v>273</v>
      </c>
      <c r="B15" s="87"/>
      <c r="C15" s="4"/>
      <c r="D15" s="4"/>
      <c r="E15" s="94"/>
    </row>
    <row r="16" spans="1:5" s="10" customFormat="1" x14ac:dyDescent="0.2">
      <c r="A16" s="87" t="s">
        <v>273</v>
      </c>
      <c r="B16" s="87"/>
      <c r="C16" s="4"/>
      <c r="D16" s="4"/>
      <c r="E16" s="94"/>
    </row>
    <row r="17" spans="1:5" s="10" customFormat="1" ht="17.25" customHeight="1" x14ac:dyDescent="0.2">
      <c r="A17" s="98" t="s">
        <v>317</v>
      </c>
      <c r="B17" s="87"/>
      <c r="C17" s="4"/>
      <c r="D17" s="4"/>
      <c r="E17" s="94"/>
    </row>
    <row r="18" spans="1:5" s="10" customFormat="1" ht="18" customHeight="1" x14ac:dyDescent="0.2">
      <c r="A18" s="98" t="s">
        <v>318</v>
      </c>
      <c r="B18" s="87"/>
      <c r="C18" s="4"/>
      <c r="D18" s="4"/>
      <c r="E18" s="94"/>
    </row>
    <row r="19" spans="1:5" s="10" customFormat="1" x14ac:dyDescent="0.2">
      <c r="A19" s="87" t="s">
        <v>273</v>
      </c>
      <c r="B19" s="87"/>
      <c r="C19" s="4"/>
      <c r="D19" s="4"/>
      <c r="E19" s="94"/>
    </row>
    <row r="20" spans="1:5" s="10" customFormat="1" x14ac:dyDescent="0.2">
      <c r="A20" s="87" t="s">
        <v>273</v>
      </c>
      <c r="B20" s="87"/>
      <c r="C20" s="4"/>
      <c r="D20" s="4"/>
      <c r="E20" s="94"/>
    </row>
    <row r="21" spans="1:5" s="10" customFormat="1" x14ac:dyDescent="0.2">
      <c r="A21" s="87" t="s">
        <v>273</v>
      </c>
      <c r="B21" s="87"/>
      <c r="C21" s="4"/>
      <c r="D21" s="4"/>
      <c r="E21" s="94"/>
    </row>
    <row r="22" spans="1:5" s="10" customFormat="1" x14ac:dyDescent="0.2">
      <c r="A22" s="87" t="s">
        <v>273</v>
      </c>
      <c r="B22" s="87"/>
      <c r="C22" s="4"/>
      <c r="D22" s="4"/>
      <c r="E22" s="94"/>
    </row>
    <row r="23" spans="1:5" s="10" customFormat="1" x14ac:dyDescent="0.2">
      <c r="A23" s="87" t="s">
        <v>273</v>
      </c>
      <c r="B23" s="87"/>
      <c r="C23" s="4"/>
      <c r="D23" s="4"/>
      <c r="E23" s="94"/>
    </row>
    <row r="24" spans="1:5" s="3" customFormat="1" x14ac:dyDescent="0.2">
      <c r="A24" s="88"/>
      <c r="B24" s="88"/>
      <c r="C24" s="4"/>
      <c r="D24" s="4"/>
      <c r="E24" s="95"/>
    </row>
    <row r="25" spans="1:5" x14ac:dyDescent="0.3">
      <c r="A25" s="99"/>
      <c r="B25" s="99" t="s">
        <v>321</v>
      </c>
      <c r="C25" s="86">
        <f>SUM(C10:C24)</f>
        <v>0</v>
      </c>
      <c r="D25" s="86">
        <f>SUM(D10:D24)</f>
        <v>0</v>
      </c>
      <c r="E25" s="96"/>
    </row>
    <row r="26" spans="1:5" x14ac:dyDescent="0.3">
      <c r="A26" s="45"/>
      <c r="B26" s="45"/>
    </row>
    <row r="27" spans="1:5" x14ac:dyDescent="0.3">
      <c r="A27" s="2" t="s">
        <v>401</v>
      </c>
      <c r="E27" s="5"/>
    </row>
    <row r="28" spans="1:5" x14ac:dyDescent="0.3">
      <c r="A28" s="2" t="s">
        <v>396</v>
      </c>
    </row>
    <row r="29" spans="1:5" x14ac:dyDescent="0.3">
      <c r="A29" s="200" t="s">
        <v>397</v>
      </c>
    </row>
    <row r="30" spans="1:5" x14ac:dyDescent="0.3">
      <c r="A30" s="200"/>
    </row>
    <row r="31" spans="1:5" x14ac:dyDescent="0.3">
      <c r="A31" s="200" t="s">
        <v>338</v>
      </c>
    </row>
    <row r="32" spans="1:5" s="23" customFormat="1" ht="12.75" x14ac:dyDescent="0.2"/>
    <row r="33" spans="1:9" x14ac:dyDescent="0.3">
      <c r="A33" s="69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9"/>
      <c r="B36" s="69" t="s">
        <v>266</v>
      </c>
      <c r="D36" s="12"/>
      <c r="E36"/>
      <c r="F36"/>
      <c r="G36"/>
      <c r="H36"/>
      <c r="I36"/>
    </row>
    <row r="37" spans="1:9" x14ac:dyDescent="0.3">
      <c r="B37" s="2" t="s">
        <v>265</v>
      </c>
      <c r="D37" s="12"/>
      <c r="E37"/>
      <c r="F37"/>
      <c r="G37"/>
      <c r="H37"/>
      <c r="I37"/>
    </row>
    <row r="38" spans="1:9" customFormat="1" ht="12.75" x14ac:dyDescent="0.2">
      <c r="A38" s="66"/>
      <c r="B38" s="66" t="s">
        <v>139</v>
      </c>
    </row>
    <row r="39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5.42578125" style="185" customWidth="1"/>
    <col min="2" max="2" width="20.85546875" style="185" customWidth="1"/>
    <col min="3" max="3" width="26" style="185" customWidth="1"/>
    <col min="4" max="4" width="17" style="185" customWidth="1"/>
    <col min="5" max="5" width="18.140625" style="185" customWidth="1"/>
    <col min="6" max="6" width="14.7109375" style="185" customWidth="1"/>
    <col min="7" max="7" width="15.5703125" style="185" customWidth="1"/>
    <col min="8" max="8" width="14.7109375" style="185" customWidth="1"/>
    <col min="9" max="9" width="29.7109375" style="185" customWidth="1"/>
    <col min="10" max="10" width="0" style="185" hidden="1" customWidth="1"/>
    <col min="11" max="16384" width="9.140625" style="185"/>
  </cols>
  <sheetData>
    <row r="1" spans="1:10" ht="15" x14ac:dyDescent="0.3">
      <c r="A1" s="74" t="s">
        <v>439</v>
      </c>
      <c r="B1" s="74"/>
      <c r="C1" s="77"/>
      <c r="D1" s="77"/>
      <c r="E1" s="77"/>
      <c r="F1" s="77"/>
      <c r="G1" s="261"/>
      <c r="H1" s="261"/>
      <c r="I1" s="458" t="s">
        <v>109</v>
      </c>
      <c r="J1" s="458"/>
    </row>
    <row r="2" spans="1:10" ht="15" x14ac:dyDescent="0.3">
      <c r="A2" s="76" t="s">
        <v>140</v>
      </c>
      <c r="B2" s="74"/>
      <c r="C2" s="77"/>
      <c r="D2" s="77"/>
      <c r="E2" s="77"/>
      <c r="F2" s="77"/>
      <c r="G2" s="261"/>
      <c r="H2" s="261"/>
      <c r="I2" s="456" t="str">
        <f>'ფორმა N1'!L2</f>
        <v>01/01/2017-12/31/2017</v>
      </c>
      <c r="J2" s="456"/>
    </row>
    <row r="3" spans="1:10" ht="15" x14ac:dyDescent="0.3">
      <c r="A3" s="76"/>
      <c r="B3" s="76"/>
      <c r="C3" s="74"/>
      <c r="D3" s="74"/>
      <c r="E3" s="74"/>
      <c r="F3" s="74"/>
      <c r="G3" s="261"/>
      <c r="H3" s="261"/>
      <c r="I3" s="261"/>
    </row>
    <row r="4" spans="1:10" ht="15" x14ac:dyDescent="0.3">
      <c r="A4" s="77" t="s">
        <v>269</v>
      </c>
      <c r="B4" s="77"/>
      <c r="C4" s="77"/>
      <c r="D4" s="77"/>
      <c r="E4" s="77"/>
      <c r="F4" s="77"/>
      <c r="G4" s="76"/>
      <c r="H4" s="76"/>
      <c r="I4" s="76"/>
    </row>
    <row r="5" spans="1:10" ht="15" x14ac:dyDescent="0.3">
      <c r="A5" s="422" t="str">
        <f>'ფორმა N1'!A5</f>
        <v>მპგ „საქართველოს ქრისტიან კონსერვატიული პარტია“</v>
      </c>
      <c r="B5" s="80"/>
      <c r="C5" s="80"/>
      <c r="D5" s="80"/>
      <c r="E5" s="80"/>
      <c r="F5" s="80"/>
      <c r="G5" s="81"/>
      <c r="H5" s="81"/>
      <c r="I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10" ht="15" x14ac:dyDescent="0.2">
      <c r="A7" s="260"/>
      <c r="B7" s="260"/>
      <c r="C7" s="260"/>
      <c r="D7" s="260"/>
      <c r="E7" s="260"/>
      <c r="F7" s="260"/>
      <c r="G7" s="78"/>
      <c r="H7" s="78"/>
      <c r="I7" s="78"/>
    </row>
    <row r="8" spans="1:10" ht="45" x14ac:dyDescent="0.2">
      <c r="A8" s="90" t="s">
        <v>64</v>
      </c>
      <c r="B8" s="90" t="s">
        <v>326</v>
      </c>
      <c r="C8" s="90" t="s">
        <v>327</v>
      </c>
      <c r="D8" s="90" t="s">
        <v>227</v>
      </c>
      <c r="E8" s="90" t="s">
        <v>331</v>
      </c>
      <c r="F8" s="90" t="s">
        <v>335</v>
      </c>
      <c r="G8" s="79" t="s">
        <v>10</v>
      </c>
      <c r="H8" s="79" t="s">
        <v>9</v>
      </c>
      <c r="I8" s="79" t="s">
        <v>376</v>
      </c>
      <c r="J8" s="216" t="s">
        <v>334</v>
      </c>
    </row>
    <row r="9" spans="1:10" ht="15" x14ac:dyDescent="0.2">
      <c r="A9" s="98">
        <v>1</v>
      </c>
      <c r="B9" s="98"/>
      <c r="C9" s="98"/>
      <c r="D9" s="98"/>
      <c r="E9" s="98"/>
      <c r="F9" s="98"/>
      <c r="G9" s="4"/>
      <c r="H9" s="4"/>
      <c r="I9" s="4"/>
      <c r="J9" s="216" t="s">
        <v>0</v>
      </c>
    </row>
    <row r="10" spans="1:10" ht="15" x14ac:dyDescent="0.2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 x14ac:dyDescent="0.2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 x14ac:dyDescent="0.2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 x14ac:dyDescent="0.2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 x14ac:dyDescent="0.2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 x14ac:dyDescent="0.2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 x14ac:dyDescent="0.2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 x14ac:dyDescent="0.2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 x14ac:dyDescent="0.2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 x14ac:dyDescent="0.2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 x14ac:dyDescent="0.2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 x14ac:dyDescent="0.2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 x14ac:dyDescent="0.2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 x14ac:dyDescent="0.2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 x14ac:dyDescent="0.2">
      <c r="A24" s="87" t="s">
        <v>271</v>
      </c>
      <c r="B24" s="87"/>
      <c r="C24" s="87"/>
      <c r="D24" s="87"/>
      <c r="E24" s="87"/>
      <c r="F24" s="98"/>
      <c r="G24" s="4"/>
      <c r="H24" s="4"/>
      <c r="I24" s="4"/>
    </row>
    <row r="25" spans="1:9" ht="15" x14ac:dyDescent="0.3">
      <c r="A25" s="87"/>
      <c r="B25" s="99"/>
      <c r="C25" s="99"/>
      <c r="D25" s="99"/>
      <c r="E25" s="99"/>
      <c r="F25" s="87" t="s">
        <v>422</v>
      </c>
      <c r="G25" s="86">
        <f>SUM(G9:G24)</f>
        <v>0</v>
      </c>
      <c r="H25" s="86">
        <f>SUM(H9:H24)</f>
        <v>0</v>
      </c>
      <c r="I25" s="86">
        <f>SUM(I9:I24)</f>
        <v>0</v>
      </c>
    </row>
    <row r="26" spans="1:9" ht="15" x14ac:dyDescent="0.3">
      <c r="A26" s="214"/>
      <c r="B26" s="214"/>
      <c r="C26" s="214"/>
      <c r="D26" s="214"/>
      <c r="E26" s="214"/>
      <c r="F26" s="214"/>
      <c r="G26" s="214"/>
      <c r="H26" s="184"/>
      <c r="I26" s="184"/>
    </row>
    <row r="27" spans="1:9" ht="15" x14ac:dyDescent="0.3">
      <c r="A27" s="215" t="s">
        <v>440</v>
      </c>
      <c r="B27" s="215"/>
      <c r="C27" s="214"/>
      <c r="D27" s="214"/>
      <c r="E27" s="214"/>
      <c r="F27" s="214"/>
      <c r="G27" s="214"/>
      <c r="H27" s="184"/>
      <c r="I27" s="184"/>
    </row>
    <row r="28" spans="1:9" ht="15" x14ac:dyDescent="0.3">
      <c r="A28" s="215"/>
      <c r="B28" s="215"/>
      <c r="C28" s="214"/>
      <c r="D28" s="214"/>
      <c r="E28" s="214"/>
      <c r="F28" s="214"/>
      <c r="G28" s="214"/>
      <c r="H28" s="184"/>
      <c r="I28" s="184"/>
    </row>
    <row r="29" spans="1:9" ht="15" x14ac:dyDescent="0.3">
      <c r="A29" s="215"/>
      <c r="B29" s="215"/>
      <c r="C29" s="184"/>
      <c r="D29" s="184"/>
      <c r="E29" s="184"/>
      <c r="F29" s="184"/>
      <c r="G29" s="184"/>
      <c r="H29" s="184"/>
      <c r="I29" s="184"/>
    </row>
    <row r="30" spans="1:9" ht="15" x14ac:dyDescent="0.3">
      <c r="A30" s="215"/>
      <c r="B30" s="215"/>
      <c r="C30" s="184"/>
      <c r="D30" s="184"/>
      <c r="E30" s="184"/>
      <c r="F30" s="184"/>
      <c r="G30" s="184"/>
      <c r="H30" s="184"/>
      <c r="I30" s="184"/>
    </row>
    <row r="31" spans="1:9" x14ac:dyDescent="0.2">
      <c r="A31" s="211"/>
      <c r="B31" s="211"/>
      <c r="C31" s="211"/>
      <c r="D31" s="211"/>
      <c r="E31" s="211"/>
      <c r="F31" s="211"/>
      <c r="G31" s="211"/>
      <c r="H31" s="211"/>
      <c r="I31" s="211"/>
    </row>
    <row r="32" spans="1:9" ht="15" x14ac:dyDescent="0.3">
      <c r="A32" s="190" t="s">
        <v>107</v>
      </c>
      <c r="B32" s="190"/>
      <c r="C32" s="184"/>
      <c r="D32" s="184"/>
      <c r="E32" s="184"/>
      <c r="F32" s="184"/>
      <c r="G32" s="184"/>
      <c r="H32" s="184"/>
      <c r="I32" s="184"/>
    </row>
    <row r="33" spans="1:9" ht="15" x14ac:dyDescent="0.3">
      <c r="A33" s="184"/>
      <c r="B33" s="184"/>
      <c r="C33" s="184"/>
      <c r="D33" s="184"/>
      <c r="E33" s="184"/>
      <c r="F33" s="184"/>
      <c r="G33" s="184"/>
      <c r="H33" s="184"/>
      <c r="I33" s="184"/>
    </row>
    <row r="34" spans="1:9" ht="15" x14ac:dyDescent="0.3">
      <c r="A34" s="184"/>
      <c r="B34" s="184"/>
      <c r="C34" s="184"/>
      <c r="D34" s="184"/>
      <c r="E34" s="188"/>
      <c r="F34" s="188"/>
      <c r="G34" s="188"/>
      <c r="H34" s="184"/>
      <c r="I34" s="184"/>
    </row>
    <row r="35" spans="1:9" ht="15" x14ac:dyDescent="0.3">
      <c r="A35" s="190"/>
      <c r="B35" s="190"/>
      <c r="C35" s="190" t="s">
        <v>375</v>
      </c>
      <c r="D35" s="190"/>
      <c r="E35" s="190"/>
      <c r="F35" s="190"/>
      <c r="G35" s="190"/>
      <c r="H35" s="184"/>
      <c r="I35" s="184"/>
    </row>
    <row r="36" spans="1:9" ht="15" x14ac:dyDescent="0.3">
      <c r="A36" s="184"/>
      <c r="B36" s="184"/>
      <c r="C36" s="184" t="s">
        <v>374</v>
      </c>
      <c r="D36" s="184"/>
      <c r="E36" s="184"/>
      <c r="F36" s="184"/>
      <c r="G36" s="184"/>
      <c r="H36" s="184"/>
      <c r="I36" s="184"/>
    </row>
    <row r="37" spans="1:9" x14ac:dyDescent="0.2">
      <c r="A37" s="192"/>
      <c r="B37" s="192"/>
      <c r="C37" s="192" t="s">
        <v>139</v>
      </c>
      <c r="D37" s="192"/>
      <c r="E37" s="192"/>
      <c r="F37" s="192"/>
      <c r="G37" s="192"/>
    </row>
  </sheetData>
  <mergeCells count="2">
    <mergeCell ref="I1:J1"/>
    <mergeCell ref="I2:J2"/>
  </mergeCells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4" t="s">
        <v>441</v>
      </c>
      <c r="B1" s="77"/>
      <c r="C1" s="77"/>
      <c r="D1" s="77"/>
      <c r="E1" s="77"/>
      <c r="F1" s="77"/>
      <c r="G1" s="458" t="s">
        <v>109</v>
      </c>
      <c r="H1" s="458"/>
      <c r="I1" s="355"/>
    </row>
    <row r="2" spans="1:9" ht="15" x14ac:dyDescent="0.3">
      <c r="A2" s="76" t="s">
        <v>140</v>
      </c>
      <c r="B2" s="77"/>
      <c r="C2" s="77"/>
      <c r="D2" s="77"/>
      <c r="E2" s="77"/>
      <c r="F2" s="77"/>
      <c r="G2" s="456" t="str">
        <f>'ფორმა N1'!L2</f>
        <v>01/01/2017-12/31/2017</v>
      </c>
      <c r="H2" s="456"/>
      <c r="I2" s="76"/>
    </row>
    <row r="3" spans="1:9" ht="15" x14ac:dyDescent="0.3">
      <c r="A3" s="76"/>
      <c r="B3" s="76"/>
      <c r="C3" s="76"/>
      <c r="D3" s="76"/>
      <c r="E3" s="76"/>
      <c r="F3" s="76"/>
      <c r="G3" s="261"/>
      <c r="H3" s="261"/>
      <c r="I3" s="355"/>
    </row>
    <row r="4" spans="1:9" ht="15" x14ac:dyDescent="0.3">
      <c r="A4" s="77" t="s">
        <v>269</v>
      </c>
      <c r="B4" s="77"/>
      <c r="C4" s="77"/>
      <c r="D4" s="77"/>
      <c r="E4" s="77"/>
      <c r="F4" s="77"/>
      <c r="G4" s="76"/>
      <c r="H4" s="76"/>
      <c r="I4" s="76"/>
    </row>
    <row r="5" spans="1:9" ht="15" x14ac:dyDescent="0.3">
      <c r="A5" s="422" t="str">
        <f>'ფორმა N1'!A5</f>
        <v>მპგ „საქართველოს ქრისტიან კონსერვატიული პარტია“</v>
      </c>
      <c r="B5" s="80"/>
      <c r="C5" s="80"/>
      <c r="D5" s="80"/>
      <c r="E5" s="80"/>
      <c r="F5" s="80"/>
      <c r="G5" s="81"/>
      <c r="H5" s="81"/>
      <c r="I5" s="81"/>
    </row>
    <row r="6" spans="1:9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9" ht="15" x14ac:dyDescent="0.2">
      <c r="A7" s="260"/>
      <c r="B7" s="260"/>
      <c r="C7" s="260"/>
      <c r="D7" s="260"/>
      <c r="E7" s="260"/>
      <c r="F7" s="260"/>
      <c r="G7" s="78"/>
      <c r="H7" s="78"/>
      <c r="I7" s="355"/>
    </row>
    <row r="8" spans="1:9" ht="45" x14ac:dyDescent="0.2">
      <c r="A8" s="351" t="s">
        <v>64</v>
      </c>
      <c r="B8" s="79" t="s">
        <v>326</v>
      </c>
      <c r="C8" s="90" t="s">
        <v>327</v>
      </c>
      <c r="D8" s="90" t="s">
        <v>227</v>
      </c>
      <c r="E8" s="90" t="s">
        <v>330</v>
      </c>
      <c r="F8" s="90" t="s">
        <v>329</v>
      </c>
      <c r="G8" s="90" t="s">
        <v>371</v>
      </c>
      <c r="H8" s="79" t="s">
        <v>10</v>
      </c>
      <c r="I8" s="79" t="s">
        <v>9</v>
      </c>
    </row>
    <row r="9" spans="1:9" ht="15" x14ac:dyDescent="0.2">
      <c r="A9" s="352"/>
      <c r="B9" s="353"/>
      <c r="C9" s="98"/>
      <c r="D9" s="98"/>
      <c r="E9" s="98"/>
      <c r="F9" s="98"/>
      <c r="G9" s="98"/>
      <c r="H9" s="4"/>
      <c r="I9" s="4"/>
    </row>
    <row r="10" spans="1:9" ht="15" x14ac:dyDescent="0.2">
      <c r="A10" s="352"/>
      <c r="B10" s="353"/>
      <c r="C10" s="98"/>
      <c r="D10" s="98"/>
      <c r="E10" s="98"/>
      <c r="F10" s="98"/>
      <c r="G10" s="98"/>
      <c r="H10" s="4"/>
      <c r="I10" s="4"/>
    </row>
    <row r="11" spans="1:9" ht="15" x14ac:dyDescent="0.2">
      <c r="A11" s="352"/>
      <c r="B11" s="353"/>
      <c r="C11" s="87"/>
      <c r="D11" s="87"/>
      <c r="E11" s="87"/>
      <c r="F11" s="87"/>
      <c r="G11" s="87"/>
      <c r="H11" s="4"/>
      <c r="I11" s="4"/>
    </row>
    <row r="12" spans="1:9" ht="15" x14ac:dyDescent="0.2">
      <c r="A12" s="352"/>
      <c r="B12" s="353"/>
      <c r="C12" s="87"/>
      <c r="D12" s="87"/>
      <c r="E12" s="87"/>
      <c r="F12" s="87"/>
      <c r="G12" s="87"/>
      <c r="H12" s="4"/>
      <c r="I12" s="4"/>
    </row>
    <row r="13" spans="1:9" ht="15" x14ac:dyDescent="0.2">
      <c r="A13" s="352"/>
      <c r="B13" s="353"/>
      <c r="C13" s="87"/>
      <c r="D13" s="87"/>
      <c r="E13" s="87"/>
      <c r="F13" s="87"/>
      <c r="G13" s="87"/>
      <c r="H13" s="4"/>
      <c r="I13" s="4"/>
    </row>
    <row r="14" spans="1:9" ht="15" x14ac:dyDescent="0.2">
      <c r="A14" s="352"/>
      <c r="B14" s="353"/>
      <c r="C14" s="87"/>
      <c r="D14" s="87"/>
      <c r="E14" s="87"/>
      <c r="F14" s="87"/>
      <c r="G14" s="87"/>
      <c r="H14" s="4"/>
      <c r="I14" s="4"/>
    </row>
    <row r="15" spans="1:9" ht="15" x14ac:dyDescent="0.2">
      <c r="A15" s="352"/>
      <c r="B15" s="353"/>
      <c r="C15" s="87"/>
      <c r="D15" s="87"/>
      <c r="E15" s="87"/>
      <c r="F15" s="87"/>
      <c r="G15" s="87"/>
      <c r="H15" s="4"/>
      <c r="I15" s="4"/>
    </row>
    <row r="16" spans="1:9" ht="15" x14ac:dyDescent="0.2">
      <c r="A16" s="352"/>
      <c r="B16" s="353"/>
      <c r="C16" s="87"/>
      <c r="D16" s="87"/>
      <c r="E16" s="87"/>
      <c r="F16" s="87"/>
      <c r="G16" s="87"/>
      <c r="H16" s="4"/>
      <c r="I16" s="4"/>
    </row>
    <row r="17" spans="1:9" ht="15" x14ac:dyDescent="0.2">
      <c r="A17" s="352"/>
      <c r="B17" s="353"/>
      <c r="C17" s="87"/>
      <c r="D17" s="87"/>
      <c r="E17" s="87"/>
      <c r="F17" s="87"/>
      <c r="G17" s="87"/>
      <c r="H17" s="4"/>
      <c r="I17" s="4"/>
    </row>
    <row r="18" spans="1:9" ht="15" x14ac:dyDescent="0.2">
      <c r="A18" s="352"/>
      <c r="B18" s="353"/>
      <c r="C18" s="87"/>
      <c r="D18" s="87"/>
      <c r="E18" s="87"/>
      <c r="F18" s="87"/>
      <c r="G18" s="87"/>
      <c r="H18" s="4"/>
      <c r="I18" s="4"/>
    </row>
    <row r="19" spans="1:9" ht="15" x14ac:dyDescent="0.2">
      <c r="A19" s="352"/>
      <c r="B19" s="353"/>
      <c r="C19" s="87"/>
      <c r="D19" s="87"/>
      <c r="E19" s="87"/>
      <c r="F19" s="87"/>
      <c r="G19" s="87"/>
      <c r="H19" s="4"/>
      <c r="I19" s="4"/>
    </row>
    <row r="20" spans="1:9" ht="15" x14ac:dyDescent="0.2">
      <c r="A20" s="352"/>
      <c r="B20" s="353"/>
      <c r="C20" s="87"/>
      <c r="D20" s="87"/>
      <c r="E20" s="87"/>
      <c r="F20" s="87"/>
      <c r="G20" s="87"/>
      <c r="H20" s="4"/>
      <c r="I20" s="4"/>
    </row>
    <row r="21" spans="1:9" ht="15" x14ac:dyDescent="0.2">
      <c r="A21" s="352"/>
      <c r="B21" s="353"/>
      <c r="C21" s="87"/>
      <c r="D21" s="87"/>
      <c r="E21" s="87"/>
      <c r="F21" s="87"/>
      <c r="G21" s="87"/>
      <c r="H21" s="4"/>
      <c r="I21" s="4"/>
    </row>
    <row r="22" spans="1:9" ht="15" x14ac:dyDescent="0.2">
      <c r="A22" s="352"/>
      <c r="B22" s="353"/>
      <c r="C22" s="87"/>
      <c r="D22" s="87"/>
      <c r="E22" s="87"/>
      <c r="F22" s="87"/>
      <c r="G22" s="87"/>
      <c r="H22" s="4"/>
      <c r="I22" s="4"/>
    </row>
    <row r="23" spans="1:9" ht="15" x14ac:dyDescent="0.2">
      <c r="A23" s="352"/>
      <c r="B23" s="353"/>
      <c r="C23" s="87"/>
      <c r="D23" s="87"/>
      <c r="E23" s="87"/>
      <c r="F23" s="87"/>
      <c r="G23" s="87"/>
      <c r="H23" s="4"/>
      <c r="I23" s="4"/>
    </row>
    <row r="24" spans="1:9" ht="15" x14ac:dyDescent="0.2">
      <c r="A24" s="352"/>
      <c r="B24" s="353"/>
      <c r="C24" s="87"/>
      <c r="D24" s="87"/>
      <c r="E24" s="87"/>
      <c r="F24" s="87"/>
      <c r="G24" s="87"/>
      <c r="H24" s="4"/>
      <c r="I24" s="4"/>
    </row>
    <row r="25" spans="1:9" ht="15" x14ac:dyDescent="0.2">
      <c r="A25" s="352"/>
      <c r="B25" s="353"/>
      <c r="C25" s="87"/>
      <c r="D25" s="87"/>
      <c r="E25" s="87"/>
      <c r="F25" s="87"/>
      <c r="G25" s="87"/>
      <c r="H25" s="4"/>
      <c r="I25" s="4"/>
    </row>
    <row r="26" spans="1:9" ht="15" x14ac:dyDescent="0.2">
      <c r="A26" s="352"/>
      <c r="B26" s="353"/>
      <c r="C26" s="87"/>
      <c r="D26" s="87"/>
      <c r="E26" s="87"/>
      <c r="F26" s="87"/>
      <c r="G26" s="87"/>
      <c r="H26" s="4"/>
      <c r="I26" s="4"/>
    </row>
    <row r="27" spans="1:9" ht="15" x14ac:dyDescent="0.2">
      <c r="A27" s="352"/>
      <c r="B27" s="353"/>
      <c r="C27" s="87"/>
      <c r="D27" s="87"/>
      <c r="E27" s="87"/>
      <c r="F27" s="87"/>
      <c r="G27" s="87"/>
      <c r="H27" s="4"/>
      <c r="I27" s="4"/>
    </row>
    <row r="28" spans="1:9" ht="15" x14ac:dyDescent="0.2">
      <c r="A28" s="352"/>
      <c r="B28" s="353"/>
      <c r="C28" s="87"/>
      <c r="D28" s="87"/>
      <c r="E28" s="87"/>
      <c r="F28" s="87"/>
      <c r="G28" s="87"/>
      <c r="H28" s="4"/>
      <c r="I28" s="4"/>
    </row>
    <row r="29" spans="1:9" ht="15" x14ac:dyDescent="0.2">
      <c r="A29" s="352"/>
      <c r="B29" s="353"/>
      <c r="C29" s="87"/>
      <c r="D29" s="87"/>
      <c r="E29" s="87"/>
      <c r="F29" s="87"/>
      <c r="G29" s="87"/>
      <c r="H29" s="4"/>
      <c r="I29" s="4"/>
    </row>
    <row r="30" spans="1:9" ht="15" x14ac:dyDescent="0.2">
      <c r="A30" s="352"/>
      <c r="B30" s="353"/>
      <c r="C30" s="87"/>
      <c r="D30" s="87"/>
      <c r="E30" s="87"/>
      <c r="F30" s="87"/>
      <c r="G30" s="87"/>
      <c r="H30" s="4"/>
      <c r="I30" s="4"/>
    </row>
    <row r="31" spans="1:9" ht="15" x14ac:dyDescent="0.2">
      <c r="A31" s="352"/>
      <c r="B31" s="353"/>
      <c r="C31" s="87"/>
      <c r="D31" s="87"/>
      <c r="E31" s="87"/>
      <c r="F31" s="87"/>
      <c r="G31" s="87"/>
      <c r="H31" s="4"/>
      <c r="I31" s="4"/>
    </row>
    <row r="32" spans="1:9" ht="15" x14ac:dyDescent="0.2">
      <c r="A32" s="352"/>
      <c r="B32" s="353"/>
      <c r="C32" s="87"/>
      <c r="D32" s="87"/>
      <c r="E32" s="87"/>
      <c r="F32" s="87"/>
      <c r="G32" s="87"/>
      <c r="H32" s="4"/>
      <c r="I32" s="4"/>
    </row>
    <row r="33" spans="1:9" ht="15" x14ac:dyDescent="0.2">
      <c r="A33" s="352"/>
      <c r="B33" s="353"/>
      <c r="C33" s="87"/>
      <c r="D33" s="87"/>
      <c r="E33" s="87"/>
      <c r="F33" s="87"/>
      <c r="G33" s="87"/>
      <c r="H33" s="4"/>
      <c r="I33" s="4"/>
    </row>
    <row r="34" spans="1:9" ht="15" x14ac:dyDescent="0.3">
      <c r="A34" s="352"/>
      <c r="B34" s="354"/>
      <c r="C34" s="99"/>
      <c r="D34" s="99"/>
      <c r="E34" s="99"/>
      <c r="F34" s="99"/>
      <c r="G34" s="99" t="s">
        <v>325</v>
      </c>
      <c r="H34" s="86">
        <f>SUM(H9:H33)</f>
        <v>0</v>
      </c>
      <c r="I34" s="86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00" t="s">
        <v>442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00"/>
      <c r="B37" s="45"/>
      <c r="C37" s="45"/>
      <c r="D37" s="45"/>
      <c r="E37" s="45"/>
      <c r="F37" s="45"/>
      <c r="G37" s="2"/>
      <c r="H37" s="2"/>
    </row>
    <row r="38" spans="1:9" ht="15" x14ac:dyDescent="0.3">
      <c r="A38" s="200"/>
      <c r="B38" s="2"/>
      <c r="C38" s="2"/>
      <c r="D38" s="2"/>
      <c r="E38" s="2"/>
      <c r="F38" s="2"/>
      <c r="G38" s="2"/>
      <c r="H38" s="2"/>
    </row>
    <row r="39" spans="1:9" ht="15" x14ac:dyDescent="0.3">
      <c r="A39" s="200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69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9"/>
      <c r="B44" s="69" t="s">
        <v>266</v>
      </c>
      <c r="C44" s="69"/>
      <c r="D44" s="69"/>
      <c r="E44" s="69"/>
      <c r="F44" s="69"/>
      <c r="G44" s="2"/>
      <c r="H44" s="12"/>
    </row>
    <row r="45" spans="1:9" ht="15" x14ac:dyDescent="0.3">
      <c r="A45" s="2"/>
      <c r="B45" s="2" t="s">
        <v>265</v>
      </c>
      <c r="C45" s="2"/>
      <c r="D45" s="2"/>
      <c r="E45" s="2"/>
      <c r="F45" s="2"/>
      <c r="G45" s="2"/>
      <c r="H45" s="12"/>
    </row>
    <row r="46" spans="1:9" x14ac:dyDescent="0.2">
      <c r="A46" s="66"/>
      <c r="B46" s="66" t="s">
        <v>139</v>
      </c>
      <c r="C46" s="66"/>
      <c r="D46" s="66"/>
      <c r="E46" s="66"/>
      <c r="F46" s="66"/>
    </row>
  </sheetData>
  <mergeCells count="2">
    <mergeCell ref="G1:H1"/>
    <mergeCell ref="G2:H2"/>
  </mergeCells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5.42578125" style="185" customWidth="1"/>
    <col min="2" max="2" width="13.140625" style="185" customWidth="1"/>
    <col min="3" max="3" width="15.140625" style="185" customWidth="1"/>
    <col min="4" max="4" width="18" style="185" customWidth="1"/>
    <col min="5" max="5" width="20.5703125" style="185" customWidth="1"/>
    <col min="6" max="6" width="21.28515625" style="185" customWidth="1"/>
    <col min="7" max="7" width="15.140625" style="185" customWidth="1"/>
    <col min="8" max="8" width="15.5703125" style="185" customWidth="1"/>
    <col min="9" max="9" width="13.42578125" style="185" customWidth="1"/>
    <col min="10" max="10" width="0" style="185" hidden="1" customWidth="1"/>
    <col min="11" max="16384" width="9.140625" style="185"/>
  </cols>
  <sheetData>
    <row r="1" spans="1:10" ht="15" x14ac:dyDescent="0.3">
      <c r="A1" s="74" t="s">
        <v>443</v>
      </c>
      <c r="B1" s="74"/>
      <c r="C1" s="77"/>
      <c r="D1" s="77"/>
      <c r="E1" s="77"/>
      <c r="F1" s="77"/>
      <c r="G1" s="458" t="s">
        <v>109</v>
      </c>
      <c r="H1" s="458"/>
    </row>
    <row r="2" spans="1:10" ht="15" x14ac:dyDescent="0.3">
      <c r="A2" s="76" t="s">
        <v>140</v>
      </c>
      <c r="B2" s="74"/>
      <c r="C2" s="77"/>
      <c r="D2" s="77"/>
      <c r="E2" s="77"/>
      <c r="F2" s="77"/>
      <c r="G2" s="456" t="str">
        <f>'ფორმა N1'!L2</f>
        <v>01/01/2017-12/31/2017</v>
      </c>
      <c r="H2" s="456"/>
    </row>
    <row r="3" spans="1:10" ht="15" x14ac:dyDescent="0.3">
      <c r="A3" s="76"/>
      <c r="B3" s="76"/>
      <c r="C3" s="76"/>
      <c r="D3" s="76"/>
      <c r="E3" s="76"/>
      <c r="F3" s="76"/>
      <c r="G3" s="261"/>
      <c r="H3" s="261"/>
    </row>
    <row r="4" spans="1:10" ht="15" x14ac:dyDescent="0.3">
      <c r="A4" s="77" t="s">
        <v>269</v>
      </c>
      <c r="B4" s="77"/>
      <c r="C4" s="77"/>
      <c r="D4" s="77"/>
      <c r="E4" s="77"/>
      <c r="F4" s="77"/>
      <c r="G4" s="76"/>
      <c r="H4" s="76"/>
    </row>
    <row r="5" spans="1:10" ht="15" x14ac:dyDescent="0.3">
      <c r="A5" s="422" t="str">
        <f>'ფორმა N1'!A5</f>
        <v>მპგ „საქართველოს ქრისტიან კონსერვატიული პარტია“</v>
      </c>
      <c r="B5" s="80"/>
      <c r="C5" s="80"/>
      <c r="D5" s="80"/>
      <c r="E5" s="80"/>
      <c r="F5" s="80"/>
      <c r="G5" s="81"/>
      <c r="H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</row>
    <row r="7" spans="1:10" ht="15" x14ac:dyDescent="0.2">
      <c r="A7" s="260"/>
      <c r="B7" s="260"/>
      <c r="C7" s="260"/>
      <c r="D7" s="260"/>
      <c r="E7" s="260"/>
      <c r="F7" s="260"/>
      <c r="G7" s="78"/>
      <c r="H7" s="78"/>
    </row>
    <row r="8" spans="1:10" ht="30" x14ac:dyDescent="0.2">
      <c r="A8" s="90" t="s">
        <v>64</v>
      </c>
      <c r="B8" s="90" t="s">
        <v>326</v>
      </c>
      <c r="C8" s="90" t="s">
        <v>327</v>
      </c>
      <c r="D8" s="90" t="s">
        <v>227</v>
      </c>
      <c r="E8" s="90" t="s">
        <v>335</v>
      </c>
      <c r="F8" s="90" t="s">
        <v>328</v>
      </c>
      <c r="G8" s="79" t="s">
        <v>10</v>
      </c>
      <c r="H8" s="79" t="s">
        <v>9</v>
      </c>
      <c r="J8" s="216" t="s">
        <v>334</v>
      </c>
    </row>
    <row r="9" spans="1:10" ht="15" x14ac:dyDescent="0.2">
      <c r="A9" s="98"/>
      <c r="B9" s="98"/>
      <c r="C9" s="98"/>
      <c r="D9" s="98"/>
      <c r="E9" s="98"/>
      <c r="F9" s="98"/>
      <c r="G9" s="4"/>
      <c r="H9" s="4"/>
      <c r="J9" s="216" t="s">
        <v>0</v>
      </c>
    </row>
    <row r="10" spans="1:10" ht="15" x14ac:dyDescent="0.2">
      <c r="A10" s="98"/>
      <c r="B10" s="98"/>
      <c r="C10" s="98"/>
      <c r="D10" s="98"/>
      <c r="E10" s="98"/>
      <c r="F10" s="98"/>
      <c r="G10" s="4"/>
      <c r="H10" s="4"/>
    </row>
    <row r="11" spans="1:10" ht="15" x14ac:dyDescent="0.2">
      <c r="A11" s="87"/>
      <c r="B11" s="87"/>
      <c r="C11" s="87"/>
      <c r="D11" s="87"/>
      <c r="E11" s="87"/>
      <c r="F11" s="87"/>
      <c r="G11" s="4"/>
      <c r="H11" s="4"/>
    </row>
    <row r="12" spans="1:10" ht="15" x14ac:dyDescent="0.2">
      <c r="A12" s="87"/>
      <c r="B12" s="87"/>
      <c r="C12" s="87"/>
      <c r="D12" s="87"/>
      <c r="E12" s="87"/>
      <c r="F12" s="87"/>
      <c r="G12" s="4"/>
      <c r="H12" s="4"/>
    </row>
    <row r="13" spans="1:10" ht="15" x14ac:dyDescent="0.2">
      <c r="A13" s="87"/>
      <c r="B13" s="87"/>
      <c r="C13" s="87"/>
      <c r="D13" s="87"/>
      <c r="E13" s="87"/>
      <c r="F13" s="87"/>
      <c r="G13" s="4"/>
      <c r="H13" s="4"/>
    </row>
    <row r="14" spans="1:10" ht="15" x14ac:dyDescent="0.2">
      <c r="A14" s="87"/>
      <c r="B14" s="87"/>
      <c r="C14" s="87"/>
      <c r="D14" s="87"/>
      <c r="E14" s="87"/>
      <c r="F14" s="87"/>
      <c r="G14" s="4"/>
      <c r="H14" s="4"/>
    </row>
    <row r="15" spans="1:10" ht="15" x14ac:dyDescent="0.2">
      <c r="A15" s="87"/>
      <c r="B15" s="87"/>
      <c r="C15" s="87"/>
      <c r="D15" s="87"/>
      <c r="E15" s="87"/>
      <c r="F15" s="87"/>
      <c r="G15" s="4"/>
      <c r="H15" s="4"/>
    </row>
    <row r="16" spans="1:10" ht="15" x14ac:dyDescent="0.2">
      <c r="A16" s="87"/>
      <c r="B16" s="87"/>
      <c r="C16" s="87"/>
      <c r="D16" s="87"/>
      <c r="E16" s="87"/>
      <c r="F16" s="87"/>
      <c r="G16" s="4"/>
      <c r="H16" s="4"/>
    </row>
    <row r="17" spans="1:8" ht="15" x14ac:dyDescent="0.2">
      <c r="A17" s="87"/>
      <c r="B17" s="87"/>
      <c r="C17" s="87"/>
      <c r="D17" s="87"/>
      <c r="E17" s="87"/>
      <c r="F17" s="87"/>
      <c r="G17" s="4"/>
      <c r="H17" s="4"/>
    </row>
    <row r="18" spans="1:8" ht="15" x14ac:dyDescent="0.2">
      <c r="A18" s="87"/>
      <c r="B18" s="87"/>
      <c r="C18" s="87"/>
      <c r="D18" s="87"/>
      <c r="E18" s="87"/>
      <c r="F18" s="87"/>
      <c r="G18" s="4"/>
      <c r="H18" s="4"/>
    </row>
    <row r="19" spans="1:8" ht="15" x14ac:dyDescent="0.2">
      <c r="A19" s="87"/>
      <c r="B19" s="87"/>
      <c r="C19" s="87"/>
      <c r="D19" s="87"/>
      <c r="E19" s="87"/>
      <c r="F19" s="87"/>
      <c r="G19" s="4"/>
      <c r="H19" s="4"/>
    </row>
    <row r="20" spans="1:8" ht="15" x14ac:dyDescent="0.2">
      <c r="A20" s="87"/>
      <c r="B20" s="87"/>
      <c r="C20" s="87"/>
      <c r="D20" s="87"/>
      <c r="E20" s="87"/>
      <c r="F20" s="87"/>
      <c r="G20" s="4"/>
      <c r="H20" s="4"/>
    </row>
    <row r="21" spans="1:8" ht="15" x14ac:dyDescent="0.2">
      <c r="A21" s="87"/>
      <c r="B21" s="87"/>
      <c r="C21" s="87"/>
      <c r="D21" s="87"/>
      <c r="E21" s="87"/>
      <c r="F21" s="87"/>
      <c r="G21" s="4"/>
      <c r="H21" s="4"/>
    </row>
    <row r="22" spans="1:8" ht="15" x14ac:dyDescent="0.2">
      <c r="A22" s="87"/>
      <c r="B22" s="87"/>
      <c r="C22" s="87"/>
      <c r="D22" s="87"/>
      <c r="E22" s="87"/>
      <c r="F22" s="87"/>
      <c r="G22" s="4"/>
      <c r="H22" s="4"/>
    </row>
    <row r="23" spans="1:8" ht="15" x14ac:dyDescent="0.2">
      <c r="A23" s="87"/>
      <c r="B23" s="87"/>
      <c r="C23" s="87"/>
      <c r="D23" s="87"/>
      <c r="E23" s="87"/>
      <c r="F23" s="87"/>
      <c r="G23" s="4"/>
      <c r="H23" s="4"/>
    </row>
    <row r="24" spans="1:8" ht="15" x14ac:dyDescent="0.2">
      <c r="A24" s="87"/>
      <c r="B24" s="87"/>
      <c r="C24" s="87"/>
      <c r="D24" s="87"/>
      <c r="E24" s="87"/>
      <c r="F24" s="87"/>
      <c r="G24" s="4"/>
      <c r="H24" s="4"/>
    </row>
    <row r="25" spans="1:8" ht="15" x14ac:dyDescent="0.2">
      <c r="A25" s="87"/>
      <c r="B25" s="87"/>
      <c r="C25" s="87"/>
      <c r="D25" s="87"/>
      <c r="E25" s="87"/>
      <c r="F25" s="87"/>
      <c r="G25" s="4"/>
      <c r="H25" s="4"/>
    </row>
    <row r="26" spans="1:8" ht="15" x14ac:dyDescent="0.2">
      <c r="A26" s="87"/>
      <c r="B26" s="87"/>
      <c r="C26" s="87"/>
      <c r="D26" s="87"/>
      <c r="E26" s="87"/>
      <c r="F26" s="87"/>
      <c r="G26" s="4"/>
      <c r="H26" s="4"/>
    </row>
    <row r="27" spans="1:8" ht="15" x14ac:dyDescent="0.2">
      <c r="A27" s="87"/>
      <c r="B27" s="87"/>
      <c r="C27" s="87"/>
      <c r="D27" s="87"/>
      <c r="E27" s="87"/>
      <c r="F27" s="87"/>
      <c r="G27" s="4"/>
      <c r="H27" s="4"/>
    </row>
    <row r="28" spans="1:8" ht="15" x14ac:dyDescent="0.2">
      <c r="A28" s="87"/>
      <c r="B28" s="87"/>
      <c r="C28" s="87"/>
      <c r="D28" s="87"/>
      <c r="E28" s="87"/>
      <c r="F28" s="87"/>
      <c r="G28" s="4"/>
      <c r="H28" s="4"/>
    </row>
    <row r="29" spans="1:8" ht="15" x14ac:dyDescent="0.2">
      <c r="A29" s="87"/>
      <c r="B29" s="87"/>
      <c r="C29" s="87"/>
      <c r="D29" s="87"/>
      <c r="E29" s="87"/>
      <c r="F29" s="87"/>
      <c r="G29" s="4"/>
      <c r="H29" s="4"/>
    </row>
    <row r="30" spans="1:8" ht="15" x14ac:dyDescent="0.2">
      <c r="A30" s="87"/>
      <c r="B30" s="87"/>
      <c r="C30" s="87"/>
      <c r="D30" s="87"/>
      <c r="E30" s="87"/>
      <c r="F30" s="87"/>
      <c r="G30" s="4"/>
      <c r="H30" s="4"/>
    </row>
    <row r="31" spans="1:8" ht="15" x14ac:dyDescent="0.2">
      <c r="A31" s="87"/>
      <c r="B31" s="87"/>
      <c r="C31" s="87"/>
      <c r="D31" s="87"/>
      <c r="E31" s="87"/>
      <c r="F31" s="87"/>
      <c r="G31" s="4"/>
      <c r="H31" s="4"/>
    </row>
    <row r="32" spans="1:8" ht="15" x14ac:dyDescent="0.2">
      <c r="A32" s="87"/>
      <c r="B32" s="87"/>
      <c r="C32" s="87"/>
      <c r="D32" s="87"/>
      <c r="E32" s="87"/>
      <c r="F32" s="87"/>
      <c r="G32" s="4"/>
      <c r="H32" s="4"/>
    </row>
    <row r="33" spans="1:9" ht="15" x14ac:dyDescent="0.2">
      <c r="A33" s="87"/>
      <c r="B33" s="87"/>
      <c r="C33" s="87"/>
      <c r="D33" s="87"/>
      <c r="E33" s="87"/>
      <c r="F33" s="87"/>
      <c r="G33" s="4"/>
      <c r="H33" s="4"/>
    </row>
    <row r="34" spans="1:9" ht="15" x14ac:dyDescent="0.3">
      <c r="A34" s="87"/>
      <c r="B34" s="99"/>
      <c r="C34" s="99"/>
      <c r="D34" s="99"/>
      <c r="E34" s="99"/>
      <c r="F34" s="99" t="s">
        <v>333</v>
      </c>
      <c r="G34" s="86">
        <f>SUM(G9:G33)</f>
        <v>0</v>
      </c>
      <c r="H34" s="86">
        <f>SUM(H9:H33)</f>
        <v>0</v>
      </c>
    </row>
    <row r="35" spans="1:9" ht="15" x14ac:dyDescent="0.3">
      <c r="A35" s="214"/>
      <c r="B35" s="214"/>
      <c r="C35" s="214"/>
      <c r="D35" s="214"/>
      <c r="E35" s="214"/>
      <c r="F35" s="214"/>
      <c r="G35" s="214"/>
      <c r="H35" s="184"/>
      <c r="I35" s="184"/>
    </row>
    <row r="36" spans="1:9" ht="15" x14ac:dyDescent="0.3">
      <c r="A36" s="215" t="s">
        <v>444</v>
      </c>
      <c r="B36" s="215"/>
      <c r="C36" s="214"/>
      <c r="D36" s="214"/>
      <c r="E36" s="214"/>
      <c r="F36" s="214"/>
      <c r="G36" s="214"/>
      <c r="H36" s="184"/>
      <c r="I36" s="184"/>
    </row>
    <row r="37" spans="1:9" ht="15" x14ac:dyDescent="0.3">
      <c r="A37" s="215"/>
      <c r="B37" s="215"/>
      <c r="C37" s="214"/>
      <c r="D37" s="214"/>
      <c r="E37" s="214"/>
      <c r="F37" s="214"/>
      <c r="G37" s="214"/>
      <c r="H37" s="184"/>
      <c r="I37" s="184"/>
    </row>
    <row r="38" spans="1:9" ht="15" x14ac:dyDescent="0.3">
      <c r="A38" s="215"/>
      <c r="B38" s="215"/>
      <c r="C38" s="184"/>
      <c r="D38" s="184"/>
      <c r="E38" s="184"/>
      <c r="F38" s="184"/>
      <c r="G38" s="184"/>
      <c r="H38" s="184"/>
      <c r="I38" s="184"/>
    </row>
    <row r="39" spans="1:9" ht="15" x14ac:dyDescent="0.3">
      <c r="A39" s="215"/>
      <c r="B39" s="215"/>
      <c r="C39" s="184"/>
      <c r="D39" s="184"/>
      <c r="E39" s="184"/>
      <c r="F39" s="184"/>
      <c r="G39" s="184"/>
      <c r="H39" s="184"/>
      <c r="I39" s="184"/>
    </row>
    <row r="40" spans="1:9" x14ac:dyDescent="0.2">
      <c r="A40" s="211"/>
      <c r="B40" s="211"/>
      <c r="C40" s="211"/>
      <c r="D40" s="211"/>
      <c r="E40" s="211"/>
      <c r="F40" s="211"/>
      <c r="G40" s="211"/>
      <c r="H40" s="211"/>
      <c r="I40" s="211"/>
    </row>
    <row r="41" spans="1:9" ht="15" x14ac:dyDescent="0.3">
      <c r="A41" s="190" t="s">
        <v>107</v>
      </c>
      <c r="B41" s="190"/>
      <c r="C41" s="184"/>
      <c r="D41" s="184"/>
      <c r="E41" s="184"/>
      <c r="F41" s="184"/>
      <c r="G41" s="184"/>
      <c r="H41" s="184"/>
      <c r="I41" s="184"/>
    </row>
    <row r="42" spans="1:9" ht="15" x14ac:dyDescent="0.3">
      <c r="A42" s="184"/>
      <c r="B42" s="184"/>
      <c r="C42" s="184"/>
      <c r="D42" s="184"/>
      <c r="E42" s="184"/>
      <c r="F42" s="184"/>
      <c r="G42" s="184"/>
      <c r="H42" s="184"/>
      <c r="I42" s="184"/>
    </row>
    <row r="43" spans="1:9" ht="15" x14ac:dyDescent="0.3">
      <c r="A43" s="184"/>
      <c r="B43" s="184"/>
      <c r="C43" s="184"/>
      <c r="D43" s="184"/>
      <c r="E43" s="184"/>
      <c r="F43" s="184"/>
      <c r="G43" s="184"/>
      <c r="H43" s="184"/>
      <c r="I43" s="191"/>
    </row>
    <row r="44" spans="1:9" ht="15" x14ac:dyDescent="0.3">
      <c r="A44" s="190"/>
      <c r="B44" s="190"/>
      <c r="C44" s="190" t="s">
        <v>400</v>
      </c>
      <c r="D44" s="190"/>
      <c r="E44" s="214"/>
      <c r="F44" s="190"/>
      <c r="G44" s="190"/>
      <c r="H44" s="184"/>
      <c r="I44" s="191"/>
    </row>
    <row r="45" spans="1:9" ht="15" x14ac:dyDescent="0.3">
      <c r="A45" s="184"/>
      <c r="B45" s="184"/>
      <c r="C45" s="184" t="s">
        <v>265</v>
      </c>
      <c r="D45" s="184"/>
      <c r="E45" s="184"/>
      <c r="F45" s="184"/>
      <c r="G45" s="184"/>
      <c r="H45" s="184"/>
      <c r="I45" s="191"/>
    </row>
    <row r="46" spans="1:9" x14ac:dyDescent="0.2">
      <c r="A46" s="192"/>
      <c r="B46" s="192"/>
      <c r="C46" s="192" t="s">
        <v>139</v>
      </c>
      <c r="D46" s="192"/>
      <c r="E46" s="192"/>
      <c r="F46" s="192"/>
      <c r="G46" s="192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8"/>
  <sheetViews>
    <sheetView view="pageBreakPreview" zoomScale="80" zoomScaleSheetLayoutView="80" workbookViewId="0">
      <selection activeCell="E19" sqref="E19"/>
    </sheetView>
  </sheetViews>
  <sheetFormatPr defaultRowHeight="12.75" x14ac:dyDescent="0.2"/>
  <cols>
    <col min="1" max="1" width="5.42578125" style="185" customWidth="1"/>
    <col min="2" max="2" width="20.28515625" style="185" bestFit="1" customWidth="1"/>
    <col min="3" max="3" width="20.85546875" style="185" bestFit="1" customWidth="1"/>
    <col min="4" max="4" width="19.28515625" style="185" customWidth="1"/>
    <col min="5" max="5" width="16.85546875" style="185" customWidth="1"/>
    <col min="6" max="6" width="13.140625" style="185" customWidth="1"/>
    <col min="7" max="7" width="17" style="185" customWidth="1"/>
    <col min="8" max="8" width="13.7109375" style="185" customWidth="1"/>
    <col min="9" max="9" width="19.42578125" style="185" bestFit="1" customWidth="1"/>
    <col min="10" max="10" width="18.5703125" style="185" bestFit="1" customWidth="1"/>
    <col min="11" max="11" width="16.7109375" style="185" customWidth="1"/>
    <col min="12" max="12" width="17.7109375" style="185" customWidth="1"/>
    <col min="13" max="13" width="12.85546875" style="185" customWidth="1"/>
    <col min="14" max="16384" width="9.140625" style="185"/>
  </cols>
  <sheetData>
    <row r="2" spans="1:13" ht="15" x14ac:dyDescent="0.3">
      <c r="A2" s="463" t="s">
        <v>445</v>
      </c>
      <c r="B2" s="463"/>
      <c r="C2" s="463"/>
      <c r="D2" s="463"/>
      <c r="E2" s="463"/>
      <c r="F2" s="342"/>
      <c r="G2" s="77"/>
      <c r="H2" s="77"/>
      <c r="I2" s="77"/>
      <c r="J2" s="77"/>
      <c r="K2" s="261"/>
      <c r="L2" s="262"/>
      <c r="M2" s="262" t="s">
        <v>109</v>
      </c>
    </row>
    <row r="3" spans="1:13" ht="15" x14ac:dyDescent="0.3">
      <c r="A3" s="76" t="s">
        <v>140</v>
      </c>
      <c r="B3" s="76"/>
      <c r="C3" s="74"/>
      <c r="D3" s="77"/>
      <c r="E3" s="77"/>
      <c r="F3" s="77"/>
      <c r="G3" s="77"/>
      <c r="H3" s="77"/>
      <c r="I3" s="77"/>
      <c r="J3" s="77"/>
      <c r="K3" s="261"/>
      <c r="L3" s="456" t="str">
        <f>'ფორმა N1'!L2</f>
        <v>01/01/2017-12/31/2017</v>
      </c>
      <c r="M3" s="456"/>
    </row>
    <row r="4" spans="1:13" ht="15" x14ac:dyDescent="0.3">
      <c r="A4" s="76"/>
      <c r="B4" s="76"/>
      <c r="C4" s="76"/>
      <c r="D4" s="74"/>
      <c r="E4" s="74"/>
      <c r="F4" s="74"/>
      <c r="G4" s="74"/>
      <c r="H4" s="74"/>
      <c r="I4" s="74"/>
      <c r="J4" s="74"/>
      <c r="K4" s="261"/>
      <c r="L4" s="261"/>
      <c r="M4" s="261"/>
    </row>
    <row r="5" spans="1:13" ht="15" x14ac:dyDescent="0.3">
      <c r="A5" s="77" t="s">
        <v>269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 x14ac:dyDescent="0.3">
      <c r="A6" s="422" t="str">
        <f>'ფორმა N1'!A5</f>
        <v>მპგ „საქართველოს ქრისტიან კონსერვატიული პარტია“</v>
      </c>
      <c r="B6" s="80"/>
      <c r="C6" s="80"/>
      <c r="D6" s="80"/>
      <c r="E6" s="80"/>
      <c r="F6" s="80"/>
      <c r="G6" s="80"/>
      <c r="H6" s="80"/>
      <c r="I6" s="80"/>
      <c r="J6" s="80"/>
      <c r="K6" s="81"/>
      <c r="L6" s="81"/>
    </row>
    <row r="7" spans="1:13" ht="15" x14ac:dyDescent="0.3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 x14ac:dyDescent="0.2">
      <c r="A8" s="260"/>
      <c r="B8" s="368"/>
      <c r="C8" s="260"/>
      <c r="D8" s="260"/>
      <c r="E8" s="260"/>
      <c r="F8" s="260"/>
      <c r="G8" s="260"/>
      <c r="H8" s="260"/>
      <c r="I8" s="260"/>
      <c r="J8" s="260"/>
      <c r="K8" s="78"/>
      <c r="L8" s="78"/>
      <c r="M8" s="78"/>
    </row>
    <row r="9" spans="1:13" ht="45" x14ac:dyDescent="0.2">
      <c r="A9" s="90" t="s">
        <v>64</v>
      </c>
      <c r="B9" s="90" t="s">
        <v>481</v>
      </c>
      <c r="C9" s="90" t="s">
        <v>446</v>
      </c>
      <c r="D9" s="90" t="s">
        <v>447</v>
      </c>
      <c r="E9" s="90" t="s">
        <v>448</v>
      </c>
      <c r="F9" s="90" t="s">
        <v>449</v>
      </c>
      <c r="G9" s="90" t="s">
        <v>450</v>
      </c>
      <c r="H9" s="90" t="s">
        <v>451</v>
      </c>
      <c r="I9" s="90" t="s">
        <v>452</v>
      </c>
      <c r="J9" s="90" t="s">
        <v>453</v>
      </c>
      <c r="K9" s="90" t="s">
        <v>454</v>
      </c>
      <c r="L9" s="90" t="s">
        <v>455</v>
      </c>
      <c r="M9" s="90" t="s">
        <v>311</v>
      </c>
    </row>
    <row r="10" spans="1:13" ht="15" x14ac:dyDescent="0.2">
      <c r="A10" s="98">
        <v>1</v>
      </c>
      <c r="B10" s="375"/>
      <c r="C10" s="343"/>
      <c r="D10" s="98"/>
      <c r="E10" s="98"/>
      <c r="F10" s="98"/>
      <c r="G10" s="98"/>
      <c r="H10" s="98"/>
      <c r="I10" s="98"/>
      <c r="J10" s="98"/>
      <c r="K10" s="4"/>
      <c r="L10" s="4"/>
      <c r="M10" s="98"/>
    </row>
    <row r="11" spans="1:13" ht="15" x14ac:dyDescent="0.2">
      <c r="A11" s="98">
        <v>2</v>
      </c>
      <c r="B11" s="375"/>
      <c r="C11" s="343"/>
      <c r="D11" s="98"/>
      <c r="E11" s="98"/>
      <c r="F11" s="98"/>
      <c r="G11" s="98"/>
      <c r="H11" s="98"/>
      <c r="I11" s="98"/>
      <c r="J11" s="98"/>
      <c r="K11" s="4"/>
      <c r="L11" s="4"/>
      <c r="M11" s="98"/>
    </row>
    <row r="12" spans="1:13" ht="15" x14ac:dyDescent="0.2">
      <c r="A12" s="98">
        <v>3</v>
      </c>
      <c r="B12" s="375"/>
      <c r="C12" s="343"/>
      <c r="D12" s="87"/>
      <c r="E12" s="87"/>
      <c r="F12" s="87"/>
      <c r="G12" s="87"/>
      <c r="H12" s="87"/>
      <c r="I12" s="87"/>
      <c r="J12" s="87"/>
      <c r="K12" s="4"/>
      <c r="L12" s="4"/>
      <c r="M12" s="87"/>
    </row>
    <row r="13" spans="1:13" ht="15" x14ac:dyDescent="0.2">
      <c r="A13" s="98">
        <v>4</v>
      </c>
      <c r="B13" s="375"/>
      <c r="C13" s="343"/>
      <c r="D13" s="87"/>
      <c r="E13" s="87"/>
      <c r="F13" s="87"/>
      <c r="G13" s="87"/>
      <c r="H13" s="87"/>
      <c r="I13" s="87"/>
      <c r="J13" s="87"/>
      <c r="K13" s="4"/>
      <c r="L13" s="4"/>
      <c r="M13" s="87"/>
    </row>
    <row r="14" spans="1:13" ht="15" x14ac:dyDescent="0.2">
      <c r="A14" s="98">
        <v>5</v>
      </c>
      <c r="B14" s="375"/>
      <c r="C14" s="343"/>
      <c r="D14" s="87"/>
      <c r="E14" s="87"/>
      <c r="F14" s="87"/>
      <c r="G14" s="87"/>
      <c r="H14" s="87"/>
      <c r="I14" s="87"/>
      <c r="J14" s="87"/>
      <c r="K14" s="4"/>
      <c r="L14" s="4"/>
      <c r="M14" s="87"/>
    </row>
    <row r="15" spans="1:13" ht="15" x14ac:dyDescent="0.2">
      <c r="A15" s="98">
        <v>6</v>
      </c>
      <c r="B15" s="375"/>
      <c r="C15" s="343"/>
      <c r="D15" s="87"/>
      <c r="E15" s="87"/>
      <c r="F15" s="87"/>
      <c r="G15" s="87"/>
      <c r="H15" s="87"/>
      <c r="I15" s="87"/>
      <c r="J15" s="87"/>
      <c r="K15" s="4"/>
      <c r="L15" s="4"/>
      <c r="M15" s="87"/>
    </row>
    <row r="16" spans="1:13" ht="15" x14ac:dyDescent="0.2">
      <c r="A16" s="98">
        <v>7</v>
      </c>
      <c r="B16" s="375"/>
      <c r="C16" s="343"/>
      <c r="D16" s="87"/>
      <c r="E16" s="87"/>
      <c r="F16" s="87"/>
      <c r="G16" s="87"/>
      <c r="H16" s="87"/>
      <c r="I16" s="87"/>
      <c r="J16" s="87"/>
      <c r="K16" s="4"/>
      <c r="L16" s="4"/>
      <c r="M16" s="87"/>
    </row>
    <row r="17" spans="1:13" ht="15" x14ac:dyDescent="0.2">
      <c r="A17" s="98">
        <v>8</v>
      </c>
      <c r="B17" s="375"/>
      <c r="C17" s="343"/>
      <c r="D17" s="87"/>
      <c r="E17" s="87"/>
      <c r="F17" s="87"/>
      <c r="G17" s="87"/>
      <c r="H17" s="87"/>
      <c r="I17" s="87"/>
      <c r="J17" s="87"/>
      <c r="K17" s="4"/>
      <c r="L17" s="4"/>
      <c r="M17" s="87"/>
    </row>
    <row r="18" spans="1:13" ht="15" x14ac:dyDescent="0.2">
      <c r="A18" s="98">
        <v>9</v>
      </c>
      <c r="B18" s="375"/>
      <c r="C18" s="343"/>
      <c r="D18" s="87"/>
      <c r="E18" s="87"/>
      <c r="F18" s="87"/>
      <c r="G18" s="87"/>
      <c r="H18" s="87"/>
      <c r="I18" s="87"/>
      <c r="J18" s="87"/>
      <c r="K18" s="4"/>
      <c r="L18" s="4"/>
      <c r="M18" s="87"/>
    </row>
    <row r="19" spans="1:13" ht="15" x14ac:dyDescent="0.2">
      <c r="A19" s="98">
        <v>10</v>
      </c>
      <c r="B19" s="375"/>
      <c r="C19" s="343"/>
      <c r="D19" s="87"/>
      <c r="E19" s="87"/>
      <c r="F19" s="87"/>
      <c r="G19" s="87"/>
      <c r="H19" s="87"/>
      <c r="I19" s="87"/>
      <c r="J19" s="87"/>
      <c r="K19" s="4"/>
      <c r="L19" s="4"/>
      <c r="M19" s="87"/>
    </row>
    <row r="20" spans="1:13" ht="15" x14ac:dyDescent="0.2">
      <c r="A20" s="98">
        <v>11</v>
      </c>
      <c r="B20" s="375"/>
      <c r="C20" s="343"/>
      <c r="D20" s="87"/>
      <c r="E20" s="87"/>
      <c r="F20" s="87"/>
      <c r="G20" s="87"/>
      <c r="H20" s="87"/>
      <c r="I20" s="87"/>
      <c r="J20" s="87"/>
      <c r="K20" s="4"/>
      <c r="L20" s="4"/>
      <c r="M20" s="87"/>
    </row>
    <row r="21" spans="1:13" ht="15" x14ac:dyDescent="0.2">
      <c r="A21" s="98">
        <v>12</v>
      </c>
      <c r="B21" s="375"/>
      <c r="C21" s="343"/>
      <c r="D21" s="87"/>
      <c r="E21" s="87"/>
      <c r="F21" s="87"/>
      <c r="G21" s="87"/>
      <c r="H21" s="87"/>
      <c r="I21" s="87"/>
      <c r="J21" s="87"/>
      <c r="K21" s="4"/>
      <c r="L21" s="4"/>
      <c r="M21" s="87"/>
    </row>
    <row r="22" spans="1:13" ht="15" x14ac:dyDescent="0.2">
      <c r="A22" s="98">
        <v>13</v>
      </c>
      <c r="B22" s="375"/>
      <c r="C22" s="343"/>
      <c r="D22" s="87"/>
      <c r="E22" s="87"/>
      <c r="F22" s="87"/>
      <c r="G22" s="87"/>
      <c r="H22" s="87"/>
      <c r="I22" s="87"/>
      <c r="J22" s="87"/>
      <c r="K22" s="4"/>
      <c r="L22" s="4"/>
      <c r="M22" s="87"/>
    </row>
    <row r="23" spans="1:13" ht="15" x14ac:dyDescent="0.2">
      <c r="A23" s="98">
        <v>14</v>
      </c>
      <c r="B23" s="375"/>
      <c r="C23" s="343"/>
      <c r="D23" s="87"/>
      <c r="E23" s="87"/>
      <c r="F23" s="87"/>
      <c r="G23" s="87"/>
      <c r="H23" s="87"/>
      <c r="I23" s="87"/>
      <c r="J23" s="87"/>
      <c r="K23" s="4"/>
      <c r="L23" s="4"/>
      <c r="M23" s="87"/>
    </row>
    <row r="24" spans="1:13" ht="15" x14ac:dyDescent="0.2">
      <c r="A24" s="87" t="s">
        <v>271</v>
      </c>
      <c r="B24" s="376"/>
      <c r="C24" s="343"/>
      <c r="D24" s="87"/>
      <c r="E24" s="87"/>
      <c r="F24" s="87"/>
      <c r="G24" s="87"/>
      <c r="H24" s="87"/>
      <c r="I24" s="87"/>
      <c r="J24" s="87"/>
      <c r="K24" s="4"/>
      <c r="L24" s="4"/>
      <c r="M24" s="87"/>
    </row>
    <row r="25" spans="1:13" ht="15" x14ac:dyDescent="0.3">
      <c r="A25" s="87"/>
      <c r="B25" s="376"/>
      <c r="C25" s="343"/>
      <c r="D25" s="99"/>
      <c r="E25" s="99"/>
      <c r="F25" s="99"/>
      <c r="G25" s="99"/>
      <c r="H25" s="87"/>
      <c r="I25" s="87"/>
      <c r="J25" s="87"/>
      <c r="K25" s="87" t="s">
        <v>456</v>
      </c>
      <c r="L25" s="86">
        <f>SUM(L10:L24)</f>
        <v>0</v>
      </c>
      <c r="M25" s="87"/>
    </row>
    <row r="26" spans="1:13" ht="15" x14ac:dyDescent="0.3">
      <c r="A26" s="214"/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184"/>
    </row>
    <row r="27" spans="1:13" ht="15" x14ac:dyDescent="0.3">
      <c r="A27" s="215" t="s">
        <v>457</v>
      </c>
      <c r="B27" s="215"/>
      <c r="C27" s="215"/>
      <c r="D27" s="214"/>
      <c r="E27" s="214"/>
      <c r="F27" s="214"/>
      <c r="G27" s="214"/>
      <c r="H27" s="214"/>
      <c r="I27" s="214"/>
      <c r="J27" s="214"/>
      <c r="K27" s="214"/>
      <c r="L27" s="184"/>
    </row>
    <row r="28" spans="1:13" ht="15" x14ac:dyDescent="0.3">
      <c r="A28" s="215" t="s">
        <v>458</v>
      </c>
      <c r="B28" s="215"/>
      <c r="C28" s="215"/>
      <c r="D28" s="214"/>
      <c r="E28" s="214"/>
      <c r="F28" s="214"/>
      <c r="G28" s="214"/>
      <c r="H28" s="214"/>
      <c r="I28" s="214"/>
      <c r="J28" s="214"/>
      <c r="K28" s="214"/>
      <c r="L28" s="184"/>
    </row>
    <row r="29" spans="1:13" ht="15" x14ac:dyDescent="0.3">
      <c r="A29" s="200" t="s">
        <v>459</v>
      </c>
      <c r="B29" s="200"/>
      <c r="C29" s="215"/>
      <c r="D29" s="184"/>
      <c r="E29" s="184"/>
      <c r="F29" s="184"/>
      <c r="G29" s="184"/>
      <c r="H29" s="184"/>
      <c r="I29" s="184"/>
      <c r="J29" s="184"/>
      <c r="K29" s="184"/>
      <c r="L29" s="184"/>
    </row>
    <row r="30" spans="1:13" ht="15" x14ac:dyDescent="0.3">
      <c r="A30" s="200" t="s">
        <v>460</v>
      </c>
      <c r="B30" s="200"/>
      <c r="C30" s="215"/>
      <c r="D30" s="184"/>
      <c r="E30" s="184"/>
      <c r="F30" s="184"/>
      <c r="G30" s="184"/>
      <c r="H30" s="184"/>
      <c r="I30" s="184"/>
      <c r="J30" s="184"/>
      <c r="K30" s="184"/>
      <c r="L30" s="184"/>
    </row>
    <row r="31" spans="1:13" ht="15" customHeight="1" x14ac:dyDescent="0.2">
      <c r="A31" s="468" t="s">
        <v>477</v>
      </c>
      <c r="B31" s="468"/>
      <c r="C31" s="468"/>
      <c r="D31" s="468"/>
      <c r="E31" s="468"/>
      <c r="F31" s="468"/>
      <c r="G31" s="468"/>
      <c r="H31" s="468"/>
      <c r="I31" s="468"/>
      <c r="J31" s="468"/>
      <c r="K31" s="468"/>
      <c r="L31" s="468"/>
    </row>
    <row r="32" spans="1:13" ht="15" customHeight="1" x14ac:dyDescent="0.2">
      <c r="A32" s="468"/>
      <c r="B32" s="468"/>
      <c r="C32" s="468"/>
      <c r="D32" s="468"/>
      <c r="E32" s="468"/>
      <c r="F32" s="468"/>
      <c r="G32" s="468"/>
      <c r="H32" s="468"/>
      <c r="I32" s="468"/>
      <c r="J32" s="468"/>
      <c r="K32" s="468"/>
      <c r="L32" s="468"/>
    </row>
    <row r="33" spans="1:12" ht="12.75" customHeight="1" x14ac:dyDescent="0.2">
      <c r="A33" s="366"/>
      <c r="B33" s="366"/>
      <c r="C33" s="366"/>
      <c r="D33" s="366"/>
      <c r="E33" s="366"/>
      <c r="F33" s="366"/>
      <c r="G33" s="366"/>
      <c r="H33" s="366"/>
      <c r="I33" s="366"/>
      <c r="J33" s="366"/>
      <c r="K33" s="366"/>
      <c r="L33" s="366"/>
    </row>
    <row r="34" spans="1:12" ht="15" x14ac:dyDescent="0.3">
      <c r="A34" s="464" t="s">
        <v>107</v>
      </c>
      <c r="B34" s="464"/>
      <c r="C34" s="464"/>
      <c r="D34" s="344"/>
      <c r="E34" s="345"/>
      <c r="F34" s="345"/>
      <c r="G34" s="344"/>
      <c r="H34" s="344"/>
      <c r="I34" s="344"/>
      <c r="J34" s="344"/>
      <c r="K34" s="344"/>
      <c r="L34" s="184"/>
    </row>
    <row r="35" spans="1:12" ht="15" x14ac:dyDescent="0.3">
      <c r="A35" s="344"/>
      <c r="B35" s="344"/>
      <c r="C35" s="345"/>
      <c r="D35" s="344"/>
      <c r="E35" s="345"/>
      <c r="F35" s="345"/>
      <c r="G35" s="344"/>
      <c r="H35" s="344"/>
      <c r="I35" s="344"/>
      <c r="J35" s="344"/>
      <c r="K35" s="346"/>
      <c r="L35" s="184"/>
    </row>
    <row r="36" spans="1:12" ht="15" customHeight="1" x14ac:dyDescent="0.3">
      <c r="A36" s="344"/>
      <c r="B36" s="344"/>
      <c r="C36" s="345"/>
      <c r="D36" s="465" t="s">
        <v>263</v>
      </c>
      <c r="E36" s="465"/>
      <c r="F36" s="347"/>
      <c r="G36" s="348"/>
      <c r="H36" s="466" t="s">
        <v>461</v>
      </c>
      <c r="I36" s="466"/>
      <c r="J36" s="466"/>
      <c r="K36" s="349"/>
      <c r="L36" s="184"/>
    </row>
    <row r="37" spans="1:12" ht="15" x14ac:dyDescent="0.3">
      <c r="A37" s="344"/>
      <c r="B37" s="344"/>
      <c r="C37" s="345"/>
      <c r="D37" s="344"/>
      <c r="E37" s="345"/>
      <c r="F37" s="345"/>
      <c r="G37" s="344"/>
      <c r="H37" s="467"/>
      <c r="I37" s="467"/>
      <c r="J37" s="467"/>
      <c r="K37" s="349"/>
      <c r="L37" s="184"/>
    </row>
    <row r="38" spans="1:12" ht="15" x14ac:dyDescent="0.3">
      <c r="A38" s="344"/>
      <c r="B38" s="344"/>
      <c r="C38" s="345"/>
      <c r="D38" s="462" t="s">
        <v>139</v>
      </c>
      <c r="E38" s="462"/>
      <c r="F38" s="347"/>
      <c r="G38" s="348"/>
      <c r="H38" s="344"/>
      <c r="I38" s="344"/>
      <c r="J38" s="344"/>
      <c r="K38" s="344"/>
      <c r="L38" s="184"/>
    </row>
  </sheetData>
  <mergeCells count="7">
    <mergeCell ref="D38:E38"/>
    <mergeCell ref="A2:E2"/>
    <mergeCell ref="L3:M3"/>
    <mergeCell ref="A34:C34"/>
    <mergeCell ref="D36:E36"/>
    <mergeCell ref="H36:J37"/>
    <mergeCell ref="A31:L32"/>
  </mergeCells>
  <dataValidations count="1">
    <dataValidation type="list" allowBlank="1" showInputMessage="1" showErrorMessage="1" sqref="C10:C2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5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3" sqref="C3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4" t="s">
        <v>424</v>
      </c>
      <c r="B1" s="76"/>
      <c r="C1" s="470" t="s">
        <v>109</v>
      </c>
      <c r="D1" s="470"/>
    </row>
    <row r="2" spans="1:5" x14ac:dyDescent="0.3">
      <c r="A2" s="74" t="s">
        <v>425</v>
      </c>
      <c r="B2" s="76"/>
      <c r="C2" s="456" t="str">
        <f>'ფორმა N1'!L2</f>
        <v>01/01/2017-12/31/2017</v>
      </c>
      <c r="D2" s="457"/>
    </row>
    <row r="3" spans="1:5" x14ac:dyDescent="0.3">
      <c r="A3" s="76" t="s">
        <v>140</v>
      </c>
      <c r="B3" s="76"/>
      <c r="C3" s="75"/>
      <c r="D3" s="75"/>
    </row>
    <row r="4" spans="1:5" x14ac:dyDescent="0.3">
      <c r="A4" s="74"/>
      <c r="B4" s="76"/>
      <c r="C4" s="75"/>
      <c r="D4" s="75"/>
    </row>
    <row r="5" spans="1:5" x14ac:dyDescent="0.3">
      <c r="A5" s="77" t="str">
        <f>'ფორმა N2'!A4</f>
        <v>ანგარიშვალდებული პირის დასახელება:</v>
      </c>
      <c r="B5" s="77"/>
      <c r="C5" s="77"/>
      <c r="D5" s="76"/>
      <c r="E5" s="5"/>
    </row>
    <row r="6" spans="1:5" x14ac:dyDescent="0.3">
      <c r="A6" s="119" t="str">
        <f>'ფორმა N1'!A5</f>
        <v>მპგ „საქართველოს ქრისტიან კონსერვატიული პარტია“</v>
      </c>
      <c r="B6" s="120"/>
      <c r="C6" s="120"/>
      <c r="D6" s="60"/>
      <c r="E6" s="5"/>
    </row>
    <row r="7" spans="1:5" x14ac:dyDescent="0.3">
      <c r="A7" s="77"/>
      <c r="B7" s="77"/>
      <c r="C7" s="77"/>
      <c r="D7" s="76"/>
      <c r="E7" s="5"/>
    </row>
    <row r="8" spans="1:5" s="6" customFormat="1" x14ac:dyDescent="0.3">
      <c r="A8" s="100"/>
      <c r="B8" s="100"/>
      <c r="C8" s="78"/>
      <c r="D8" s="78"/>
    </row>
    <row r="9" spans="1:5" s="6" customFormat="1" ht="30" x14ac:dyDescent="0.3">
      <c r="A9" s="106" t="s">
        <v>64</v>
      </c>
      <c r="B9" s="79" t="s">
        <v>11</v>
      </c>
      <c r="C9" s="79" t="s">
        <v>10</v>
      </c>
      <c r="D9" s="79" t="s">
        <v>9</v>
      </c>
    </row>
    <row r="10" spans="1:5" s="7" customFormat="1" x14ac:dyDescent="0.2">
      <c r="A10" s="13">
        <v>1</v>
      </c>
      <c r="B10" s="13" t="s">
        <v>108</v>
      </c>
      <c r="C10" s="82">
        <f>SUM(C11,C14,C17,C20:C22)</f>
        <v>0</v>
      </c>
      <c r="D10" s="82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2">
        <f>SUM(C12:C13)</f>
        <v>0</v>
      </c>
      <c r="D11" s="82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2">
        <f>SUM(C15:C16)</f>
        <v>0</v>
      </c>
      <c r="D14" s="82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2">
        <f>SUM(C18:C19)</f>
        <v>0</v>
      </c>
      <c r="D17" s="82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69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69" t="s">
        <v>266</v>
      </c>
      <c r="D29" s="12"/>
      <c r="E29"/>
      <c r="F29"/>
      <c r="G29"/>
      <c r="H29"/>
      <c r="I29"/>
    </row>
    <row r="30" spans="1:9" x14ac:dyDescent="0.3">
      <c r="A30"/>
      <c r="B30" s="2" t="s">
        <v>265</v>
      </c>
      <c r="D30" s="12"/>
      <c r="E30"/>
      <c r="F30"/>
      <c r="G30"/>
      <c r="H30"/>
      <c r="I30"/>
    </row>
    <row r="31" spans="1:9" customFormat="1" ht="12.75" x14ac:dyDescent="0.2">
      <c r="B31" s="66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426</v>
      </c>
      <c r="B1" s="77"/>
      <c r="C1" s="458" t="s">
        <v>109</v>
      </c>
      <c r="D1" s="458"/>
      <c r="E1" s="91"/>
    </row>
    <row r="2" spans="1:5" s="6" customFormat="1" x14ac:dyDescent="0.3">
      <c r="A2" s="74" t="s">
        <v>423</v>
      </c>
      <c r="B2" s="77"/>
      <c r="C2" s="456" t="str">
        <f>'ფორმა N1'!L2</f>
        <v>01/01/2017-12/31/2017</v>
      </c>
      <c r="D2" s="456"/>
      <c r="E2" s="91"/>
    </row>
    <row r="3" spans="1:5" s="6" customFormat="1" x14ac:dyDescent="0.3">
      <c r="A3" s="76" t="s">
        <v>140</v>
      </c>
      <c r="B3" s="74"/>
      <c r="C3" s="160"/>
      <c r="D3" s="160"/>
      <c r="E3" s="91"/>
    </row>
    <row r="4" spans="1:5" s="6" customFormat="1" x14ac:dyDescent="0.3">
      <c r="A4" s="76"/>
      <c r="B4" s="76"/>
      <c r="C4" s="160"/>
      <c r="D4" s="160"/>
      <c r="E4" s="91"/>
    </row>
    <row r="5" spans="1:5" x14ac:dyDescent="0.3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 x14ac:dyDescent="0.3">
      <c r="A6" s="422" t="str">
        <f>'ფორმა N1'!A5</f>
        <v>მპგ „საქართველოს ქრისტიან კონსერვატიული პარტია“</v>
      </c>
      <c r="B6" s="80"/>
      <c r="C6" s="81"/>
      <c r="D6" s="81"/>
      <c r="E6" s="92"/>
    </row>
    <row r="7" spans="1:5" x14ac:dyDescent="0.3">
      <c r="A7" s="77"/>
      <c r="B7" s="77"/>
      <c r="C7" s="76"/>
      <c r="D7" s="76"/>
      <c r="E7" s="92"/>
    </row>
    <row r="8" spans="1:5" s="6" customFormat="1" x14ac:dyDescent="0.3">
      <c r="A8" s="159"/>
      <c r="B8" s="159"/>
      <c r="C8" s="78"/>
      <c r="D8" s="78"/>
      <c r="E8" s="91"/>
    </row>
    <row r="9" spans="1:5" s="6" customFormat="1" ht="30" x14ac:dyDescent="0.3">
      <c r="A9" s="89" t="s">
        <v>64</v>
      </c>
      <c r="B9" s="89" t="s">
        <v>319</v>
      </c>
      <c r="C9" s="79" t="s">
        <v>10</v>
      </c>
      <c r="D9" s="79" t="s">
        <v>9</v>
      </c>
      <c r="E9" s="91"/>
    </row>
    <row r="10" spans="1:5" s="9" customFormat="1" ht="18" x14ac:dyDescent="0.2">
      <c r="A10" s="98" t="s">
        <v>292</v>
      </c>
      <c r="B10" s="98"/>
      <c r="C10" s="4"/>
      <c r="D10" s="4"/>
      <c r="E10" s="93"/>
    </row>
    <row r="11" spans="1:5" s="10" customFormat="1" x14ac:dyDescent="0.2">
      <c r="A11" s="98" t="s">
        <v>293</v>
      </c>
      <c r="B11" s="98"/>
      <c r="C11" s="4"/>
      <c r="D11" s="4"/>
      <c r="E11" s="94"/>
    </row>
    <row r="12" spans="1:5" s="10" customFormat="1" x14ac:dyDescent="0.2">
      <c r="A12" s="98" t="s">
        <v>294</v>
      </c>
      <c r="B12" s="87"/>
      <c r="C12" s="4"/>
      <c r="D12" s="4"/>
      <c r="E12" s="94"/>
    </row>
    <row r="13" spans="1:5" s="10" customFormat="1" x14ac:dyDescent="0.2">
      <c r="A13" s="87" t="s">
        <v>273</v>
      </c>
      <c r="B13" s="87"/>
      <c r="C13" s="4"/>
      <c r="D13" s="4"/>
      <c r="E13" s="94"/>
    </row>
    <row r="14" spans="1:5" s="10" customFormat="1" x14ac:dyDescent="0.2">
      <c r="A14" s="87" t="s">
        <v>273</v>
      </c>
      <c r="B14" s="87"/>
      <c r="C14" s="4"/>
      <c r="D14" s="4"/>
      <c r="E14" s="94"/>
    </row>
    <row r="15" spans="1:5" s="10" customFormat="1" x14ac:dyDescent="0.2">
      <c r="A15" s="87" t="s">
        <v>273</v>
      </c>
      <c r="B15" s="87"/>
      <c r="C15" s="4"/>
      <c r="D15" s="4"/>
      <c r="E15" s="94"/>
    </row>
    <row r="16" spans="1:5" s="10" customFormat="1" x14ac:dyDescent="0.2">
      <c r="A16" s="87" t="s">
        <v>273</v>
      </c>
      <c r="B16" s="87"/>
      <c r="C16" s="4"/>
      <c r="D16" s="4"/>
      <c r="E16" s="94"/>
    </row>
    <row r="17" spans="1:9" x14ac:dyDescent="0.3">
      <c r="A17" s="99"/>
      <c r="B17" s="99" t="s">
        <v>321</v>
      </c>
      <c r="C17" s="86">
        <f>SUM(C10:C16)</f>
        <v>0</v>
      </c>
      <c r="D17" s="86">
        <f>SUM(D10:D16)</f>
        <v>0</v>
      </c>
      <c r="E17" s="96"/>
    </row>
    <row r="18" spans="1:9" x14ac:dyDescent="0.3">
      <c r="A18" s="45"/>
      <c r="B18" s="45"/>
    </row>
    <row r="19" spans="1:9" x14ac:dyDescent="0.3">
      <c r="A19" s="2" t="s">
        <v>382</v>
      </c>
      <c r="E19" s="5"/>
    </row>
    <row r="20" spans="1:9" x14ac:dyDescent="0.3">
      <c r="A20" s="2" t="s">
        <v>384</v>
      </c>
    </row>
    <row r="21" spans="1:9" x14ac:dyDescent="0.3">
      <c r="A21" s="200"/>
    </row>
    <row r="22" spans="1:9" x14ac:dyDescent="0.3">
      <c r="A22" s="200" t="s">
        <v>383</v>
      </c>
    </row>
    <row r="23" spans="1:9" s="23" customFormat="1" ht="12.75" x14ac:dyDescent="0.2"/>
    <row r="24" spans="1:9" x14ac:dyDescent="0.3">
      <c r="A24" s="69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9"/>
      <c r="B27" s="69" t="s">
        <v>414</v>
      </c>
      <c r="D27" s="12"/>
      <c r="E27"/>
      <c r="F27"/>
      <c r="G27"/>
      <c r="H27"/>
      <c r="I27"/>
    </row>
    <row r="28" spans="1:9" x14ac:dyDescent="0.3">
      <c r="B28" s="2" t="s">
        <v>415</v>
      </c>
      <c r="D28" s="12"/>
      <c r="E28"/>
      <c r="F28"/>
      <c r="G28"/>
      <c r="H28"/>
      <c r="I28"/>
    </row>
    <row r="29" spans="1:9" customFormat="1" ht="12.75" x14ac:dyDescent="0.2">
      <c r="A29" s="66"/>
      <c r="B29" s="66" t="s">
        <v>139</v>
      </c>
    </row>
    <row r="30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93"/>
  <sheetViews>
    <sheetView showGridLines="0" view="pageBreakPreview" zoomScale="80" zoomScaleNormal="100" zoomScaleSheetLayoutView="80" workbookViewId="0"/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4" t="s">
        <v>224</v>
      </c>
      <c r="B1" s="121"/>
      <c r="C1" s="471" t="s">
        <v>198</v>
      </c>
      <c r="D1" s="471"/>
      <c r="E1" s="105"/>
    </row>
    <row r="2" spans="1:5" x14ac:dyDescent="0.3">
      <c r="A2" s="76" t="s">
        <v>140</v>
      </c>
      <c r="B2" s="121"/>
      <c r="C2" s="77"/>
      <c r="D2" s="428" t="s">
        <v>515</v>
      </c>
      <c r="E2" s="105"/>
    </row>
    <row r="3" spans="1:5" x14ac:dyDescent="0.3">
      <c r="A3" s="116"/>
      <c r="B3" s="121"/>
      <c r="C3" s="77"/>
      <c r="D3" s="77"/>
      <c r="E3" s="105"/>
    </row>
    <row r="4" spans="1: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 x14ac:dyDescent="0.3">
      <c r="A5" s="119" t="str">
        <f>'ფორმა N1'!A5</f>
        <v>მპგ „საქართველოს ქრისტიან კონსერვატიული პარტია“</v>
      </c>
      <c r="B5" s="120"/>
      <c r="C5" s="120"/>
      <c r="D5" s="60"/>
      <c r="E5" s="108"/>
    </row>
    <row r="6" spans="1:5" x14ac:dyDescent="0.3">
      <c r="A6" s="77"/>
      <c r="B6" s="76"/>
      <c r="C6" s="76"/>
      <c r="D6" s="76"/>
      <c r="E6" s="108"/>
    </row>
    <row r="7" spans="1:5" x14ac:dyDescent="0.3">
      <c r="A7" s="115"/>
      <c r="B7" s="122"/>
      <c r="C7" s="123"/>
      <c r="D7" s="123"/>
      <c r="E7" s="105"/>
    </row>
    <row r="8" spans="1:5" ht="45" x14ac:dyDescent="0.3">
      <c r="A8" s="124" t="s">
        <v>113</v>
      </c>
      <c r="B8" s="124" t="s">
        <v>190</v>
      </c>
      <c r="C8" s="124" t="s">
        <v>298</v>
      </c>
      <c r="D8" s="124" t="s">
        <v>252</v>
      </c>
      <c r="E8" s="105"/>
    </row>
    <row r="9" spans="1:5" x14ac:dyDescent="0.3">
      <c r="A9" s="50"/>
      <c r="B9" s="51"/>
      <c r="C9" s="153"/>
      <c r="D9" s="153"/>
      <c r="E9" s="105"/>
    </row>
    <row r="10" spans="1:5" x14ac:dyDescent="0.3">
      <c r="A10" s="52" t="s">
        <v>191</v>
      </c>
      <c r="B10" s="53"/>
      <c r="C10" s="125">
        <f>SUM(C11,C34)</f>
        <v>343866.49</v>
      </c>
      <c r="D10" s="125">
        <f>SUM(D11,D34)</f>
        <v>454627.73000000004</v>
      </c>
      <c r="E10" s="105"/>
    </row>
    <row r="11" spans="1:5" x14ac:dyDescent="0.3">
      <c r="A11" s="54" t="s">
        <v>192</v>
      </c>
      <c r="B11" s="55"/>
      <c r="C11" s="85">
        <f>SUM(C12:C32)</f>
        <v>76061.97</v>
      </c>
      <c r="D11" s="85">
        <f>SUM(D12:D32)</f>
        <v>129813.56</v>
      </c>
      <c r="E11" s="105"/>
    </row>
    <row r="12" spans="1:5" x14ac:dyDescent="0.3">
      <c r="A12" s="58">
        <v>1110</v>
      </c>
      <c r="B12" s="57" t="s">
        <v>142</v>
      </c>
      <c r="C12" s="8"/>
      <c r="D12" s="8"/>
      <c r="E12" s="105"/>
    </row>
    <row r="13" spans="1:5" x14ac:dyDescent="0.3">
      <c r="A13" s="58">
        <v>1120</v>
      </c>
      <c r="B13" s="57" t="s">
        <v>143</v>
      </c>
      <c r="C13" s="8"/>
      <c r="D13" s="8"/>
      <c r="E13" s="105"/>
    </row>
    <row r="14" spans="1:5" x14ac:dyDescent="0.3">
      <c r="A14" s="58">
        <v>1211</v>
      </c>
      <c r="B14" s="57" t="s">
        <v>144</v>
      </c>
      <c r="C14" s="8">
        <v>75734.59</v>
      </c>
      <c r="D14" s="8">
        <v>43.28</v>
      </c>
      <c r="E14" s="105"/>
    </row>
    <row r="15" spans="1:5" x14ac:dyDescent="0.3">
      <c r="A15" s="58">
        <v>1212</v>
      </c>
      <c r="B15" s="57" t="s">
        <v>145</v>
      </c>
      <c r="C15" s="8">
        <v>327.38</v>
      </c>
      <c r="D15" s="8">
        <v>129770.28</v>
      </c>
      <c r="E15" s="105"/>
    </row>
    <row r="16" spans="1:5" x14ac:dyDescent="0.3">
      <c r="A16" s="58">
        <v>1213</v>
      </c>
      <c r="B16" s="57" t="s">
        <v>146</v>
      </c>
      <c r="C16" s="8"/>
      <c r="D16" s="8"/>
      <c r="E16" s="105"/>
    </row>
    <row r="17" spans="1:5" x14ac:dyDescent="0.3">
      <c r="A17" s="58">
        <v>1214</v>
      </c>
      <c r="B17" s="57" t="s">
        <v>147</v>
      </c>
      <c r="C17" s="8"/>
      <c r="D17" s="8"/>
      <c r="E17" s="105"/>
    </row>
    <row r="18" spans="1:5" x14ac:dyDescent="0.3">
      <c r="A18" s="58">
        <v>1215</v>
      </c>
      <c r="B18" s="57" t="s">
        <v>148</v>
      </c>
      <c r="C18" s="8"/>
      <c r="D18" s="8"/>
      <c r="E18" s="105"/>
    </row>
    <row r="19" spans="1:5" x14ac:dyDescent="0.3">
      <c r="A19" s="58">
        <v>1300</v>
      </c>
      <c r="B19" s="57" t="s">
        <v>149</v>
      </c>
      <c r="C19" s="8"/>
      <c r="D19" s="8"/>
      <c r="E19" s="105"/>
    </row>
    <row r="20" spans="1:5" x14ac:dyDescent="0.3">
      <c r="A20" s="58">
        <v>1410</v>
      </c>
      <c r="B20" s="57" t="s">
        <v>150</v>
      </c>
      <c r="C20" s="8"/>
      <c r="D20" s="8"/>
      <c r="E20" s="105"/>
    </row>
    <row r="21" spans="1:5" x14ac:dyDescent="0.3">
      <c r="A21" s="58">
        <v>1421</v>
      </c>
      <c r="B21" s="57" t="s">
        <v>151</v>
      </c>
      <c r="C21" s="8"/>
      <c r="D21" s="8"/>
      <c r="E21" s="105"/>
    </row>
    <row r="22" spans="1:5" x14ac:dyDescent="0.3">
      <c r="A22" s="58">
        <v>1422</v>
      </c>
      <c r="B22" s="57" t="s">
        <v>152</v>
      </c>
      <c r="C22" s="8"/>
      <c r="D22" s="8"/>
      <c r="E22" s="105"/>
    </row>
    <row r="23" spans="1:5" x14ac:dyDescent="0.3">
      <c r="A23" s="58">
        <v>1423</v>
      </c>
      <c r="B23" s="57" t="s">
        <v>153</v>
      </c>
      <c r="C23" s="8"/>
      <c r="D23" s="8"/>
      <c r="E23" s="105"/>
    </row>
    <row r="24" spans="1:5" x14ac:dyDescent="0.3">
      <c r="A24" s="58">
        <v>1431</v>
      </c>
      <c r="B24" s="57" t="s">
        <v>154</v>
      </c>
      <c r="C24" s="8"/>
      <c r="D24" s="8"/>
      <c r="E24" s="105"/>
    </row>
    <row r="25" spans="1:5" x14ac:dyDescent="0.3">
      <c r="A25" s="58">
        <v>1432</v>
      </c>
      <c r="B25" s="57" t="s">
        <v>155</v>
      </c>
      <c r="C25" s="8"/>
      <c r="D25" s="8"/>
      <c r="E25" s="105"/>
    </row>
    <row r="26" spans="1:5" x14ac:dyDescent="0.3">
      <c r="A26" s="58">
        <v>1433</v>
      </c>
      <c r="B26" s="57" t="s">
        <v>156</v>
      </c>
      <c r="C26" s="8"/>
      <c r="D26" s="8"/>
      <c r="E26" s="105"/>
    </row>
    <row r="27" spans="1:5" x14ac:dyDescent="0.3">
      <c r="A27" s="58">
        <v>1441</v>
      </c>
      <c r="B27" s="57" t="s">
        <v>157</v>
      </c>
      <c r="C27" s="8"/>
      <c r="D27" s="8"/>
      <c r="E27" s="105"/>
    </row>
    <row r="28" spans="1:5" x14ac:dyDescent="0.3">
      <c r="A28" s="58">
        <v>1442</v>
      </c>
      <c r="B28" s="57" t="s">
        <v>158</v>
      </c>
      <c r="C28" s="8"/>
      <c r="D28" s="8"/>
      <c r="E28" s="105"/>
    </row>
    <row r="29" spans="1:5" x14ac:dyDescent="0.3">
      <c r="A29" s="58">
        <v>1443</v>
      </c>
      <c r="B29" s="57" t="s">
        <v>159</v>
      </c>
      <c r="C29" s="8"/>
      <c r="D29" s="8"/>
      <c r="E29" s="105"/>
    </row>
    <row r="30" spans="1:5" x14ac:dyDescent="0.3">
      <c r="A30" s="58">
        <v>1444</v>
      </c>
      <c r="B30" s="57" t="s">
        <v>160</v>
      </c>
      <c r="C30" s="8"/>
      <c r="D30" s="8"/>
      <c r="E30" s="105"/>
    </row>
    <row r="31" spans="1:5" x14ac:dyDescent="0.3">
      <c r="A31" s="58">
        <v>1445</v>
      </c>
      <c r="B31" s="57" t="s">
        <v>161</v>
      </c>
      <c r="C31" s="8"/>
      <c r="D31" s="8"/>
      <c r="E31" s="105"/>
    </row>
    <row r="32" spans="1:5" x14ac:dyDescent="0.3">
      <c r="A32" s="58">
        <v>1446</v>
      </c>
      <c r="B32" s="57" t="s">
        <v>162</v>
      </c>
      <c r="C32" s="8"/>
      <c r="D32" s="8"/>
      <c r="E32" s="105"/>
    </row>
    <row r="33" spans="1:5" x14ac:dyDescent="0.3">
      <c r="A33" s="31"/>
      <c r="E33" s="105"/>
    </row>
    <row r="34" spans="1:5" x14ac:dyDescent="0.3">
      <c r="A34" s="59" t="s">
        <v>193</v>
      </c>
      <c r="B34" s="57"/>
      <c r="C34" s="85">
        <f>SUM(C35:C42)</f>
        <v>267804.52</v>
      </c>
      <c r="D34" s="85">
        <f>SUM(D35:D42)</f>
        <v>324814.17000000004</v>
      </c>
      <c r="E34" s="105"/>
    </row>
    <row r="35" spans="1:5" x14ac:dyDescent="0.3">
      <c r="A35" s="58">
        <v>2110</v>
      </c>
      <c r="B35" s="57" t="s">
        <v>100</v>
      </c>
      <c r="C35" s="8"/>
      <c r="D35" s="8"/>
      <c r="E35" s="105"/>
    </row>
    <row r="36" spans="1:5" x14ac:dyDescent="0.3">
      <c r="A36" s="58">
        <v>2120</v>
      </c>
      <c r="B36" s="57" t="s">
        <v>163</v>
      </c>
      <c r="C36" s="8"/>
      <c r="D36" s="8"/>
      <c r="E36" s="105"/>
    </row>
    <row r="37" spans="1:5" x14ac:dyDescent="0.3">
      <c r="A37" s="58">
        <v>2130</v>
      </c>
      <c r="B37" s="57" t="s">
        <v>101</v>
      </c>
      <c r="C37" s="8">
        <v>34804.520000000004</v>
      </c>
      <c r="D37" s="8">
        <v>34804.520000000004</v>
      </c>
      <c r="E37" s="105"/>
    </row>
    <row r="38" spans="1:5" x14ac:dyDescent="0.3">
      <c r="A38" s="58">
        <v>2140</v>
      </c>
      <c r="B38" s="57" t="s">
        <v>389</v>
      </c>
      <c r="C38" s="8">
        <v>233000</v>
      </c>
      <c r="D38" s="8">
        <v>290009.65000000002</v>
      </c>
      <c r="E38" s="105"/>
    </row>
    <row r="39" spans="1:5" x14ac:dyDescent="0.3">
      <c r="A39" s="58">
        <v>2150</v>
      </c>
      <c r="B39" s="57" t="s">
        <v>393</v>
      </c>
      <c r="C39" s="8"/>
      <c r="D39" s="8"/>
      <c r="E39" s="105"/>
    </row>
    <row r="40" spans="1:5" x14ac:dyDescent="0.3">
      <c r="A40" s="58">
        <v>2220</v>
      </c>
      <c r="B40" s="57" t="s">
        <v>102</v>
      </c>
      <c r="C40" s="8"/>
      <c r="D40" s="8"/>
      <c r="E40" s="105"/>
    </row>
    <row r="41" spans="1:5" x14ac:dyDescent="0.3">
      <c r="A41" s="58">
        <v>2300</v>
      </c>
      <c r="B41" s="57" t="s">
        <v>164</v>
      </c>
      <c r="C41" s="8"/>
      <c r="D41" s="8"/>
      <c r="E41" s="105"/>
    </row>
    <row r="42" spans="1:5" x14ac:dyDescent="0.3">
      <c r="A42" s="58">
        <v>2400</v>
      </c>
      <c r="B42" s="57" t="s">
        <v>165</v>
      </c>
      <c r="C42" s="8"/>
      <c r="D42" s="8"/>
      <c r="E42" s="105"/>
    </row>
    <row r="43" spans="1:5" x14ac:dyDescent="0.3">
      <c r="A43" s="32"/>
      <c r="E43" s="105"/>
    </row>
    <row r="44" spans="1:5" x14ac:dyDescent="0.3">
      <c r="A44" s="56" t="s">
        <v>197</v>
      </c>
      <c r="B44" s="57"/>
      <c r="C44" s="85">
        <f>SUM(C45,C64)</f>
        <v>343866.49</v>
      </c>
      <c r="D44" s="85">
        <f>SUM(D45,D64)</f>
        <v>454627.73000000004</v>
      </c>
      <c r="E44" s="105"/>
    </row>
    <row r="45" spans="1:5" x14ac:dyDescent="0.3">
      <c r="A45" s="59" t="s">
        <v>194</v>
      </c>
      <c r="B45" s="57"/>
      <c r="C45" s="85">
        <f>SUM(C46:C61)</f>
        <v>0</v>
      </c>
      <c r="D45" s="85">
        <f>SUM(D46:D61)</f>
        <v>13977.5</v>
      </c>
      <c r="E45" s="105"/>
    </row>
    <row r="46" spans="1:5" x14ac:dyDescent="0.3">
      <c r="A46" s="58">
        <v>3100</v>
      </c>
      <c r="B46" s="57" t="s">
        <v>166</v>
      </c>
      <c r="C46" s="8"/>
      <c r="D46" s="8"/>
      <c r="E46" s="105"/>
    </row>
    <row r="47" spans="1:5" x14ac:dyDescent="0.3">
      <c r="A47" s="58">
        <v>3210</v>
      </c>
      <c r="B47" s="57" t="s">
        <v>167</v>
      </c>
      <c r="C47" s="8">
        <v>0</v>
      </c>
      <c r="D47" s="8">
        <v>13977.5</v>
      </c>
      <c r="E47" s="105"/>
    </row>
    <row r="48" spans="1:5" x14ac:dyDescent="0.3">
      <c r="A48" s="58">
        <v>3221</v>
      </c>
      <c r="B48" s="57" t="s">
        <v>168</v>
      </c>
      <c r="C48" s="8"/>
      <c r="D48" s="8"/>
      <c r="E48" s="105"/>
    </row>
    <row r="49" spans="1:5" x14ac:dyDescent="0.3">
      <c r="A49" s="58">
        <v>3222</v>
      </c>
      <c r="B49" s="57" t="s">
        <v>169</v>
      </c>
      <c r="C49" s="8"/>
      <c r="D49" s="8"/>
      <c r="E49" s="105"/>
    </row>
    <row r="50" spans="1:5" x14ac:dyDescent="0.3">
      <c r="A50" s="58">
        <v>3223</v>
      </c>
      <c r="B50" s="57" t="s">
        <v>170</v>
      </c>
      <c r="C50" s="8"/>
      <c r="D50" s="8"/>
      <c r="E50" s="105"/>
    </row>
    <row r="51" spans="1:5" x14ac:dyDescent="0.3">
      <c r="A51" s="58">
        <v>3224</v>
      </c>
      <c r="B51" s="57" t="s">
        <v>171</v>
      </c>
      <c r="C51" s="8"/>
      <c r="D51" s="8"/>
      <c r="E51" s="105"/>
    </row>
    <row r="52" spans="1:5" x14ac:dyDescent="0.3">
      <c r="A52" s="58">
        <v>3231</v>
      </c>
      <c r="B52" s="57" t="s">
        <v>172</v>
      </c>
      <c r="C52" s="8"/>
      <c r="D52" s="8"/>
      <c r="E52" s="105"/>
    </row>
    <row r="53" spans="1:5" x14ac:dyDescent="0.3">
      <c r="A53" s="58">
        <v>3232</v>
      </c>
      <c r="B53" s="57" t="s">
        <v>173</v>
      </c>
      <c r="C53" s="8"/>
      <c r="D53" s="8"/>
      <c r="E53" s="105"/>
    </row>
    <row r="54" spans="1:5" x14ac:dyDescent="0.3">
      <c r="A54" s="58">
        <v>3234</v>
      </c>
      <c r="B54" s="57" t="s">
        <v>174</v>
      </c>
      <c r="C54" s="8"/>
      <c r="D54" s="8"/>
      <c r="E54" s="105"/>
    </row>
    <row r="55" spans="1:5" ht="30" x14ac:dyDescent="0.3">
      <c r="A55" s="58">
        <v>3236</v>
      </c>
      <c r="B55" s="57" t="s">
        <v>189</v>
      </c>
      <c r="C55" s="8"/>
      <c r="D55" s="8"/>
      <c r="E55" s="105"/>
    </row>
    <row r="56" spans="1:5" ht="45" x14ac:dyDescent="0.3">
      <c r="A56" s="58">
        <v>3237</v>
      </c>
      <c r="B56" s="57" t="s">
        <v>175</v>
      </c>
      <c r="C56" s="8"/>
      <c r="D56" s="8"/>
      <c r="E56" s="105"/>
    </row>
    <row r="57" spans="1:5" x14ac:dyDescent="0.3">
      <c r="A57" s="58">
        <v>3241</v>
      </c>
      <c r="B57" s="57" t="s">
        <v>176</v>
      </c>
      <c r="C57" s="8"/>
      <c r="D57" s="8"/>
      <c r="E57" s="105"/>
    </row>
    <row r="58" spans="1:5" x14ac:dyDescent="0.3">
      <c r="A58" s="58">
        <v>3242</v>
      </c>
      <c r="B58" s="57" t="s">
        <v>177</v>
      </c>
      <c r="C58" s="8"/>
      <c r="D58" s="8"/>
      <c r="E58" s="105"/>
    </row>
    <row r="59" spans="1:5" x14ac:dyDescent="0.3">
      <c r="A59" s="58">
        <v>3243</v>
      </c>
      <c r="B59" s="57" t="s">
        <v>178</v>
      </c>
      <c r="C59" s="8"/>
      <c r="D59" s="8"/>
      <c r="E59" s="105"/>
    </row>
    <row r="60" spans="1:5" x14ac:dyDescent="0.3">
      <c r="A60" s="58">
        <v>3245</v>
      </c>
      <c r="B60" s="57" t="s">
        <v>179</v>
      </c>
      <c r="C60" s="8"/>
      <c r="D60" s="8"/>
      <c r="E60" s="105"/>
    </row>
    <row r="61" spans="1:5" x14ac:dyDescent="0.3">
      <c r="A61" s="58">
        <v>3246</v>
      </c>
      <c r="B61" s="57" t="s">
        <v>180</v>
      </c>
      <c r="C61" s="8"/>
      <c r="D61" s="8"/>
      <c r="E61" s="105"/>
    </row>
    <row r="62" spans="1:5" x14ac:dyDescent="0.3">
      <c r="A62" s="32"/>
      <c r="E62" s="105"/>
    </row>
    <row r="63" spans="1:5" x14ac:dyDescent="0.3">
      <c r="A63" s="33"/>
      <c r="E63" s="105"/>
    </row>
    <row r="64" spans="1:5" x14ac:dyDescent="0.3">
      <c r="A64" s="59" t="s">
        <v>195</v>
      </c>
      <c r="B64" s="57"/>
      <c r="C64" s="85">
        <f>SUM(C65:C67)</f>
        <v>343866.49</v>
      </c>
      <c r="D64" s="85">
        <f>SUM(D65:D67)</f>
        <v>440650.23000000004</v>
      </c>
      <c r="E64" s="105"/>
    </row>
    <row r="65" spans="1:5" x14ac:dyDescent="0.3">
      <c r="A65" s="58">
        <v>5100</v>
      </c>
      <c r="B65" s="57" t="s">
        <v>250</v>
      </c>
      <c r="C65" s="8"/>
      <c r="D65" s="8"/>
      <c r="E65" s="105"/>
    </row>
    <row r="66" spans="1:5" x14ac:dyDescent="0.3">
      <c r="A66" s="58">
        <v>5220</v>
      </c>
      <c r="B66" s="57" t="s">
        <v>402</v>
      </c>
      <c r="C66" s="8">
        <v>343866.49</v>
      </c>
      <c r="D66" s="8">
        <v>440650.23000000004</v>
      </c>
      <c r="E66" s="105"/>
    </row>
    <row r="67" spans="1:5" x14ac:dyDescent="0.3">
      <c r="A67" s="58">
        <v>5230</v>
      </c>
      <c r="B67" s="57" t="s">
        <v>403</v>
      </c>
      <c r="C67" s="8"/>
      <c r="D67" s="8"/>
      <c r="E67" s="105"/>
    </row>
    <row r="68" spans="1:5" x14ac:dyDescent="0.3">
      <c r="A68" s="32"/>
      <c r="E68" s="105"/>
    </row>
    <row r="69" spans="1:5" x14ac:dyDescent="0.3">
      <c r="A69" s="2"/>
      <c r="E69" s="105"/>
    </row>
    <row r="70" spans="1:5" x14ac:dyDescent="0.3">
      <c r="A70" s="56" t="s">
        <v>196</v>
      </c>
      <c r="B70" s="57"/>
      <c r="C70" s="8"/>
      <c r="D70" s="8"/>
      <c r="E70" s="105"/>
    </row>
    <row r="71" spans="1:5" ht="30" x14ac:dyDescent="0.3">
      <c r="A71" s="58">
        <v>1</v>
      </c>
      <c r="B71" s="57" t="s">
        <v>181</v>
      </c>
      <c r="C71" s="8"/>
      <c r="D71" s="8"/>
      <c r="E71" s="105"/>
    </row>
    <row r="72" spans="1:5" x14ac:dyDescent="0.3">
      <c r="A72" s="58">
        <v>2</v>
      </c>
      <c r="B72" s="57" t="s">
        <v>182</v>
      </c>
      <c r="C72" s="8"/>
      <c r="D72" s="8"/>
      <c r="E72" s="105"/>
    </row>
    <row r="73" spans="1:5" x14ac:dyDescent="0.3">
      <c r="A73" s="58">
        <v>3</v>
      </c>
      <c r="B73" s="57" t="s">
        <v>183</v>
      </c>
      <c r="C73" s="8"/>
      <c r="D73" s="8"/>
      <c r="E73" s="105"/>
    </row>
    <row r="74" spans="1:5" x14ac:dyDescent="0.3">
      <c r="A74" s="58">
        <v>4</v>
      </c>
      <c r="B74" s="57" t="s">
        <v>353</v>
      </c>
      <c r="C74" s="8"/>
      <c r="D74" s="8"/>
      <c r="E74" s="105"/>
    </row>
    <row r="75" spans="1:5" x14ac:dyDescent="0.3">
      <c r="A75" s="58">
        <v>5</v>
      </c>
      <c r="B75" s="57" t="s">
        <v>184</v>
      </c>
      <c r="C75" s="8"/>
      <c r="D75" s="8"/>
      <c r="E75" s="105"/>
    </row>
    <row r="76" spans="1:5" x14ac:dyDescent="0.3">
      <c r="A76" s="58">
        <v>6</v>
      </c>
      <c r="B76" s="57" t="s">
        <v>185</v>
      </c>
      <c r="C76" s="8"/>
      <c r="D76" s="8"/>
      <c r="E76" s="105"/>
    </row>
    <row r="77" spans="1:5" x14ac:dyDescent="0.3">
      <c r="A77" s="58">
        <v>7</v>
      </c>
      <c r="B77" s="57" t="s">
        <v>186</v>
      </c>
      <c r="C77" s="8"/>
      <c r="D77" s="8"/>
      <c r="E77" s="105"/>
    </row>
    <row r="78" spans="1:5" x14ac:dyDescent="0.3">
      <c r="A78" s="58">
        <v>8</v>
      </c>
      <c r="B78" s="57" t="s">
        <v>187</v>
      </c>
      <c r="C78" s="8"/>
      <c r="D78" s="8"/>
      <c r="E78" s="105"/>
    </row>
    <row r="79" spans="1:5" x14ac:dyDescent="0.3">
      <c r="A79" s="58">
        <v>9</v>
      </c>
      <c r="B79" s="57" t="s">
        <v>188</v>
      </c>
      <c r="C79" s="8"/>
      <c r="D79" s="8"/>
      <c r="E79" s="105"/>
    </row>
    <row r="83" spans="1:9" x14ac:dyDescent="0.3">
      <c r="A83" s="2"/>
      <c r="B83" s="2"/>
    </row>
    <row r="84" spans="1:9" x14ac:dyDescent="0.3">
      <c r="A84" s="69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9" t="s">
        <v>414</v>
      </c>
      <c r="D87" s="12"/>
      <c r="E87"/>
      <c r="F87"/>
      <c r="G87"/>
      <c r="H87"/>
      <c r="I87"/>
    </row>
    <row r="88" spans="1:9" x14ac:dyDescent="0.3">
      <c r="A88"/>
      <c r="B88" s="2" t="s">
        <v>415</v>
      </c>
      <c r="D88" s="12"/>
      <c r="E88"/>
      <c r="F88"/>
      <c r="G88"/>
      <c r="H88"/>
      <c r="I88"/>
    </row>
    <row r="89" spans="1:9" customFormat="1" ht="12.75" x14ac:dyDescent="0.2">
      <c r="B89" s="66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0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7"/>
  <sheetViews>
    <sheetView showGridLines="0" zoomScaleNormal="100" zoomScaleSheetLayoutView="80" workbookViewId="0">
      <selection activeCell="F10" sqref="F10"/>
    </sheetView>
  </sheetViews>
  <sheetFormatPr defaultRowHeight="15" x14ac:dyDescent="0.3"/>
  <cols>
    <col min="1" max="1" width="4.85546875" style="2" customWidth="1"/>
    <col min="2" max="2" width="12.28515625" style="2" customWidth="1"/>
    <col min="3" max="3" width="39.140625" style="2" customWidth="1"/>
    <col min="4" max="4" width="18.285156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4" t="s">
        <v>420</v>
      </c>
      <c r="B1" s="76"/>
      <c r="C1" s="76"/>
      <c r="D1" s="76"/>
      <c r="E1" s="76"/>
      <c r="F1" s="76"/>
      <c r="G1" s="76"/>
      <c r="H1" s="76"/>
      <c r="I1" s="458" t="s">
        <v>109</v>
      </c>
      <c r="J1" s="458"/>
      <c r="K1" s="105"/>
    </row>
    <row r="2" spans="1:11" x14ac:dyDescent="0.3">
      <c r="A2" s="76" t="s">
        <v>140</v>
      </c>
      <c r="B2" s="76"/>
      <c r="C2" s="76"/>
      <c r="D2" s="76"/>
      <c r="E2" s="76"/>
      <c r="F2" s="76"/>
      <c r="G2" s="76"/>
      <c r="H2" s="76"/>
      <c r="I2" s="456" t="str">
        <f>'ფორმა N1'!L2</f>
        <v>01/01/2017-12/31/2017</v>
      </c>
      <c r="J2" s="457"/>
      <c r="K2" s="105"/>
    </row>
    <row r="3" spans="1:11" x14ac:dyDescent="0.3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 x14ac:dyDescent="0.3">
      <c r="A5" s="208" t="str">
        <f>'ფორმა N1'!A5</f>
        <v>მპგ „საქართველოს ქრისტიან კონსერვატიული პარტია“</v>
      </c>
      <c r="B5" s="363"/>
      <c r="C5" s="363"/>
      <c r="D5" s="363"/>
      <c r="E5" s="363"/>
      <c r="F5" s="364"/>
      <c r="G5" s="363"/>
      <c r="H5" s="363"/>
      <c r="I5" s="363"/>
      <c r="J5" s="363"/>
      <c r="K5" s="105"/>
    </row>
    <row r="6" spans="1:11" x14ac:dyDescent="0.3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 x14ac:dyDescent="0.3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 x14ac:dyDescent="0.3">
      <c r="A8" s="129" t="s">
        <v>64</v>
      </c>
      <c r="B8" s="129" t="s">
        <v>111</v>
      </c>
      <c r="C8" s="130" t="s">
        <v>113</v>
      </c>
      <c r="D8" s="130" t="s">
        <v>270</v>
      </c>
      <c r="E8" s="130" t="s">
        <v>112</v>
      </c>
      <c r="F8" s="128" t="s">
        <v>251</v>
      </c>
      <c r="G8" s="128" t="s">
        <v>289</v>
      </c>
      <c r="H8" s="128" t="s">
        <v>290</v>
      </c>
      <c r="I8" s="128" t="s">
        <v>252</v>
      </c>
      <c r="J8" s="131" t="s">
        <v>114</v>
      </c>
      <c r="K8" s="105"/>
    </row>
    <row r="9" spans="1:11" s="27" customFormat="1" x14ac:dyDescent="0.3">
      <c r="A9" s="157">
        <v>1</v>
      </c>
      <c r="B9" s="157">
        <v>2</v>
      </c>
      <c r="C9" s="158">
        <v>3</v>
      </c>
      <c r="D9" s="158">
        <v>4</v>
      </c>
      <c r="E9" s="158">
        <v>5</v>
      </c>
      <c r="F9" s="158">
        <v>6</v>
      </c>
      <c r="G9" s="158">
        <v>7</v>
      </c>
      <c r="H9" s="158">
        <v>8</v>
      </c>
      <c r="I9" s="158">
        <v>9</v>
      </c>
      <c r="J9" s="158">
        <v>10</v>
      </c>
      <c r="K9" s="105"/>
    </row>
    <row r="10" spans="1:11" s="27" customFormat="1" ht="15.75" x14ac:dyDescent="0.3">
      <c r="A10" s="154">
        <v>1</v>
      </c>
      <c r="B10" s="438" t="s">
        <v>657</v>
      </c>
      <c r="C10" s="439" t="s">
        <v>658</v>
      </c>
      <c r="D10" s="440" t="s">
        <v>221</v>
      </c>
      <c r="E10" s="152"/>
      <c r="F10" s="28">
        <v>75734.59</v>
      </c>
      <c r="G10" s="28">
        <v>557179</v>
      </c>
      <c r="H10" s="28">
        <v>632870.31000000006</v>
      </c>
      <c r="I10" s="28">
        <f>F10+G10-H10</f>
        <v>43.279999999911524</v>
      </c>
      <c r="J10" s="28"/>
      <c r="K10" s="105"/>
    </row>
    <row r="11" spans="1:11" ht="15.75" x14ac:dyDescent="0.3">
      <c r="A11" s="154">
        <v>2</v>
      </c>
      <c r="B11" s="438" t="s">
        <v>657</v>
      </c>
      <c r="C11" s="439" t="s">
        <v>659</v>
      </c>
      <c r="D11" s="440" t="s">
        <v>660</v>
      </c>
      <c r="E11" s="152"/>
      <c r="F11" s="28">
        <v>123.69</v>
      </c>
      <c r="G11" s="28">
        <v>50000</v>
      </c>
      <c r="H11" s="28">
        <v>61.86</v>
      </c>
      <c r="I11" s="28">
        <f>F11+G11-H11</f>
        <v>50061.83</v>
      </c>
      <c r="J11" s="28"/>
    </row>
    <row r="12" spans="1:11" ht="15.75" x14ac:dyDescent="0.3">
      <c r="A12" s="154"/>
      <c r="B12" s="64"/>
      <c r="C12" s="155"/>
      <c r="D12" s="156"/>
      <c r="E12" s="152"/>
      <c r="F12" s="28"/>
      <c r="G12" s="28"/>
      <c r="H12" s="28"/>
      <c r="I12" s="28"/>
      <c r="J12" s="28"/>
    </row>
    <row r="13" spans="1:11" x14ac:dyDescent="0.3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 x14ac:dyDescent="0.3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 x14ac:dyDescent="0.3">
      <c r="A15" s="104"/>
      <c r="B15" s="104"/>
      <c r="C15" s="104"/>
      <c r="D15" s="104"/>
      <c r="E15" s="104"/>
      <c r="F15" s="219"/>
      <c r="G15" s="104"/>
      <c r="H15" s="104"/>
      <c r="I15" s="104"/>
      <c r="J15" s="104"/>
    </row>
    <row r="16" spans="1:11" x14ac:dyDescent="0.3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 x14ac:dyDescent="0.3">
      <c r="A17" s="104"/>
      <c r="B17" s="218" t="s">
        <v>107</v>
      </c>
      <c r="C17" s="104"/>
      <c r="D17" s="104"/>
      <c r="E17" s="104"/>
      <c r="F17" s="258"/>
      <c r="G17" s="259"/>
      <c r="H17" s="259"/>
      <c r="I17" s="101"/>
      <c r="J17" s="101"/>
    </row>
    <row r="18" spans="1:10" x14ac:dyDescent="0.3">
      <c r="A18" s="101"/>
      <c r="B18" s="104"/>
      <c r="C18" s="104"/>
      <c r="D18" s="104"/>
      <c r="E18" s="104"/>
      <c r="F18" s="104" t="s">
        <v>268</v>
      </c>
      <c r="G18" s="101"/>
      <c r="H18" s="101"/>
      <c r="I18" s="101"/>
      <c r="J18" s="101"/>
    </row>
    <row r="19" spans="1:10" x14ac:dyDescent="0.3">
      <c r="A19" s="101"/>
      <c r="B19" s="104"/>
      <c r="C19" s="258"/>
      <c r="D19" s="104"/>
      <c r="E19" s="104"/>
      <c r="F19" s="104" t="s">
        <v>264</v>
      </c>
      <c r="G19" s="101"/>
      <c r="H19" s="101"/>
      <c r="I19" s="101"/>
      <c r="J19" s="101"/>
    </row>
    <row r="20" spans="1:10" customFormat="1" x14ac:dyDescent="0.3">
      <c r="A20" s="101"/>
      <c r="B20" s="104"/>
      <c r="C20" s="220" t="s">
        <v>263</v>
      </c>
      <c r="D20" s="220"/>
      <c r="E20" s="101"/>
      <c r="F20" s="101"/>
      <c r="G20" s="101"/>
      <c r="H20" s="101"/>
      <c r="I20" s="101"/>
      <c r="J20" s="101"/>
    </row>
    <row r="21" spans="1:10" customFormat="1" x14ac:dyDescent="0.3">
      <c r="A21" s="101"/>
      <c r="B21" s="104"/>
      <c r="C21" s="221" t="s">
        <v>139</v>
      </c>
      <c r="D21" s="104"/>
      <c r="E21" s="101"/>
      <c r="F21" s="101"/>
      <c r="G21" s="101"/>
      <c r="H21" s="101"/>
      <c r="I21" s="101"/>
      <c r="J21" s="101"/>
    </row>
    <row r="22" spans="1:10" customFormat="1" x14ac:dyDescent="0.3">
      <c r="B22" s="104"/>
      <c r="C22" s="104"/>
      <c r="D22" s="221"/>
    </row>
    <row r="23" spans="1:10" customFormat="1" ht="12.75" x14ac:dyDescent="0.2">
      <c r="B23" s="101"/>
      <c r="C23" s="101"/>
      <c r="D23" s="101"/>
    </row>
    <row r="24" spans="1:10" customFormat="1" ht="12.75" x14ac:dyDescent="0.2"/>
    <row r="25" spans="1:10" customFormat="1" ht="12.75" x14ac:dyDescent="0.2"/>
    <row r="26" spans="1:10" x14ac:dyDescent="0.3">
      <c r="B26"/>
      <c r="C26"/>
      <c r="D26"/>
    </row>
    <row r="27" spans="1:10" x14ac:dyDescent="0.3">
      <c r="B27"/>
      <c r="C27"/>
      <c r="D27"/>
    </row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0:J12"/>
  </dataValidations>
  <printOptions gridLines="1"/>
  <pageMargins left="0.25" right="0.25" top="0.75" bottom="0.75" header="0.3" footer="0.3"/>
  <pageSetup paperSize="9" scale="92" fitToHeight="0" orientation="landscape" r:id="rId1"/>
  <ignoredErrors>
    <ignoredError sqref="I10:I1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topLeftCell="A16" zoomScale="80" zoomScaleNormal="100" zoomScaleSheetLayoutView="80" workbookViewId="0">
      <selection activeCell="C22" sqref="C2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4" t="s">
        <v>296</v>
      </c>
      <c r="B1" s="76"/>
      <c r="C1" s="458" t="s">
        <v>109</v>
      </c>
      <c r="D1" s="458"/>
      <c r="E1" s="108"/>
    </row>
    <row r="2" spans="1:7" x14ac:dyDescent="0.3">
      <c r="A2" s="76" t="s">
        <v>140</v>
      </c>
      <c r="B2" s="76"/>
      <c r="C2" s="456" t="str">
        <f>'ფორმა N1'!L2</f>
        <v>01/01/2017-12/31/2017</v>
      </c>
      <c r="D2" s="457"/>
      <c r="E2" s="108"/>
    </row>
    <row r="3" spans="1:7" x14ac:dyDescent="0.3">
      <c r="A3" s="74"/>
      <c r="B3" s="76"/>
      <c r="C3" s="75"/>
      <c r="D3" s="75"/>
      <c r="E3" s="108"/>
    </row>
    <row r="4" spans="1:7" x14ac:dyDescent="0.3">
      <c r="A4" s="77" t="s">
        <v>269</v>
      </c>
      <c r="B4" s="102"/>
      <c r="C4" s="103"/>
      <c r="D4" s="76"/>
      <c r="E4" s="108"/>
    </row>
    <row r="5" spans="1:7" x14ac:dyDescent="0.3">
      <c r="A5" s="224" t="str">
        <f>'ფორმა N1'!A5</f>
        <v>მპგ „საქართველოს ქრისტიან კონსერვატიული პარტია“</v>
      </c>
      <c r="B5" s="12"/>
      <c r="C5" s="12"/>
      <c r="E5" s="108"/>
    </row>
    <row r="6" spans="1:7" x14ac:dyDescent="0.3">
      <c r="A6" s="104"/>
      <c r="B6" s="104"/>
      <c r="C6" s="104"/>
      <c r="D6" s="105"/>
      <c r="E6" s="108"/>
    </row>
    <row r="7" spans="1:7" x14ac:dyDescent="0.3">
      <c r="A7" s="76"/>
      <c r="B7" s="76"/>
      <c r="C7" s="76"/>
      <c r="D7" s="76"/>
      <c r="E7" s="108"/>
    </row>
    <row r="8" spans="1:7" s="6" customFormat="1" ht="39" customHeight="1" x14ac:dyDescent="0.3">
      <c r="A8" s="106" t="s">
        <v>64</v>
      </c>
      <c r="B8" s="79" t="s">
        <v>244</v>
      </c>
      <c r="C8" s="79" t="s">
        <v>66</v>
      </c>
      <c r="D8" s="79" t="s">
        <v>67</v>
      </c>
      <c r="E8" s="108"/>
    </row>
    <row r="9" spans="1:7" s="7" customFormat="1" ht="16.5" customHeight="1" x14ac:dyDescent="0.3">
      <c r="A9" s="225">
        <v>1</v>
      </c>
      <c r="B9" s="225" t="s">
        <v>65</v>
      </c>
      <c r="C9" s="85">
        <f>SUM(C10,C26)</f>
        <v>563179</v>
      </c>
      <c r="D9" s="444">
        <f>SUM(D10,D26)</f>
        <v>557179</v>
      </c>
      <c r="E9" s="108"/>
    </row>
    <row r="10" spans="1:7" s="7" customFormat="1" ht="16.5" customHeight="1" x14ac:dyDescent="0.3">
      <c r="A10" s="87">
        <v>1.1000000000000001</v>
      </c>
      <c r="B10" s="87" t="s">
        <v>80</v>
      </c>
      <c r="C10" s="85">
        <f>SUM(C11,C12,C16,C19,C25,)</f>
        <v>557179</v>
      </c>
      <c r="D10" s="85">
        <f>SUM(D11,D12,D16,D19,D24,D25)</f>
        <v>557179</v>
      </c>
      <c r="E10" s="108"/>
    </row>
    <row r="11" spans="1:7" s="9" customFormat="1" ht="16.5" customHeight="1" x14ac:dyDescent="0.3">
      <c r="A11" s="88" t="s">
        <v>30</v>
      </c>
      <c r="B11" s="88" t="s">
        <v>79</v>
      </c>
      <c r="C11" s="8"/>
      <c r="D11" s="8"/>
      <c r="E11" s="108"/>
    </row>
    <row r="12" spans="1:7" s="10" customFormat="1" ht="16.5" customHeight="1" x14ac:dyDescent="0.3">
      <c r="A12" s="88" t="s">
        <v>31</v>
      </c>
      <c r="B12" s="88" t="s">
        <v>302</v>
      </c>
      <c r="C12" s="107">
        <f>SUM(C14:C15)</f>
        <v>0</v>
      </c>
      <c r="D12" s="107">
        <f>SUM(D14:D15)</f>
        <v>0</v>
      </c>
      <c r="E12" s="108"/>
      <c r="G12" s="68"/>
    </row>
    <row r="13" spans="1:7" s="3" customFormat="1" ht="16.5" customHeight="1" x14ac:dyDescent="0.3">
      <c r="A13" s="97" t="s">
        <v>81</v>
      </c>
      <c r="B13" s="97" t="s">
        <v>305</v>
      </c>
      <c r="C13" s="8"/>
      <c r="D13" s="8"/>
      <c r="E13" s="108"/>
    </row>
    <row r="14" spans="1:7" s="3" customFormat="1" ht="16.5" customHeight="1" x14ac:dyDescent="0.3">
      <c r="A14" s="97" t="s">
        <v>470</v>
      </c>
      <c r="B14" s="97" t="s">
        <v>469</v>
      </c>
      <c r="C14" s="8"/>
      <c r="D14" s="8"/>
      <c r="E14" s="108"/>
    </row>
    <row r="15" spans="1:7" s="3" customFormat="1" ht="16.5" customHeight="1" x14ac:dyDescent="0.3">
      <c r="A15" s="97" t="s">
        <v>471</v>
      </c>
      <c r="B15" s="97" t="s">
        <v>97</v>
      </c>
      <c r="C15" s="8"/>
      <c r="D15" s="8"/>
      <c r="E15" s="108"/>
    </row>
    <row r="16" spans="1:7" s="3" customFormat="1" ht="16.5" customHeight="1" x14ac:dyDescent="0.3">
      <c r="A16" s="88" t="s">
        <v>82</v>
      </c>
      <c r="B16" s="88" t="s">
        <v>83</v>
      </c>
      <c r="C16" s="107">
        <f>SUM(C17:C18)</f>
        <v>557179</v>
      </c>
      <c r="D16" s="107">
        <f>SUM(D17:D18)</f>
        <v>557179</v>
      </c>
      <c r="E16" s="108"/>
    </row>
    <row r="17" spans="1:5" s="3" customFormat="1" ht="16.5" customHeight="1" x14ac:dyDescent="0.3">
      <c r="A17" s="97" t="s">
        <v>84</v>
      </c>
      <c r="B17" s="97" t="s">
        <v>86</v>
      </c>
      <c r="C17" s="8">
        <v>423989</v>
      </c>
      <c r="D17" s="8">
        <v>423989</v>
      </c>
      <c r="E17" s="108"/>
    </row>
    <row r="18" spans="1:5" s="3" customFormat="1" ht="30" x14ac:dyDescent="0.3">
      <c r="A18" s="97" t="s">
        <v>85</v>
      </c>
      <c r="B18" s="97" t="s">
        <v>110</v>
      </c>
      <c r="C18" s="8">
        <v>133190</v>
      </c>
      <c r="D18" s="8">
        <v>133190</v>
      </c>
      <c r="E18" s="108"/>
    </row>
    <row r="19" spans="1:5" s="3" customFormat="1" ht="16.5" customHeight="1" x14ac:dyDescent="0.3">
      <c r="A19" s="88" t="s">
        <v>87</v>
      </c>
      <c r="B19" s="88" t="s">
        <v>395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 x14ac:dyDescent="0.3">
      <c r="A20" s="97" t="s">
        <v>88</v>
      </c>
      <c r="B20" s="97" t="s">
        <v>89</v>
      </c>
      <c r="C20" s="8"/>
      <c r="D20" s="8"/>
      <c r="E20" s="108"/>
    </row>
    <row r="21" spans="1:5" s="3" customFormat="1" ht="30" x14ac:dyDescent="0.3">
      <c r="A21" s="97" t="s">
        <v>92</v>
      </c>
      <c r="B21" s="97" t="s">
        <v>90</v>
      </c>
      <c r="C21" s="8"/>
      <c r="D21" s="8"/>
      <c r="E21" s="108"/>
    </row>
    <row r="22" spans="1:5" s="3" customFormat="1" ht="16.5" customHeight="1" x14ac:dyDescent="0.3">
      <c r="A22" s="97" t="s">
        <v>93</v>
      </c>
      <c r="B22" s="97" t="s">
        <v>91</v>
      </c>
      <c r="C22" s="8"/>
      <c r="D22" s="8"/>
      <c r="E22" s="108"/>
    </row>
    <row r="23" spans="1:5" s="3" customFormat="1" ht="16.5" customHeight="1" x14ac:dyDescent="0.3">
      <c r="A23" s="97" t="s">
        <v>94</v>
      </c>
      <c r="B23" s="97" t="s">
        <v>412</v>
      </c>
      <c r="C23" s="8"/>
      <c r="D23" s="8"/>
      <c r="E23" s="108"/>
    </row>
    <row r="24" spans="1:5" s="3" customFormat="1" ht="16.5" customHeight="1" x14ac:dyDescent="0.3">
      <c r="A24" s="88" t="s">
        <v>95</v>
      </c>
      <c r="B24" s="88" t="s">
        <v>413</v>
      </c>
      <c r="C24" s="249"/>
      <c r="D24" s="8"/>
      <c r="E24" s="108"/>
    </row>
    <row r="25" spans="1:5" s="3" customFormat="1" x14ac:dyDescent="0.3">
      <c r="A25" s="88" t="s">
        <v>246</v>
      </c>
      <c r="B25" s="88" t="s">
        <v>419</v>
      </c>
      <c r="C25" s="8"/>
      <c r="D25" s="8"/>
      <c r="E25" s="108"/>
    </row>
    <row r="26" spans="1:5" ht="16.5" customHeight="1" x14ac:dyDescent="0.3">
      <c r="A26" s="87">
        <v>1.2</v>
      </c>
      <c r="B26" s="87" t="s">
        <v>96</v>
      </c>
      <c r="C26" s="85">
        <f>SUM(C27,C35)</f>
        <v>6000</v>
      </c>
      <c r="D26" s="85">
        <f>SUM(D27,D35)</f>
        <v>0</v>
      </c>
      <c r="E26" s="108"/>
    </row>
    <row r="27" spans="1:5" ht="16.5" customHeight="1" x14ac:dyDescent="0.3">
      <c r="A27" s="88" t="s">
        <v>32</v>
      </c>
      <c r="B27" s="88" t="s">
        <v>305</v>
      </c>
      <c r="C27" s="107">
        <f>SUM(C28:C30)</f>
        <v>6000</v>
      </c>
      <c r="D27" s="107">
        <f>SUM(D28:D30)</f>
        <v>0</v>
      </c>
      <c r="E27" s="108"/>
    </row>
    <row r="28" spans="1:5" x14ac:dyDescent="0.3">
      <c r="A28" s="233" t="s">
        <v>98</v>
      </c>
      <c r="B28" s="233" t="s">
        <v>303</v>
      </c>
      <c r="C28" s="8"/>
      <c r="D28" s="8"/>
      <c r="E28" s="108"/>
    </row>
    <row r="29" spans="1:5" x14ac:dyDescent="0.3">
      <c r="A29" s="233" t="s">
        <v>99</v>
      </c>
      <c r="B29" s="233" t="s">
        <v>306</v>
      </c>
      <c r="C29" s="8"/>
      <c r="D29" s="8"/>
      <c r="E29" s="108"/>
    </row>
    <row r="30" spans="1:5" x14ac:dyDescent="0.3">
      <c r="A30" s="233" t="s">
        <v>421</v>
      </c>
      <c r="B30" s="233" t="s">
        <v>304</v>
      </c>
      <c r="C30" s="8">
        <v>6000</v>
      </c>
      <c r="D30" s="8"/>
      <c r="E30" s="108"/>
    </row>
    <row r="31" spans="1:5" x14ac:dyDescent="0.3">
      <c r="A31" s="88" t="s">
        <v>33</v>
      </c>
      <c r="B31" s="88" t="s">
        <v>469</v>
      </c>
      <c r="C31" s="107">
        <f>SUM(C32:C34)</f>
        <v>0</v>
      </c>
      <c r="D31" s="107">
        <f>SUM(D32:D34)</f>
        <v>0</v>
      </c>
      <c r="E31" s="108"/>
    </row>
    <row r="32" spans="1:5" x14ac:dyDescent="0.3">
      <c r="A32" s="233" t="s">
        <v>12</v>
      </c>
      <c r="B32" s="233" t="s">
        <v>472</v>
      </c>
      <c r="C32" s="8"/>
      <c r="D32" s="8"/>
      <c r="E32" s="108"/>
    </row>
    <row r="33" spans="1:9" x14ac:dyDescent="0.3">
      <c r="A33" s="233" t="s">
        <v>13</v>
      </c>
      <c r="B33" s="233" t="s">
        <v>473</v>
      </c>
      <c r="C33" s="8"/>
      <c r="D33" s="8"/>
      <c r="E33" s="108"/>
    </row>
    <row r="34" spans="1:9" x14ac:dyDescent="0.3">
      <c r="A34" s="233" t="s">
        <v>276</v>
      </c>
      <c r="B34" s="233" t="s">
        <v>474</v>
      </c>
      <c r="C34" s="8"/>
      <c r="D34" s="8"/>
      <c r="E34" s="108"/>
    </row>
    <row r="35" spans="1:9" x14ac:dyDescent="0.3">
      <c r="A35" s="88" t="s">
        <v>34</v>
      </c>
      <c r="B35" s="247" t="s">
        <v>418</v>
      </c>
      <c r="C35" s="8"/>
      <c r="D35" s="8"/>
      <c r="E35" s="108"/>
    </row>
    <row r="36" spans="1:9" x14ac:dyDescent="0.3">
      <c r="D36" s="27"/>
      <c r="E36" s="109"/>
      <c r="F36" s="27"/>
    </row>
    <row r="37" spans="1:9" x14ac:dyDescent="0.3">
      <c r="A37" s="1"/>
      <c r="D37" s="27"/>
      <c r="E37" s="109"/>
      <c r="F37" s="27"/>
    </row>
    <row r="38" spans="1:9" x14ac:dyDescent="0.3">
      <c r="D38" s="27"/>
      <c r="E38" s="109"/>
      <c r="F38" s="27"/>
    </row>
    <row r="39" spans="1:9" x14ac:dyDescent="0.3">
      <c r="D39" s="27"/>
      <c r="E39" s="109"/>
      <c r="F39" s="27"/>
    </row>
    <row r="40" spans="1:9" x14ac:dyDescent="0.3">
      <c r="A40" s="69" t="s">
        <v>107</v>
      </c>
      <c r="D40" s="27"/>
      <c r="E40" s="109"/>
      <c r="F40" s="27"/>
    </row>
    <row r="41" spans="1:9" x14ac:dyDescent="0.3">
      <c r="D41" s="27"/>
      <c r="E41" s="110"/>
      <c r="F41" s="110"/>
      <c r="G41"/>
      <c r="H41"/>
      <c r="I41"/>
    </row>
    <row r="42" spans="1:9" x14ac:dyDescent="0.3">
      <c r="D42" s="111"/>
      <c r="E42" s="110"/>
      <c r="F42" s="110"/>
      <c r="G42"/>
      <c r="H42"/>
      <c r="I42"/>
    </row>
    <row r="43" spans="1:9" x14ac:dyDescent="0.3">
      <c r="A43"/>
      <c r="B43" s="69" t="s">
        <v>266</v>
      </c>
      <c r="D43" s="111"/>
      <c r="E43" s="110"/>
      <c r="F43" s="110"/>
      <c r="G43"/>
      <c r="H43"/>
      <c r="I43"/>
    </row>
    <row r="44" spans="1:9" x14ac:dyDescent="0.3">
      <c r="A44"/>
      <c r="B44" s="2" t="s">
        <v>265</v>
      </c>
      <c r="D44" s="111"/>
      <c r="E44" s="110"/>
      <c r="F44" s="110"/>
      <c r="G44"/>
      <c r="H44"/>
      <c r="I44"/>
    </row>
    <row r="45" spans="1:9" customFormat="1" ht="12.75" x14ac:dyDescent="0.2">
      <c r="B45" s="66" t="s">
        <v>139</v>
      </c>
      <c r="D45" s="110"/>
      <c r="E45" s="110"/>
      <c r="F45" s="110"/>
    </row>
    <row r="46" spans="1:9" x14ac:dyDescent="0.3">
      <c r="D46" s="27"/>
      <c r="E46" s="109"/>
      <c r="F46" s="27"/>
    </row>
  </sheetData>
  <mergeCells count="2">
    <mergeCell ref="C2:D2"/>
    <mergeCell ref="C1:D1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3" sqref="G3"/>
    </sheetView>
  </sheetViews>
  <sheetFormatPr defaultRowHeight="15" x14ac:dyDescent="0.3"/>
  <cols>
    <col min="1" max="1" width="12" style="184" customWidth="1"/>
    <col min="2" max="2" width="13.28515625" style="184" customWidth="1"/>
    <col min="3" max="3" width="21.42578125" style="184" customWidth="1"/>
    <col min="4" max="4" width="17.85546875" style="184" customWidth="1"/>
    <col min="5" max="5" width="12.7109375" style="184" customWidth="1"/>
    <col min="6" max="6" width="36.85546875" style="184" customWidth="1"/>
    <col min="7" max="7" width="22.28515625" style="184" customWidth="1"/>
    <col min="8" max="8" width="0.5703125" style="184" customWidth="1"/>
    <col min="9" max="16384" width="9.140625" style="184"/>
  </cols>
  <sheetData>
    <row r="1" spans="1:8" x14ac:dyDescent="0.3">
      <c r="A1" s="74" t="s">
        <v>356</v>
      </c>
      <c r="B1" s="76"/>
      <c r="C1" s="76"/>
      <c r="D1" s="76"/>
      <c r="E1" s="76"/>
      <c r="F1" s="76"/>
      <c r="G1" s="163" t="s">
        <v>109</v>
      </c>
      <c r="H1" s="164"/>
    </row>
    <row r="2" spans="1:8" x14ac:dyDescent="0.3">
      <c r="A2" s="76" t="s">
        <v>140</v>
      </c>
      <c r="B2" s="76"/>
      <c r="C2" s="76"/>
      <c r="D2" s="76"/>
      <c r="E2" s="76"/>
      <c r="F2" s="76"/>
      <c r="G2" s="165" t="str">
        <f>'ფორმა N1'!L2</f>
        <v>01/01/2017-12/31/2017</v>
      </c>
      <c r="H2" s="164"/>
    </row>
    <row r="3" spans="1:8" x14ac:dyDescent="0.3">
      <c r="A3" s="76"/>
      <c r="B3" s="76"/>
      <c r="C3" s="76"/>
      <c r="D3" s="76"/>
      <c r="E3" s="76"/>
      <c r="F3" s="76"/>
      <c r="G3" s="102"/>
      <c r="H3" s="164"/>
    </row>
    <row r="4" spans="1:8" x14ac:dyDescent="0.3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 x14ac:dyDescent="0.3">
      <c r="A5" s="208" t="str">
        <f>'ფორმა N1'!A5</f>
        <v>მპგ „საქართველოს ქრისტიან კონსერვატიული პარტია“</v>
      </c>
      <c r="B5" s="208"/>
      <c r="C5" s="208"/>
      <c r="D5" s="208"/>
      <c r="E5" s="208"/>
      <c r="F5" s="208"/>
      <c r="G5" s="208"/>
      <c r="H5" s="104"/>
    </row>
    <row r="6" spans="1:8" x14ac:dyDescent="0.3">
      <c r="A6" s="77"/>
      <c r="B6" s="76"/>
      <c r="C6" s="76"/>
      <c r="D6" s="76"/>
      <c r="E6" s="76"/>
      <c r="F6" s="76"/>
      <c r="G6" s="76"/>
      <c r="H6" s="104"/>
    </row>
    <row r="7" spans="1:8" x14ac:dyDescent="0.3">
      <c r="A7" s="76"/>
      <c r="B7" s="76"/>
      <c r="C7" s="76"/>
      <c r="D7" s="76"/>
      <c r="E7" s="76"/>
      <c r="F7" s="76"/>
      <c r="G7" s="76"/>
      <c r="H7" s="105"/>
    </row>
    <row r="8" spans="1:8" ht="45.75" customHeight="1" x14ac:dyDescent="0.3">
      <c r="A8" s="166" t="s">
        <v>307</v>
      </c>
      <c r="B8" s="166" t="s">
        <v>141</v>
      </c>
      <c r="C8" s="167" t="s">
        <v>354</v>
      </c>
      <c r="D8" s="167" t="s">
        <v>355</v>
      </c>
      <c r="E8" s="167" t="s">
        <v>270</v>
      </c>
      <c r="F8" s="166" t="s">
        <v>312</v>
      </c>
      <c r="G8" s="167" t="s">
        <v>308</v>
      </c>
      <c r="H8" s="105"/>
    </row>
    <row r="9" spans="1:8" x14ac:dyDescent="0.3">
      <c r="A9" s="168" t="s">
        <v>309</v>
      </c>
      <c r="B9" s="169"/>
      <c r="C9" s="170"/>
      <c r="D9" s="171"/>
      <c r="E9" s="171"/>
      <c r="F9" s="171"/>
      <c r="G9" s="172"/>
      <c r="H9" s="105"/>
    </row>
    <row r="10" spans="1:8" ht="15.75" x14ac:dyDescent="0.3">
      <c r="A10" s="169">
        <v>1</v>
      </c>
      <c r="B10" s="152"/>
      <c r="C10" s="173"/>
      <c r="D10" s="174"/>
      <c r="E10" s="174"/>
      <c r="F10" s="174"/>
      <c r="G10" s="175" t="str">
        <f>IF(ISBLANK(B10),"",G9+C10-D10)</f>
        <v/>
      </c>
      <c r="H10" s="105"/>
    </row>
    <row r="11" spans="1:8" ht="15.75" x14ac:dyDescent="0.3">
      <c r="A11" s="169">
        <v>2</v>
      </c>
      <c r="B11" s="152"/>
      <c r="C11" s="173"/>
      <c r="D11" s="174"/>
      <c r="E11" s="174"/>
      <c r="F11" s="174"/>
      <c r="G11" s="175" t="str">
        <f t="shared" ref="G11:G38" si="0">IF(ISBLANK(B11),"",G10+C11-D11)</f>
        <v/>
      </c>
      <c r="H11" s="105"/>
    </row>
    <row r="12" spans="1:8" ht="15.75" x14ac:dyDescent="0.3">
      <c r="A12" s="169">
        <v>3</v>
      </c>
      <c r="B12" s="152"/>
      <c r="C12" s="173"/>
      <c r="D12" s="174"/>
      <c r="E12" s="174"/>
      <c r="F12" s="174"/>
      <c r="G12" s="175" t="str">
        <f t="shared" si="0"/>
        <v/>
      </c>
      <c r="H12" s="105"/>
    </row>
    <row r="13" spans="1:8" ht="15.75" x14ac:dyDescent="0.3">
      <c r="A13" s="169">
        <v>4</v>
      </c>
      <c r="B13" s="152"/>
      <c r="C13" s="173"/>
      <c r="D13" s="174"/>
      <c r="E13" s="174"/>
      <c r="F13" s="174"/>
      <c r="G13" s="175" t="str">
        <f t="shared" si="0"/>
        <v/>
      </c>
      <c r="H13" s="105"/>
    </row>
    <row r="14" spans="1:8" ht="15.75" x14ac:dyDescent="0.3">
      <c r="A14" s="169">
        <v>5</v>
      </c>
      <c r="B14" s="152"/>
      <c r="C14" s="173"/>
      <c r="D14" s="174"/>
      <c r="E14" s="174"/>
      <c r="F14" s="174"/>
      <c r="G14" s="175" t="str">
        <f t="shared" si="0"/>
        <v/>
      </c>
      <c r="H14" s="105"/>
    </row>
    <row r="15" spans="1:8" ht="15.75" x14ac:dyDescent="0.3">
      <c r="A15" s="169">
        <v>6</v>
      </c>
      <c r="B15" s="152"/>
      <c r="C15" s="173"/>
      <c r="D15" s="174"/>
      <c r="E15" s="174"/>
      <c r="F15" s="174"/>
      <c r="G15" s="175" t="str">
        <f t="shared" si="0"/>
        <v/>
      </c>
      <c r="H15" s="105"/>
    </row>
    <row r="16" spans="1:8" ht="15.75" x14ac:dyDescent="0.3">
      <c r="A16" s="169">
        <v>7</v>
      </c>
      <c r="B16" s="152"/>
      <c r="C16" s="173"/>
      <c r="D16" s="174"/>
      <c r="E16" s="174"/>
      <c r="F16" s="174"/>
      <c r="G16" s="175" t="str">
        <f t="shared" si="0"/>
        <v/>
      </c>
      <c r="H16" s="105"/>
    </row>
    <row r="17" spans="1:8" ht="15.75" x14ac:dyDescent="0.3">
      <c r="A17" s="169">
        <v>8</v>
      </c>
      <c r="B17" s="152"/>
      <c r="C17" s="173"/>
      <c r="D17" s="174"/>
      <c r="E17" s="174"/>
      <c r="F17" s="174"/>
      <c r="G17" s="175" t="str">
        <f t="shared" si="0"/>
        <v/>
      </c>
      <c r="H17" s="105"/>
    </row>
    <row r="18" spans="1:8" ht="15.75" x14ac:dyDescent="0.3">
      <c r="A18" s="169">
        <v>9</v>
      </c>
      <c r="B18" s="152"/>
      <c r="C18" s="173"/>
      <c r="D18" s="174"/>
      <c r="E18" s="174"/>
      <c r="F18" s="174"/>
      <c r="G18" s="175" t="str">
        <f t="shared" si="0"/>
        <v/>
      </c>
      <c r="H18" s="105"/>
    </row>
    <row r="19" spans="1:8" ht="15.75" x14ac:dyDescent="0.3">
      <c r="A19" s="169">
        <v>10</v>
      </c>
      <c r="B19" s="152"/>
      <c r="C19" s="173"/>
      <c r="D19" s="174"/>
      <c r="E19" s="174"/>
      <c r="F19" s="174"/>
      <c r="G19" s="175" t="str">
        <f t="shared" si="0"/>
        <v/>
      </c>
      <c r="H19" s="105"/>
    </row>
    <row r="20" spans="1:8" ht="15.75" x14ac:dyDescent="0.3">
      <c r="A20" s="169">
        <v>11</v>
      </c>
      <c r="B20" s="152"/>
      <c r="C20" s="173"/>
      <c r="D20" s="174"/>
      <c r="E20" s="174"/>
      <c r="F20" s="174"/>
      <c r="G20" s="175" t="str">
        <f t="shared" si="0"/>
        <v/>
      </c>
      <c r="H20" s="105"/>
    </row>
    <row r="21" spans="1:8" ht="15.75" x14ac:dyDescent="0.3">
      <c r="A21" s="169">
        <v>12</v>
      </c>
      <c r="B21" s="152"/>
      <c r="C21" s="173"/>
      <c r="D21" s="174"/>
      <c r="E21" s="174"/>
      <c r="F21" s="174"/>
      <c r="G21" s="175" t="str">
        <f t="shared" si="0"/>
        <v/>
      </c>
      <c r="H21" s="105"/>
    </row>
    <row r="22" spans="1:8" ht="15.75" x14ac:dyDescent="0.3">
      <c r="A22" s="169">
        <v>13</v>
      </c>
      <c r="B22" s="152"/>
      <c r="C22" s="173"/>
      <c r="D22" s="174"/>
      <c r="E22" s="174"/>
      <c r="F22" s="174"/>
      <c r="G22" s="175" t="str">
        <f t="shared" si="0"/>
        <v/>
      </c>
      <c r="H22" s="105"/>
    </row>
    <row r="23" spans="1:8" ht="15.75" x14ac:dyDescent="0.3">
      <c r="A23" s="169">
        <v>14</v>
      </c>
      <c r="B23" s="152"/>
      <c r="C23" s="173"/>
      <c r="D23" s="174"/>
      <c r="E23" s="174"/>
      <c r="F23" s="174"/>
      <c r="G23" s="175" t="str">
        <f t="shared" si="0"/>
        <v/>
      </c>
      <c r="H23" s="105"/>
    </row>
    <row r="24" spans="1:8" ht="15.75" x14ac:dyDescent="0.3">
      <c r="A24" s="169">
        <v>15</v>
      </c>
      <c r="B24" s="152"/>
      <c r="C24" s="173"/>
      <c r="D24" s="174"/>
      <c r="E24" s="174"/>
      <c r="F24" s="174"/>
      <c r="G24" s="175" t="str">
        <f t="shared" si="0"/>
        <v/>
      </c>
      <c r="H24" s="105"/>
    </row>
    <row r="25" spans="1:8" ht="15.75" x14ac:dyDescent="0.3">
      <c r="A25" s="169">
        <v>16</v>
      </c>
      <c r="B25" s="152"/>
      <c r="C25" s="173"/>
      <c r="D25" s="174"/>
      <c r="E25" s="174"/>
      <c r="F25" s="174"/>
      <c r="G25" s="175" t="str">
        <f t="shared" si="0"/>
        <v/>
      </c>
      <c r="H25" s="105"/>
    </row>
    <row r="26" spans="1:8" ht="15.75" x14ac:dyDescent="0.3">
      <c r="A26" s="169">
        <v>17</v>
      </c>
      <c r="B26" s="152"/>
      <c r="C26" s="173"/>
      <c r="D26" s="174"/>
      <c r="E26" s="174"/>
      <c r="F26" s="174"/>
      <c r="G26" s="175" t="str">
        <f t="shared" si="0"/>
        <v/>
      </c>
      <c r="H26" s="105"/>
    </row>
    <row r="27" spans="1:8" ht="15.75" x14ac:dyDescent="0.3">
      <c r="A27" s="169">
        <v>18</v>
      </c>
      <c r="B27" s="152"/>
      <c r="C27" s="173"/>
      <c r="D27" s="174"/>
      <c r="E27" s="174"/>
      <c r="F27" s="174"/>
      <c r="G27" s="175" t="str">
        <f t="shared" si="0"/>
        <v/>
      </c>
      <c r="H27" s="105"/>
    </row>
    <row r="28" spans="1:8" ht="15.75" x14ac:dyDescent="0.3">
      <c r="A28" s="169">
        <v>19</v>
      </c>
      <c r="B28" s="152"/>
      <c r="C28" s="173"/>
      <c r="D28" s="174"/>
      <c r="E28" s="174"/>
      <c r="F28" s="174"/>
      <c r="G28" s="175" t="str">
        <f t="shared" si="0"/>
        <v/>
      </c>
      <c r="H28" s="105"/>
    </row>
    <row r="29" spans="1:8" ht="15.75" x14ac:dyDescent="0.3">
      <c r="A29" s="169">
        <v>20</v>
      </c>
      <c r="B29" s="152"/>
      <c r="C29" s="173"/>
      <c r="D29" s="174"/>
      <c r="E29" s="174"/>
      <c r="F29" s="174"/>
      <c r="G29" s="175" t="str">
        <f t="shared" si="0"/>
        <v/>
      </c>
      <c r="H29" s="105"/>
    </row>
    <row r="30" spans="1:8" ht="15.75" x14ac:dyDescent="0.3">
      <c r="A30" s="169">
        <v>21</v>
      </c>
      <c r="B30" s="152"/>
      <c r="C30" s="176"/>
      <c r="D30" s="177"/>
      <c r="E30" s="177"/>
      <c r="F30" s="177"/>
      <c r="G30" s="175" t="str">
        <f t="shared" si="0"/>
        <v/>
      </c>
      <c r="H30" s="105"/>
    </row>
    <row r="31" spans="1:8" ht="15.75" x14ac:dyDescent="0.3">
      <c r="A31" s="169">
        <v>22</v>
      </c>
      <c r="B31" s="152"/>
      <c r="C31" s="176"/>
      <c r="D31" s="177"/>
      <c r="E31" s="177"/>
      <c r="F31" s="177"/>
      <c r="G31" s="175" t="str">
        <f t="shared" si="0"/>
        <v/>
      </c>
      <c r="H31" s="105"/>
    </row>
    <row r="32" spans="1:8" ht="15.75" x14ac:dyDescent="0.3">
      <c r="A32" s="169">
        <v>23</v>
      </c>
      <c r="B32" s="152"/>
      <c r="C32" s="176"/>
      <c r="D32" s="177"/>
      <c r="E32" s="177"/>
      <c r="F32" s="177"/>
      <c r="G32" s="175" t="str">
        <f t="shared" si="0"/>
        <v/>
      </c>
      <c r="H32" s="105"/>
    </row>
    <row r="33" spans="1:10" ht="15.75" x14ac:dyDescent="0.3">
      <c r="A33" s="169">
        <v>24</v>
      </c>
      <c r="B33" s="152"/>
      <c r="C33" s="176"/>
      <c r="D33" s="177"/>
      <c r="E33" s="177"/>
      <c r="F33" s="177"/>
      <c r="G33" s="175" t="str">
        <f t="shared" si="0"/>
        <v/>
      </c>
      <c r="H33" s="105"/>
    </row>
    <row r="34" spans="1:10" ht="15.75" x14ac:dyDescent="0.3">
      <c r="A34" s="169">
        <v>25</v>
      </c>
      <c r="B34" s="152"/>
      <c r="C34" s="176"/>
      <c r="D34" s="177"/>
      <c r="E34" s="177"/>
      <c r="F34" s="177"/>
      <c r="G34" s="175" t="str">
        <f t="shared" si="0"/>
        <v/>
      </c>
      <c r="H34" s="105"/>
    </row>
    <row r="35" spans="1:10" ht="15.75" x14ac:dyDescent="0.3">
      <c r="A35" s="169">
        <v>26</v>
      </c>
      <c r="B35" s="152"/>
      <c r="C35" s="176"/>
      <c r="D35" s="177"/>
      <c r="E35" s="177"/>
      <c r="F35" s="177"/>
      <c r="G35" s="175" t="str">
        <f t="shared" si="0"/>
        <v/>
      </c>
      <c r="H35" s="105"/>
    </row>
    <row r="36" spans="1:10" ht="15.75" x14ac:dyDescent="0.3">
      <c r="A36" s="169">
        <v>27</v>
      </c>
      <c r="B36" s="152"/>
      <c r="C36" s="176"/>
      <c r="D36" s="177"/>
      <c r="E36" s="177"/>
      <c r="F36" s="177"/>
      <c r="G36" s="175" t="str">
        <f t="shared" si="0"/>
        <v/>
      </c>
      <c r="H36" s="105"/>
    </row>
    <row r="37" spans="1:10" ht="15.75" x14ac:dyDescent="0.3">
      <c r="A37" s="169">
        <v>28</v>
      </c>
      <c r="B37" s="152"/>
      <c r="C37" s="176"/>
      <c r="D37" s="177"/>
      <c r="E37" s="177"/>
      <c r="F37" s="177"/>
      <c r="G37" s="175" t="str">
        <f t="shared" si="0"/>
        <v/>
      </c>
      <c r="H37" s="105"/>
    </row>
    <row r="38" spans="1:10" ht="15.75" x14ac:dyDescent="0.3">
      <c r="A38" s="169">
        <v>29</v>
      </c>
      <c r="B38" s="152"/>
      <c r="C38" s="176"/>
      <c r="D38" s="177"/>
      <c r="E38" s="177"/>
      <c r="F38" s="177"/>
      <c r="G38" s="175" t="str">
        <f t="shared" si="0"/>
        <v/>
      </c>
      <c r="H38" s="105"/>
    </row>
    <row r="39" spans="1:10" ht="15.75" x14ac:dyDescent="0.3">
      <c r="A39" s="169" t="s">
        <v>273</v>
      </c>
      <c r="B39" s="152"/>
      <c r="C39" s="176"/>
      <c r="D39" s="177"/>
      <c r="E39" s="177"/>
      <c r="F39" s="177"/>
      <c r="G39" s="175" t="str">
        <f>IF(ISBLANK(B39),"",#REF!+C39-D39)</f>
        <v/>
      </c>
      <c r="H39" s="105"/>
    </row>
    <row r="40" spans="1:10" x14ac:dyDescent="0.3">
      <c r="A40" s="178" t="s">
        <v>310</v>
      </c>
      <c r="B40" s="179"/>
      <c r="C40" s="180"/>
      <c r="D40" s="181"/>
      <c r="E40" s="181"/>
      <c r="F40" s="182"/>
      <c r="G40" s="183" t="str">
        <f>G39</f>
        <v/>
      </c>
      <c r="H40" s="105"/>
    </row>
    <row r="44" spans="1:10" x14ac:dyDescent="0.3">
      <c r="B44" s="186" t="s">
        <v>107</v>
      </c>
      <c r="F44" s="187"/>
    </row>
    <row r="45" spans="1:10" x14ac:dyDescent="0.3">
      <c r="F45" s="185"/>
      <c r="G45" s="185"/>
      <c r="H45" s="185"/>
      <c r="I45" s="185"/>
      <c r="J45" s="185"/>
    </row>
    <row r="46" spans="1:10" x14ac:dyDescent="0.3">
      <c r="C46" s="188"/>
      <c r="F46" s="188"/>
      <c r="G46" s="189"/>
      <c r="H46" s="185"/>
      <c r="I46" s="185"/>
      <c r="J46" s="185"/>
    </row>
    <row r="47" spans="1:10" x14ac:dyDescent="0.3">
      <c r="A47" s="185"/>
      <c r="C47" s="190" t="s">
        <v>263</v>
      </c>
      <c r="F47" s="191" t="s">
        <v>268</v>
      </c>
      <c r="G47" s="189"/>
      <c r="H47" s="185"/>
      <c r="I47" s="185"/>
      <c r="J47" s="185"/>
    </row>
    <row r="48" spans="1:10" x14ac:dyDescent="0.3">
      <c r="A48" s="185"/>
      <c r="C48" s="192" t="s">
        <v>139</v>
      </c>
      <c r="F48" s="184" t="s">
        <v>264</v>
      </c>
      <c r="G48" s="185"/>
      <c r="H48" s="185"/>
      <c r="I48" s="185"/>
      <c r="J48" s="185"/>
    </row>
    <row r="49" spans="2:2" s="185" customFormat="1" x14ac:dyDescent="0.3">
      <c r="B49" s="184"/>
    </row>
    <row r="50" spans="2:2" s="185" customFormat="1" ht="12.75" x14ac:dyDescent="0.2"/>
    <row r="51" spans="2:2" s="185" customFormat="1" ht="12.75" x14ac:dyDescent="0.2"/>
    <row r="52" spans="2:2" s="185" customFormat="1" ht="12.75" x14ac:dyDescent="0.2"/>
    <row r="53" spans="2:2" s="185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7" zoomScale="80" zoomScaleNormal="100" zoomScaleSheetLayoutView="80" workbookViewId="0">
      <selection activeCell="J22" sqref="J2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7" t="s">
        <v>299</v>
      </c>
      <c r="B1" s="138"/>
      <c r="C1" s="138"/>
      <c r="D1" s="138"/>
      <c r="E1" s="138"/>
      <c r="F1" s="78"/>
      <c r="G1" s="78"/>
      <c r="H1" s="78"/>
      <c r="I1" s="470" t="s">
        <v>109</v>
      </c>
      <c r="J1" s="470"/>
      <c r="K1" s="144"/>
    </row>
    <row r="2" spans="1:12" s="23" customFormat="1" ht="15" x14ac:dyDescent="0.3">
      <c r="A2" s="105" t="s">
        <v>140</v>
      </c>
      <c r="B2" s="138"/>
      <c r="C2" s="138"/>
      <c r="D2" s="138"/>
      <c r="E2" s="138"/>
      <c r="F2" s="139"/>
      <c r="G2" s="140"/>
      <c r="H2" s="140"/>
      <c r="I2" s="456" t="str">
        <f>'ფორმა N1'!L2</f>
        <v>01/01/2017-12/31/2017</v>
      </c>
      <c r="J2" s="457"/>
      <c r="K2" s="144"/>
    </row>
    <row r="3" spans="1:12" s="23" customFormat="1" ht="15" x14ac:dyDescent="0.2">
      <c r="A3" s="138"/>
      <c r="B3" s="138"/>
      <c r="C3" s="138"/>
      <c r="D3" s="138"/>
      <c r="E3" s="138"/>
      <c r="F3" s="139"/>
      <c r="G3" s="140"/>
      <c r="H3" s="140"/>
      <c r="I3" s="141"/>
      <c r="J3" s="75"/>
      <c r="K3" s="144"/>
    </row>
    <row r="4" spans="1:12" s="2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 x14ac:dyDescent="0.3">
      <c r="A5" s="119" t="str">
        <f>'ფორმა N1'!A5</f>
        <v>მპგ „საქართველოს ქრისტიან კონსერვატიული პარტია“</v>
      </c>
      <c r="B5" s="120"/>
      <c r="C5" s="120"/>
      <c r="D5" s="120"/>
      <c r="E5" s="120"/>
      <c r="F5" s="60"/>
      <c r="G5" s="60"/>
      <c r="H5" s="60"/>
      <c r="I5" s="132"/>
      <c r="J5" s="60"/>
      <c r="K5" s="105"/>
    </row>
    <row r="6" spans="1:12" s="23" customFormat="1" ht="13.5" x14ac:dyDescent="0.2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 x14ac:dyDescent="0.2">
      <c r="A7" s="133"/>
      <c r="B7" s="472" t="s">
        <v>220</v>
      </c>
      <c r="C7" s="472"/>
      <c r="D7" s="472" t="s">
        <v>287</v>
      </c>
      <c r="E7" s="472"/>
      <c r="F7" s="472" t="s">
        <v>288</v>
      </c>
      <c r="G7" s="472"/>
      <c r="H7" s="151" t="s">
        <v>274</v>
      </c>
      <c r="I7" s="472" t="s">
        <v>223</v>
      </c>
      <c r="J7" s="472"/>
      <c r="K7" s="145"/>
    </row>
    <row r="8" spans="1:12" ht="15" x14ac:dyDescent="0.2">
      <c r="A8" s="134" t="s">
        <v>115</v>
      </c>
      <c r="B8" s="135" t="s">
        <v>222</v>
      </c>
      <c r="C8" s="136" t="s">
        <v>221</v>
      </c>
      <c r="D8" s="135" t="s">
        <v>222</v>
      </c>
      <c r="E8" s="136" t="s">
        <v>221</v>
      </c>
      <c r="F8" s="135" t="s">
        <v>222</v>
      </c>
      <c r="G8" s="136" t="s">
        <v>221</v>
      </c>
      <c r="H8" s="136" t="s">
        <v>221</v>
      </c>
      <c r="I8" s="135" t="s">
        <v>222</v>
      </c>
      <c r="J8" s="136" t="s">
        <v>221</v>
      </c>
      <c r="K8" s="145"/>
    </row>
    <row r="9" spans="1:12" ht="15" x14ac:dyDescent="0.2">
      <c r="A9" s="61" t="s">
        <v>116</v>
      </c>
      <c r="B9" s="82">
        <f>SUM(B10,B14,B17)</f>
        <v>1</v>
      </c>
      <c r="C9" s="82">
        <f>SUM(C10,C14,C17)</f>
        <v>267804.52</v>
      </c>
      <c r="D9" s="82">
        <f t="shared" ref="D9:J9" si="0">SUM(D10,D14,D17)</f>
        <v>0</v>
      </c>
      <c r="E9" s="82">
        <f>SUM(E10,E14,E17)</f>
        <v>57009.65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1</v>
      </c>
      <c r="J9" s="82">
        <f t="shared" si="0"/>
        <v>324814.17000000004</v>
      </c>
      <c r="K9" s="145"/>
    </row>
    <row r="10" spans="1:12" ht="15" x14ac:dyDescent="0.2">
      <c r="A10" s="62" t="s">
        <v>117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 x14ac:dyDescent="0.2">
      <c r="A11" s="62" t="s">
        <v>118</v>
      </c>
      <c r="B11" s="26"/>
      <c r="C11" s="26"/>
      <c r="D11" s="26"/>
      <c r="E11" s="26"/>
      <c r="F11" s="26"/>
      <c r="G11" s="26"/>
      <c r="H11" s="26"/>
      <c r="I11" s="26">
        <f>B11+D11-F11</f>
        <v>0</v>
      </c>
      <c r="J11" s="26">
        <f>C11+E11-G11-H11</f>
        <v>0</v>
      </c>
      <c r="K11" s="145"/>
    </row>
    <row r="12" spans="1:12" ht="15" x14ac:dyDescent="0.2">
      <c r="A12" s="62" t="s">
        <v>119</v>
      </c>
      <c r="B12" s="26"/>
      <c r="C12" s="26"/>
      <c r="D12" s="26"/>
      <c r="E12" s="26"/>
      <c r="F12" s="26"/>
      <c r="G12" s="26"/>
      <c r="H12" s="26"/>
      <c r="I12" s="26">
        <f t="shared" ref="I12:I13" si="2">B12+D12-F12</f>
        <v>0</v>
      </c>
      <c r="J12" s="26">
        <f>C12+E12-G12-H12</f>
        <v>0</v>
      </c>
      <c r="K12" s="145"/>
    </row>
    <row r="13" spans="1:12" ht="15" x14ac:dyDescent="0.2">
      <c r="A13" s="62" t="s">
        <v>120</v>
      </c>
      <c r="B13" s="26"/>
      <c r="C13" s="26"/>
      <c r="D13" s="26"/>
      <c r="E13" s="26"/>
      <c r="F13" s="26"/>
      <c r="G13" s="26"/>
      <c r="H13" s="26"/>
      <c r="I13" s="26">
        <f t="shared" si="2"/>
        <v>0</v>
      </c>
      <c r="J13" s="26">
        <f>C13+E13-G13-H13</f>
        <v>0</v>
      </c>
      <c r="K13" s="145"/>
    </row>
    <row r="14" spans="1:12" ht="15" x14ac:dyDescent="0.2">
      <c r="A14" s="62" t="s">
        <v>121</v>
      </c>
      <c r="B14" s="133">
        <f>SUM(B15:B16)</f>
        <v>0</v>
      </c>
      <c r="C14" s="133">
        <f>SUM(C15:C16)</f>
        <v>34804.520000000004</v>
      </c>
      <c r="D14" s="133">
        <f t="shared" ref="D14:J14" si="3">SUM(D15:D16)</f>
        <v>0</v>
      </c>
      <c r="E14" s="133">
        <f>SUM(E15:E16)</f>
        <v>0</v>
      </c>
      <c r="F14" s="133">
        <f t="shared" si="3"/>
        <v>0</v>
      </c>
      <c r="G14" s="133">
        <f>SUM(G15:G16)</f>
        <v>0</v>
      </c>
      <c r="H14" s="133">
        <f>SUM(H15:H16)</f>
        <v>0</v>
      </c>
      <c r="I14" s="133">
        <f>SUM(I15:I16)</f>
        <v>0</v>
      </c>
      <c r="J14" s="133">
        <f t="shared" si="3"/>
        <v>34804.520000000004</v>
      </c>
      <c r="K14" s="145"/>
    </row>
    <row r="15" spans="1:12" ht="15" x14ac:dyDescent="0.2">
      <c r="A15" s="62" t="s">
        <v>122</v>
      </c>
      <c r="B15" s="26"/>
      <c r="C15" s="26"/>
      <c r="D15" s="26"/>
      <c r="E15" s="26"/>
      <c r="F15" s="26"/>
      <c r="G15" s="26"/>
      <c r="H15" s="26"/>
      <c r="I15" s="26">
        <f t="shared" ref="I15:I16" si="4">B15+D15-F15</f>
        <v>0</v>
      </c>
      <c r="J15" s="26">
        <f t="shared" ref="J15:J16" si="5">C15+E15-G15-H15</f>
        <v>0</v>
      </c>
      <c r="K15" s="145"/>
    </row>
    <row r="16" spans="1:12" ht="15" x14ac:dyDescent="0.2">
      <c r="A16" s="62" t="s">
        <v>123</v>
      </c>
      <c r="B16" s="26"/>
      <c r="C16" s="26">
        <v>34804.520000000004</v>
      </c>
      <c r="D16" s="26"/>
      <c r="E16" s="26"/>
      <c r="F16" s="26"/>
      <c r="G16" s="26"/>
      <c r="H16" s="26"/>
      <c r="I16" s="26">
        <f t="shared" si="4"/>
        <v>0</v>
      </c>
      <c r="J16" s="26">
        <f t="shared" si="5"/>
        <v>34804.520000000004</v>
      </c>
      <c r="K16" s="145"/>
    </row>
    <row r="17" spans="1:11" ht="15" x14ac:dyDescent="0.2">
      <c r="A17" s="62" t="s">
        <v>124</v>
      </c>
      <c r="B17" s="133">
        <f>SUM(B18:B19,B22,B23)</f>
        <v>1</v>
      </c>
      <c r="C17" s="133">
        <f>SUM(C18:C19,C22,C23)</f>
        <v>233000</v>
      </c>
      <c r="D17" s="133">
        <f t="shared" ref="D17:J17" si="6">SUM(D18:D19,D22,D23)</f>
        <v>0</v>
      </c>
      <c r="E17" s="133">
        <f>SUM(E18:E19,E22,E23)</f>
        <v>57009.65</v>
      </c>
      <c r="F17" s="133">
        <f t="shared" si="6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1</v>
      </c>
      <c r="J17" s="133">
        <f t="shared" si="6"/>
        <v>290009.65000000002</v>
      </c>
      <c r="K17" s="145"/>
    </row>
    <row r="18" spans="1:11" ht="15" x14ac:dyDescent="0.2">
      <c r="A18" s="62" t="s">
        <v>125</v>
      </c>
      <c r="B18" s="26"/>
      <c r="C18" s="26"/>
      <c r="D18" s="26"/>
      <c r="E18" s="26"/>
      <c r="F18" s="26"/>
      <c r="G18" s="26"/>
      <c r="H18" s="26"/>
      <c r="I18" s="26">
        <f>B18+D18-F18</f>
        <v>0</v>
      </c>
      <c r="J18" s="26">
        <f>C18+E18-G18-H18</f>
        <v>0</v>
      </c>
      <c r="K18" s="145"/>
    </row>
    <row r="19" spans="1:11" ht="15" x14ac:dyDescent="0.2">
      <c r="A19" s="62" t="s">
        <v>126</v>
      </c>
      <c r="B19" s="133">
        <f>SUM(B20:B21)</f>
        <v>0</v>
      </c>
      <c r="C19" s="133">
        <f>SUM(C20:C21)</f>
        <v>0</v>
      </c>
      <c r="D19" s="133">
        <f t="shared" ref="D19:J19" si="7">SUM(D20:D21)</f>
        <v>0</v>
      </c>
      <c r="E19" s="133">
        <f>SUM(E20:E21)</f>
        <v>0</v>
      </c>
      <c r="F19" s="133">
        <f t="shared" si="7"/>
        <v>0</v>
      </c>
      <c r="G19" s="133">
        <f>SUM(G20:G21)</f>
        <v>0</v>
      </c>
      <c r="H19" s="133">
        <f>SUM(H20:H21)</f>
        <v>0</v>
      </c>
      <c r="I19" s="133">
        <f>SUM(I20:I21)</f>
        <v>0</v>
      </c>
      <c r="J19" s="133">
        <f t="shared" si="7"/>
        <v>0</v>
      </c>
      <c r="K19" s="145"/>
    </row>
    <row r="20" spans="1:11" ht="15" x14ac:dyDescent="0.2">
      <c r="A20" s="62" t="s">
        <v>127</v>
      </c>
      <c r="B20" s="26"/>
      <c r="C20" s="26"/>
      <c r="D20" s="26"/>
      <c r="E20" s="26"/>
      <c r="F20" s="26"/>
      <c r="G20" s="26"/>
      <c r="H20" s="26"/>
      <c r="I20" s="26">
        <f t="shared" ref="I20:I23" si="8">B20+D20-F20</f>
        <v>0</v>
      </c>
      <c r="J20" s="26">
        <f t="shared" ref="J20:J23" si="9">C20+E20-G20-H20</f>
        <v>0</v>
      </c>
      <c r="K20" s="145"/>
    </row>
    <row r="21" spans="1:11" ht="15" x14ac:dyDescent="0.2">
      <c r="A21" s="62" t="s">
        <v>128</v>
      </c>
      <c r="B21" s="26"/>
      <c r="C21" s="26"/>
      <c r="D21" s="26"/>
      <c r="E21" s="26"/>
      <c r="F21" s="26"/>
      <c r="G21" s="26"/>
      <c r="H21" s="26"/>
      <c r="I21" s="26">
        <f t="shared" si="8"/>
        <v>0</v>
      </c>
      <c r="J21" s="26">
        <f t="shared" si="9"/>
        <v>0</v>
      </c>
      <c r="K21" s="145"/>
    </row>
    <row r="22" spans="1:11" ht="15" x14ac:dyDescent="0.2">
      <c r="A22" s="62" t="s">
        <v>129</v>
      </c>
      <c r="B22" s="26">
        <v>1</v>
      </c>
      <c r="C22" s="26">
        <v>233000</v>
      </c>
      <c r="D22" s="26"/>
      <c r="E22" s="26">
        <v>57009.65</v>
      </c>
      <c r="F22" s="26"/>
      <c r="G22" s="26"/>
      <c r="H22" s="26"/>
      <c r="I22" s="26">
        <f t="shared" si="8"/>
        <v>1</v>
      </c>
      <c r="J22" s="26">
        <f t="shared" si="9"/>
        <v>290009.65000000002</v>
      </c>
      <c r="K22" s="145"/>
    </row>
    <row r="23" spans="1:11" ht="15" x14ac:dyDescent="0.2">
      <c r="A23" s="62" t="s">
        <v>130</v>
      </c>
      <c r="B23" s="26"/>
      <c r="C23" s="26"/>
      <c r="D23" s="26"/>
      <c r="E23" s="26"/>
      <c r="F23" s="26"/>
      <c r="G23" s="26"/>
      <c r="H23" s="26"/>
      <c r="I23" s="26">
        <f t="shared" si="8"/>
        <v>0</v>
      </c>
      <c r="J23" s="26">
        <f t="shared" si="9"/>
        <v>0</v>
      </c>
      <c r="K23" s="145"/>
    </row>
    <row r="24" spans="1:11" ht="15" x14ac:dyDescent="0.2">
      <c r="A24" s="61" t="s">
        <v>131</v>
      </c>
      <c r="B24" s="82">
        <f>SUM(B25:B31)</f>
        <v>0</v>
      </c>
      <c r="C24" s="82">
        <f t="shared" ref="C24:J24" si="10">SUM(C25:C31)</f>
        <v>0</v>
      </c>
      <c r="D24" s="82">
        <f t="shared" si="10"/>
        <v>0</v>
      </c>
      <c r="E24" s="82">
        <f t="shared" si="10"/>
        <v>0</v>
      </c>
      <c r="F24" s="82">
        <f t="shared" si="10"/>
        <v>0</v>
      </c>
      <c r="G24" s="82">
        <f t="shared" si="10"/>
        <v>0</v>
      </c>
      <c r="H24" s="82">
        <f t="shared" si="10"/>
        <v>0</v>
      </c>
      <c r="I24" s="82">
        <f t="shared" si="10"/>
        <v>0</v>
      </c>
      <c r="J24" s="82">
        <f t="shared" si="10"/>
        <v>0</v>
      </c>
      <c r="K24" s="145"/>
    </row>
    <row r="25" spans="1:11" ht="15" x14ac:dyDescent="0.2">
      <c r="A25" s="62" t="s">
        <v>253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 x14ac:dyDescent="0.2">
      <c r="A26" s="62" t="s">
        <v>254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 x14ac:dyDescent="0.2">
      <c r="A27" s="62" t="s">
        <v>255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 x14ac:dyDescent="0.2">
      <c r="A28" s="62" t="s">
        <v>256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 x14ac:dyDescent="0.2">
      <c r="A29" s="62" t="s">
        <v>257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 x14ac:dyDescent="0.2">
      <c r="A30" s="62" t="s">
        <v>258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 x14ac:dyDescent="0.2">
      <c r="A31" s="62" t="s">
        <v>259</v>
      </c>
      <c r="B31" s="26"/>
      <c r="C31" s="26"/>
      <c r="D31" s="26"/>
      <c r="E31" s="26"/>
      <c r="F31" s="26"/>
      <c r="G31" s="26"/>
      <c r="H31" s="26"/>
      <c r="I31" s="26"/>
      <c r="J31" s="26"/>
      <c r="K31" s="145"/>
    </row>
    <row r="32" spans="1:11" ht="15" x14ac:dyDescent="0.2">
      <c r="A32" s="61" t="s">
        <v>132</v>
      </c>
      <c r="B32" s="82">
        <f>SUM(B33:B35)</f>
        <v>0</v>
      </c>
      <c r="C32" s="82">
        <f>SUM(C33:C35)</f>
        <v>0</v>
      </c>
      <c r="D32" s="82">
        <f t="shared" ref="D32:J32" si="11">SUM(D33:D35)</f>
        <v>0</v>
      </c>
      <c r="E32" s="82">
        <f>SUM(E33:E35)</f>
        <v>0</v>
      </c>
      <c r="F32" s="82">
        <f t="shared" si="11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11"/>
        <v>0</v>
      </c>
      <c r="K32" s="145"/>
    </row>
    <row r="33" spans="1:11" ht="15" x14ac:dyDescent="0.2">
      <c r="A33" s="62" t="s">
        <v>260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 x14ac:dyDescent="0.2">
      <c r="A34" s="62" t="s">
        <v>261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 x14ac:dyDescent="0.2">
      <c r="A35" s="62" t="s">
        <v>262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 x14ac:dyDescent="0.2">
      <c r="A36" s="61" t="s">
        <v>133</v>
      </c>
      <c r="B36" s="82">
        <f t="shared" ref="B36:J36" si="12">SUM(B37:B39,B42)</f>
        <v>0</v>
      </c>
      <c r="C36" s="82">
        <f t="shared" si="12"/>
        <v>0</v>
      </c>
      <c r="D36" s="82">
        <f t="shared" si="12"/>
        <v>0</v>
      </c>
      <c r="E36" s="82">
        <f t="shared" si="12"/>
        <v>0</v>
      </c>
      <c r="F36" s="82">
        <f t="shared" si="12"/>
        <v>0</v>
      </c>
      <c r="G36" s="82">
        <f t="shared" si="12"/>
        <v>0</v>
      </c>
      <c r="H36" s="82">
        <f t="shared" si="12"/>
        <v>0</v>
      </c>
      <c r="I36" s="82">
        <f t="shared" si="12"/>
        <v>0</v>
      </c>
      <c r="J36" s="82">
        <f t="shared" si="12"/>
        <v>0</v>
      </c>
      <c r="K36" s="145"/>
    </row>
    <row r="37" spans="1:11" ht="15" x14ac:dyDescent="0.2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 x14ac:dyDescent="0.2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 x14ac:dyDescent="0.2">
      <c r="A39" s="62" t="s">
        <v>136</v>
      </c>
      <c r="B39" s="133">
        <f t="shared" ref="B39:J39" si="13">SUM(B40:B41)</f>
        <v>0</v>
      </c>
      <c r="C39" s="133">
        <f t="shared" si="13"/>
        <v>0</v>
      </c>
      <c r="D39" s="133">
        <f t="shared" si="13"/>
        <v>0</v>
      </c>
      <c r="E39" s="133">
        <f t="shared" si="13"/>
        <v>0</v>
      </c>
      <c r="F39" s="133">
        <f t="shared" si="13"/>
        <v>0</v>
      </c>
      <c r="G39" s="133">
        <f t="shared" si="13"/>
        <v>0</v>
      </c>
      <c r="H39" s="133">
        <f t="shared" si="13"/>
        <v>0</v>
      </c>
      <c r="I39" s="133">
        <f t="shared" si="13"/>
        <v>0</v>
      </c>
      <c r="J39" s="133">
        <f t="shared" si="13"/>
        <v>0</v>
      </c>
      <c r="K39" s="145"/>
    </row>
    <row r="40" spans="1:11" ht="30" x14ac:dyDescent="0.2">
      <c r="A40" s="62" t="s">
        <v>404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 x14ac:dyDescent="0.2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 x14ac:dyDescent="0.2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1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0"/>
      <c r="C48" s="70"/>
      <c r="F48" s="70"/>
      <c r="G48" s="73"/>
      <c r="H48" s="70"/>
      <c r="I48"/>
      <c r="J48"/>
    </row>
    <row r="49" spans="1:10" s="2" customFormat="1" ht="15" x14ac:dyDescent="0.3">
      <c r="B49" s="69" t="s">
        <v>263</v>
      </c>
      <c r="F49" s="12" t="s">
        <v>268</v>
      </c>
      <c r="G49" s="72"/>
      <c r="I49"/>
      <c r="J49"/>
    </row>
    <row r="50" spans="1:10" s="2" customFormat="1" ht="15" x14ac:dyDescent="0.3">
      <c r="B50" s="66" t="s">
        <v>139</v>
      </c>
      <c r="F50" s="2" t="s">
        <v>264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  <ignoredErrors>
    <ignoredError sqref="I11:J13 I15:J16 I18:J18 I20:J23" unlockedFormula="1"/>
    <ignoredError sqref="I14:J14 I17:J17 I19:J19" formula="1" unlockedFormula="1"/>
    <ignoredError sqref="B19:C19" formulaRange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I41"/>
  <sheetViews>
    <sheetView view="pageBreakPreview" topLeftCell="A7" zoomScale="80" zoomScaleNormal="80" zoomScaleSheetLayoutView="80" workbookViewId="0"/>
  </sheetViews>
  <sheetFormatPr defaultRowHeight="12.75" x14ac:dyDescent="0.2"/>
  <cols>
    <col min="1" max="1" width="6" style="199" customWidth="1"/>
    <col min="2" max="2" width="21.140625" style="199" customWidth="1"/>
    <col min="3" max="3" width="51.5703125" style="199" customWidth="1"/>
    <col min="4" max="4" width="18.42578125" style="199" customWidth="1"/>
    <col min="5" max="5" width="27.5703125" style="199" customWidth="1"/>
    <col min="6" max="6" width="16.85546875" style="199" customWidth="1"/>
    <col min="7" max="7" width="18.7109375" style="199" customWidth="1"/>
    <col min="8" max="8" width="18.28515625" style="199" customWidth="1"/>
    <col min="9" max="9" width="29.140625" style="199" customWidth="1"/>
    <col min="10" max="16384" width="9.140625" style="199"/>
  </cols>
  <sheetData>
    <row r="1" spans="1:9" ht="15" x14ac:dyDescent="0.2">
      <c r="A1" s="193" t="s">
        <v>494</v>
      </c>
      <c r="B1" s="193"/>
      <c r="C1" s="194"/>
      <c r="D1" s="194"/>
      <c r="E1" s="194"/>
      <c r="F1" s="194"/>
      <c r="G1" s="194"/>
      <c r="H1" s="194"/>
      <c r="I1" s="370" t="s">
        <v>109</v>
      </c>
    </row>
    <row r="2" spans="1:9" ht="15" x14ac:dyDescent="0.3">
      <c r="A2" s="148" t="s">
        <v>140</v>
      </c>
      <c r="B2" s="148"/>
      <c r="C2" s="194"/>
      <c r="D2" s="194"/>
      <c r="E2" s="194"/>
      <c r="F2" s="194"/>
      <c r="G2" s="194"/>
      <c r="H2" s="194"/>
      <c r="I2" s="367" t="str">
        <f>'ფორმა N1'!L2</f>
        <v>01/01/2017-12/31/2017</v>
      </c>
    </row>
    <row r="3" spans="1:9" ht="15" x14ac:dyDescent="0.2">
      <c r="A3" s="194"/>
      <c r="B3" s="194"/>
      <c r="C3" s="194"/>
      <c r="D3" s="194"/>
      <c r="E3" s="194"/>
      <c r="F3" s="194"/>
      <c r="G3" s="194"/>
      <c r="H3" s="194"/>
      <c r="I3" s="141"/>
    </row>
    <row r="4" spans="1:9" ht="15" x14ac:dyDescent="0.3">
      <c r="A4" s="114" t="s">
        <v>269</v>
      </c>
      <c r="B4" s="114"/>
      <c r="C4" s="114"/>
      <c r="D4" s="114"/>
      <c r="E4" s="379"/>
      <c r="F4" s="195"/>
      <c r="G4" s="194"/>
      <c r="H4" s="194"/>
      <c r="I4" s="195"/>
    </row>
    <row r="5" spans="1:9" s="384" customFormat="1" ht="15" x14ac:dyDescent="0.3">
      <c r="A5" s="380" t="str">
        <f>'ფორმა N1'!A5</f>
        <v>მპგ „საქართველოს ქრისტიან კონსერვატიული პარტია“</v>
      </c>
      <c r="B5" s="380"/>
      <c r="C5" s="381"/>
      <c r="D5" s="381"/>
      <c r="E5" s="381"/>
      <c r="F5" s="382"/>
      <c r="G5" s="383"/>
      <c r="H5" s="383"/>
      <c r="I5" s="382"/>
    </row>
    <row r="6" spans="1:9" ht="13.5" x14ac:dyDescent="0.2">
      <c r="A6" s="142"/>
      <c r="B6" s="142"/>
      <c r="C6" s="385"/>
      <c r="D6" s="385"/>
      <c r="E6" s="385"/>
      <c r="F6" s="194"/>
      <c r="G6" s="194"/>
      <c r="H6" s="194"/>
      <c r="I6" s="194"/>
    </row>
    <row r="7" spans="1:9" ht="108.75" customHeight="1" x14ac:dyDescent="0.2">
      <c r="A7" s="386" t="s">
        <v>64</v>
      </c>
      <c r="B7" s="386" t="s">
        <v>485</v>
      </c>
      <c r="C7" s="387" t="s">
        <v>486</v>
      </c>
      <c r="D7" s="387" t="s">
        <v>487</v>
      </c>
      <c r="E7" s="387" t="s">
        <v>488</v>
      </c>
      <c r="F7" s="387" t="s">
        <v>365</v>
      </c>
      <c r="G7" s="387" t="s">
        <v>489</v>
      </c>
      <c r="H7" s="387" t="s">
        <v>490</v>
      </c>
      <c r="I7" s="387" t="s">
        <v>491</v>
      </c>
    </row>
    <row r="8" spans="1:9" ht="15" x14ac:dyDescent="0.2">
      <c r="A8" s="386">
        <v>1</v>
      </c>
      <c r="B8" s="386">
        <v>2</v>
      </c>
      <c r="C8" s="386">
        <v>3</v>
      </c>
      <c r="D8" s="387">
        <v>4</v>
      </c>
      <c r="E8" s="386">
        <v>5</v>
      </c>
      <c r="F8" s="387">
        <v>6</v>
      </c>
      <c r="G8" s="386">
        <v>7</v>
      </c>
      <c r="H8" s="387">
        <v>8</v>
      </c>
      <c r="I8" s="387">
        <v>9</v>
      </c>
    </row>
    <row r="9" spans="1:9" ht="30" x14ac:dyDescent="0.2">
      <c r="A9" s="388">
        <v>1</v>
      </c>
      <c r="B9" s="388" t="s">
        <v>661</v>
      </c>
      <c r="C9" s="389" t="s">
        <v>662</v>
      </c>
      <c r="D9" s="389" t="s">
        <v>663</v>
      </c>
      <c r="E9" s="441">
        <v>42640</v>
      </c>
      <c r="F9" s="389">
        <v>216.7</v>
      </c>
      <c r="G9" s="389">
        <v>294941.65000000002</v>
      </c>
      <c r="H9" s="389"/>
      <c r="I9" s="389"/>
    </row>
    <row r="10" spans="1:9" ht="30" x14ac:dyDescent="0.2">
      <c r="A10" s="388">
        <v>2</v>
      </c>
      <c r="B10" s="388" t="s">
        <v>664</v>
      </c>
      <c r="C10" s="389" t="s">
        <v>665</v>
      </c>
      <c r="D10" s="389" t="s">
        <v>666</v>
      </c>
      <c r="E10" s="389" t="s">
        <v>667</v>
      </c>
      <c r="F10" s="389">
        <v>100.1</v>
      </c>
      <c r="G10" s="389">
        <v>2400</v>
      </c>
      <c r="H10" s="389" t="s">
        <v>668</v>
      </c>
      <c r="I10" s="389" t="s">
        <v>669</v>
      </c>
    </row>
    <row r="11" spans="1:9" ht="15" x14ac:dyDescent="0.2">
      <c r="A11" s="388">
        <v>3</v>
      </c>
      <c r="B11" s="388" t="s">
        <v>664</v>
      </c>
      <c r="C11" s="389" t="s">
        <v>670</v>
      </c>
      <c r="D11" s="389" t="s">
        <v>671</v>
      </c>
      <c r="E11" s="389" t="s">
        <v>672</v>
      </c>
      <c r="F11" s="389">
        <v>117</v>
      </c>
      <c r="G11" s="389">
        <v>670</v>
      </c>
      <c r="H11" s="389" t="s">
        <v>673</v>
      </c>
      <c r="I11" s="389" t="s">
        <v>674</v>
      </c>
    </row>
    <row r="12" spans="1:9" ht="15" x14ac:dyDescent="0.2">
      <c r="A12" s="388">
        <v>4</v>
      </c>
      <c r="B12" s="388" t="s">
        <v>664</v>
      </c>
      <c r="C12" s="389" t="s">
        <v>675</v>
      </c>
      <c r="D12" s="389" t="s">
        <v>676</v>
      </c>
      <c r="E12" s="389" t="s">
        <v>677</v>
      </c>
      <c r="F12" s="389">
        <v>66</v>
      </c>
      <c r="G12" s="389">
        <v>665</v>
      </c>
      <c r="H12" s="389" t="s">
        <v>678</v>
      </c>
      <c r="I12" s="389" t="s">
        <v>679</v>
      </c>
    </row>
    <row r="13" spans="1:9" ht="15" x14ac:dyDescent="0.2">
      <c r="A13" s="388">
        <v>5</v>
      </c>
      <c r="B13" s="388" t="s">
        <v>664</v>
      </c>
      <c r="C13" s="389" t="s">
        <v>680</v>
      </c>
      <c r="D13" s="389" t="s">
        <v>681</v>
      </c>
      <c r="E13" s="389" t="s">
        <v>672</v>
      </c>
      <c r="F13" s="389">
        <v>144</v>
      </c>
      <c r="G13" s="389">
        <v>562.5</v>
      </c>
      <c r="H13" s="389" t="s">
        <v>682</v>
      </c>
      <c r="I13" s="389" t="s">
        <v>683</v>
      </c>
    </row>
    <row r="14" spans="1:9" ht="15" x14ac:dyDescent="0.2">
      <c r="A14" s="388">
        <v>6</v>
      </c>
      <c r="B14" s="388" t="s">
        <v>664</v>
      </c>
      <c r="C14" s="389" t="s">
        <v>684</v>
      </c>
      <c r="D14" s="389" t="s">
        <v>685</v>
      </c>
      <c r="E14" s="389" t="s">
        <v>672</v>
      </c>
      <c r="F14" s="389">
        <v>137</v>
      </c>
      <c r="G14" s="389">
        <v>1280</v>
      </c>
      <c r="H14" s="389" t="s">
        <v>686</v>
      </c>
      <c r="I14" s="389" t="s">
        <v>687</v>
      </c>
    </row>
    <row r="15" spans="1:9" ht="15" x14ac:dyDescent="0.2">
      <c r="A15" s="388">
        <v>7</v>
      </c>
      <c r="B15" s="388" t="s">
        <v>664</v>
      </c>
      <c r="C15" s="389" t="s">
        <v>688</v>
      </c>
      <c r="D15" s="389" t="s">
        <v>689</v>
      </c>
      <c r="E15" s="389" t="s">
        <v>690</v>
      </c>
      <c r="F15" s="389">
        <v>48</v>
      </c>
      <c r="G15" s="389">
        <v>625</v>
      </c>
      <c r="H15" s="389" t="s">
        <v>691</v>
      </c>
      <c r="I15" s="389" t="s">
        <v>692</v>
      </c>
    </row>
    <row r="16" spans="1:9" ht="15" x14ac:dyDescent="0.2">
      <c r="A16" s="388">
        <v>8</v>
      </c>
      <c r="B16" s="388" t="s">
        <v>664</v>
      </c>
      <c r="C16" s="389" t="s">
        <v>693</v>
      </c>
      <c r="D16" s="389" t="s">
        <v>694</v>
      </c>
      <c r="E16" s="389" t="s">
        <v>695</v>
      </c>
      <c r="F16" s="389">
        <v>122</v>
      </c>
      <c r="G16" s="389">
        <v>625</v>
      </c>
      <c r="H16" s="389" t="s">
        <v>696</v>
      </c>
      <c r="I16" s="389" t="s">
        <v>697</v>
      </c>
    </row>
    <row r="17" spans="1:9" ht="15" x14ac:dyDescent="0.2">
      <c r="A17" s="388">
        <v>9</v>
      </c>
      <c r="B17" s="388" t="s">
        <v>664</v>
      </c>
      <c r="C17" s="389" t="s">
        <v>698</v>
      </c>
      <c r="D17" s="389" t="s">
        <v>699</v>
      </c>
      <c r="E17" s="389" t="s">
        <v>672</v>
      </c>
      <c r="F17" s="389">
        <v>93</v>
      </c>
      <c r="G17" s="389">
        <v>375</v>
      </c>
      <c r="H17" s="389" t="s">
        <v>700</v>
      </c>
      <c r="I17" s="389" t="s">
        <v>701</v>
      </c>
    </row>
    <row r="18" spans="1:9" ht="15" x14ac:dyDescent="0.2">
      <c r="A18" s="388">
        <v>10</v>
      </c>
      <c r="B18" s="388" t="s">
        <v>664</v>
      </c>
      <c r="C18" s="389" t="s">
        <v>702</v>
      </c>
      <c r="D18" s="389" t="s">
        <v>703</v>
      </c>
      <c r="E18" s="389" t="s">
        <v>672</v>
      </c>
      <c r="F18" s="389">
        <v>231.37</v>
      </c>
      <c r="G18" s="389">
        <v>375</v>
      </c>
      <c r="H18" s="389">
        <v>49001000182</v>
      </c>
      <c r="I18" s="389" t="s">
        <v>704</v>
      </c>
    </row>
    <row r="19" spans="1:9" ht="15" x14ac:dyDescent="0.2">
      <c r="A19" s="388">
        <v>11</v>
      </c>
      <c r="B19" s="388" t="s">
        <v>664</v>
      </c>
      <c r="C19" s="389" t="s">
        <v>705</v>
      </c>
      <c r="D19" s="389" t="s">
        <v>706</v>
      </c>
      <c r="E19" s="389" t="s">
        <v>672</v>
      </c>
      <c r="F19" s="389">
        <v>68.400000000000006</v>
      </c>
      <c r="G19" s="389">
        <v>375</v>
      </c>
      <c r="H19" s="389" t="s">
        <v>707</v>
      </c>
      <c r="I19" s="389" t="s">
        <v>708</v>
      </c>
    </row>
    <row r="20" spans="1:9" ht="15" x14ac:dyDescent="0.2">
      <c r="A20" s="388">
        <v>12</v>
      </c>
      <c r="B20" s="388" t="s">
        <v>664</v>
      </c>
      <c r="C20" s="389" t="s">
        <v>709</v>
      </c>
      <c r="D20" s="389" t="s">
        <v>710</v>
      </c>
      <c r="E20" s="389" t="s">
        <v>672</v>
      </c>
      <c r="F20" s="389">
        <v>136.9</v>
      </c>
      <c r="G20" s="389">
        <v>1000</v>
      </c>
      <c r="H20" s="389" t="s">
        <v>711</v>
      </c>
      <c r="I20" s="389" t="s">
        <v>712</v>
      </c>
    </row>
    <row r="21" spans="1:9" ht="15" x14ac:dyDescent="0.2">
      <c r="A21" s="388">
        <v>13</v>
      </c>
      <c r="B21" s="388" t="s">
        <v>664</v>
      </c>
      <c r="C21" s="389" t="s">
        <v>713</v>
      </c>
      <c r="D21" s="389" t="s">
        <v>714</v>
      </c>
      <c r="E21" s="389" t="s">
        <v>672</v>
      </c>
      <c r="F21" s="389">
        <v>121</v>
      </c>
      <c r="G21" s="389">
        <v>750</v>
      </c>
      <c r="H21" s="389" t="s">
        <v>715</v>
      </c>
      <c r="I21" s="389" t="s">
        <v>716</v>
      </c>
    </row>
    <row r="22" spans="1:9" ht="15" x14ac:dyDescent="0.2">
      <c r="A22" s="388">
        <v>14</v>
      </c>
      <c r="B22" s="388" t="s">
        <v>664</v>
      </c>
      <c r="C22" s="389" t="s">
        <v>717</v>
      </c>
      <c r="D22" s="389" t="s">
        <v>718</v>
      </c>
      <c r="E22" s="389" t="s">
        <v>672</v>
      </c>
      <c r="F22" s="389">
        <v>21.5</v>
      </c>
      <c r="G22" s="389">
        <v>250</v>
      </c>
      <c r="H22" s="389" t="s">
        <v>719</v>
      </c>
      <c r="I22" s="389" t="s">
        <v>720</v>
      </c>
    </row>
    <row r="23" spans="1:9" ht="15" x14ac:dyDescent="0.2">
      <c r="A23" s="388">
        <v>15</v>
      </c>
      <c r="B23" s="388" t="s">
        <v>664</v>
      </c>
      <c r="C23" s="389" t="s">
        <v>721</v>
      </c>
      <c r="D23" s="389" t="s">
        <v>722</v>
      </c>
      <c r="E23" s="389" t="s">
        <v>723</v>
      </c>
      <c r="F23" s="389">
        <v>57</v>
      </c>
      <c r="G23" s="389">
        <v>650</v>
      </c>
      <c r="H23" s="389" t="s">
        <v>724</v>
      </c>
      <c r="I23" s="389" t="s">
        <v>725</v>
      </c>
    </row>
    <row r="24" spans="1:9" ht="15" x14ac:dyDescent="0.2">
      <c r="A24" s="388">
        <v>16</v>
      </c>
      <c r="B24" s="388" t="s">
        <v>664</v>
      </c>
      <c r="C24" s="389" t="s">
        <v>726</v>
      </c>
      <c r="D24" s="389" t="s">
        <v>727</v>
      </c>
      <c r="E24" s="389" t="s">
        <v>672</v>
      </c>
      <c r="F24" s="389">
        <v>48</v>
      </c>
      <c r="G24" s="389">
        <v>500</v>
      </c>
      <c r="H24" s="389">
        <v>228926062</v>
      </c>
      <c r="I24" s="389" t="s">
        <v>728</v>
      </c>
    </row>
    <row r="25" spans="1:9" ht="15" x14ac:dyDescent="0.2">
      <c r="A25" s="388">
        <v>17</v>
      </c>
      <c r="B25" s="388" t="s">
        <v>664</v>
      </c>
      <c r="C25" s="389" t="s">
        <v>729</v>
      </c>
      <c r="D25" s="389" t="s">
        <v>730</v>
      </c>
      <c r="E25" s="389" t="s">
        <v>672</v>
      </c>
      <c r="F25" s="389">
        <v>50</v>
      </c>
      <c r="G25" s="389">
        <v>1000</v>
      </c>
      <c r="H25" s="389" t="s">
        <v>731</v>
      </c>
      <c r="I25" s="389" t="s">
        <v>732</v>
      </c>
    </row>
    <row r="26" spans="1:9" ht="15" x14ac:dyDescent="0.2">
      <c r="A26" s="388">
        <v>18</v>
      </c>
      <c r="B26" s="388" t="s">
        <v>664</v>
      </c>
      <c r="C26" s="389" t="s">
        <v>733</v>
      </c>
      <c r="D26" s="389" t="s">
        <v>734</v>
      </c>
      <c r="E26" s="389" t="s">
        <v>672</v>
      </c>
      <c r="F26" s="389">
        <v>92.25</v>
      </c>
      <c r="G26" s="389">
        <v>375</v>
      </c>
      <c r="H26" s="389" t="s">
        <v>735</v>
      </c>
      <c r="I26" s="389" t="s">
        <v>736</v>
      </c>
    </row>
    <row r="27" spans="1:9" ht="15" x14ac:dyDescent="0.2">
      <c r="A27" s="388">
        <v>19</v>
      </c>
      <c r="B27" s="388" t="s">
        <v>664</v>
      </c>
      <c r="C27" s="389" t="s">
        <v>737</v>
      </c>
      <c r="D27" s="389" t="s">
        <v>738</v>
      </c>
      <c r="E27" s="389" t="s">
        <v>672</v>
      </c>
      <c r="F27" s="389">
        <v>66.56</v>
      </c>
      <c r="G27" s="389">
        <v>500</v>
      </c>
      <c r="H27" s="389" t="s">
        <v>739</v>
      </c>
      <c r="I27" s="389" t="s">
        <v>740</v>
      </c>
    </row>
    <row r="28" spans="1:9" ht="15" x14ac:dyDescent="0.2">
      <c r="A28" s="388">
        <v>20</v>
      </c>
      <c r="B28" s="388" t="s">
        <v>664</v>
      </c>
      <c r="C28" s="389" t="s">
        <v>741</v>
      </c>
      <c r="D28" s="389" t="s">
        <v>742</v>
      </c>
      <c r="E28" s="389" t="s">
        <v>672</v>
      </c>
      <c r="F28" s="389">
        <v>137.43</v>
      </c>
      <c r="G28" s="389">
        <v>1250</v>
      </c>
      <c r="H28" s="389" t="s">
        <v>743</v>
      </c>
      <c r="I28" s="389" t="s">
        <v>744</v>
      </c>
    </row>
    <row r="29" spans="1:9" ht="15" x14ac:dyDescent="0.2">
      <c r="A29" s="388">
        <v>21</v>
      </c>
      <c r="B29" s="388" t="s">
        <v>664</v>
      </c>
      <c r="C29" s="389" t="s">
        <v>745</v>
      </c>
      <c r="D29" s="389" t="s">
        <v>746</v>
      </c>
      <c r="E29" s="389" t="s">
        <v>672</v>
      </c>
      <c r="F29" s="389">
        <v>118.1</v>
      </c>
      <c r="G29" s="389">
        <v>625</v>
      </c>
      <c r="H29" s="389" t="s">
        <v>747</v>
      </c>
      <c r="I29" s="389" t="s">
        <v>748</v>
      </c>
    </row>
    <row r="30" spans="1:9" ht="15" x14ac:dyDescent="0.2">
      <c r="A30" s="388">
        <v>22</v>
      </c>
      <c r="B30" s="388" t="s">
        <v>664</v>
      </c>
      <c r="C30" s="389" t="s">
        <v>749</v>
      </c>
      <c r="D30" s="389" t="s">
        <v>750</v>
      </c>
      <c r="E30" s="389" t="s">
        <v>672</v>
      </c>
      <c r="F30" s="389">
        <v>69.239999999999995</v>
      </c>
      <c r="G30" s="389">
        <v>812.5</v>
      </c>
      <c r="H30" s="389">
        <v>36001000355</v>
      </c>
      <c r="I30" s="389" t="s">
        <v>751</v>
      </c>
    </row>
    <row r="31" spans="1:9" ht="15" x14ac:dyDescent="0.2">
      <c r="A31" s="388">
        <v>23</v>
      </c>
      <c r="B31" s="388" t="s">
        <v>664</v>
      </c>
      <c r="C31" s="389" t="s">
        <v>752</v>
      </c>
      <c r="D31" s="389" t="s">
        <v>753</v>
      </c>
      <c r="E31" s="389" t="s">
        <v>672</v>
      </c>
      <c r="F31" s="389">
        <v>122</v>
      </c>
      <c r="G31" s="389">
        <v>550</v>
      </c>
      <c r="H31" s="389" t="s">
        <v>754</v>
      </c>
      <c r="I31" s="389" t="s">
        <v>755</v>
      </c>
    </row>
    <row r="32" spans="1:9" ht="15" x14ac:dyDescent="0.2">
      <c r="A32" s="388">
        <v>24</v>
      </c>
      <c r="B32" s="388" t="s">
        <v>664</v>
      </c>
      <c r="C32" s="389" t="s">
        <v>756</v>
      </c>
      <c r="D32" s="389" t="s">
        <v>757</v>
      </c>
      <c r="E32" s="389" t="s">
        <v>672</v>
      </c>
      <c r="F32" s="389">
        <v>173.3</v>
      </c>
      <c r="G32" s="389">
        <v>562.5</v>
      </c>
      <c r="H32" s="389" t="s">
        <v>758</v>
      </c>
      <c r="I32" s="389" t="s">
        <v>759</v>
      </c>
    </row>
    <row r="33" spans="1:9" ht="15" x14ac:dyDescent="0.2">
      <c r="A33" s="388" t="s">
        <v>273</v>
      </c>
      <c r="B33" s="388"/>
      <c r="C33" s="389"/>
      <c r="D33" s="389"/>
      <c r="E33" s="389"/>
      <c r="F33" s="389"/>
      <c r="G33" s="389"/>
      <c r="H33" s="389"/>
      <c r="I33" s="389"/>
    </row>
    <row r="34" spans="1:9" x14ac:dyDescent="0.2">
      <c r="A34" s="196"/>
      <c r="B34" s="196"/>
      <c r="C34" s="196"/>
      <c r="D34" s="196"/>
      <c r="E34" s="196"/>
      <c r="F34" s="196"/>
      <c r="G34" s="196"/>
      <c r="H34" s="196"/>
      <c r="I34" s="196"/>
    </row>
    <row r="35" spans="1:9" x14ac:dyDescent="0.2">
      <c r="A35" s="196"/>
      <c r="B35" s="196"/>
      <c r="C35" s="196"/>
      <c r="D35" s="196"/>
      <c r="E35" s="196"/>
      <c r="F35" s="196"/>
      <c r="G35" s="196"/>
      <c r="H35" s="196"/>
      <c r="I35" s="196"/>
    </row>
    <row r="36" spans="1:9" x14ac:dyDescent="0.2">
      <c r="A36" s="390"/>
      <c r="B36" s="390"/>
      <c r="C36" s="196"/>
      <c r="D36" s="196"/>
      <c r="E36" s="196"/>
      <c r="F36" s="196"/>
      <c r="G36" s="196"/>
      <c r="H36" s="196"/>
      <c r="I36" s="196"/>
    </row>
    <row r="37" spans="1:9" ht="15" x14ac:dyDescent="0.3">
      <c r="A37" s="21"/>
      <c r="B37" s="21"/>
      <c r="C37" s="391" t="s">
        <v>107</v>
      </c>
      <c r="D37" s="21"/>
      <c r="E37" s="21"/>
      <c r="F37" s="19"/>
      <c r="G37" s="21"/>
      <c r="H37" s="21"/>
      <c r="I37" s="21"/>
    </row>
    <row r="38" spans="1:9" ht="15" x14ac:dyDescent="0.3">
      <c r="A38" s="21"/>
      <c r="B38" s="21"/>
      <c r="C38" s="21"/>
      <c r="D38" s="473"/>
      <c r="E38" s="473"/>
      <c r="G38" s="198"/>
      <c r="H38" s="392"/>
    </row>
    <row r="39" spans="1:9" ht="15" x14ac:dyDescent="0.3">
      <c r="C39" s="21"/>
      <c r="D39" s="474" t="s">
        <v>263</v>
      </c>
      <c r="E39" s="474"/>
      <c r="G39" s="475" t="s">
        <v>492</v>
      </c>
      <c r="H39" s="475"/>
    </row>
    <row r="40" spans="1:9" ht="15" x14ac:dyDescent="0.3">
      <c r="C40" s="21"/>
      <c r="D40" s="21"/>
      <c r="E40" s="21"/>
      <c r="G40" s="476"/>
      <c r="H40" s="476"/>
    </row>
    <row r="41" spans="1:9" ht="15" x14ac:dyDescent="0.3">
      <c r="C41" s="21"/>
      <c r="D41" s="477" t="s">
        <v>139</v>
      </c>
      <c r="E41" s="477"/>
      <c r="G41" s="476"/>
      <c r="H41" s="476"/>
    </row>
  </sheetData>
  <mergeCells count="4">
    <mergeCell ref="D38:E38"/>
    <mergeCell ref="D39:E39"/>
    <mergeCell ref="G39:H41"/>
    <mergeCell ref="D41:E41"/>
  </mergeCells>
  <dataValidations count="1">
    <dataValidation type="list" allowBlank="1" showInputMessage="1" showErrorMessage="1" sqref="B9:B33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66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19"/>
  <sheetViews>
    <sheetView view="pageBreakPreview" zoomScale="80" zoomScaleNormal="100" zoomScaleSheetLayoutView="80" workbookViewId="0"/>
  </sheetViews>
  <sheetFormatPr defaultRowHeight="12.75" x14ac:dyDescent="0.2"/>
  <cols>
    <col min="1" max="1" width="6.85546875" style="384" customWidth="1"/>
    <col min="2" max="2" width="14.85546875" style="384" customWidth="1"/>
    <col min="3" max="3" width="21.140625" style="384" customWidth="1"/>
    <col min="4" max="5" width="12.7109375" style="384" customWidth="1"/>
    <col min="6" max="6" width="13.42578125" style="384" bestFit="1" customWidth="1"/>
    <col min="7" max="7" width="15.28515625" style="384" customWidth="1"/>
    <col min="8" max="8" width="23.85546875" style="384" customWidth="1"/>
    <col min="9" max="9" width="12.140625" style="384" bestFit="1" customWidth="1"/>
    <col min="10" max="10" width="19" style="384" customWidth="1"/>
    <col min="11" max="11" width="17.7109375" style="384" customWidth="1"/>
    <col min="12" max="16384" width="9.140625" style="384"/>
  </cols>
  <sheetData>
    <row r="1" spans="1:12" s="199" customFormat="1" ht="15" x14ac:dyDescent="0.2">
      <c r="A1" s="193" t="s">
        <v>300</v>
      </c>
      <c r="B1" s="193"/>
      <c r="C1" s="193"/>
      <c r="D1" s="194"/>
      <c r="E1" s="194"/>
      <c r="F1" s="194"/>
      <c r="G1" s="194"/>
      <c r="H1" s="194"/>
      <c r="I1" s="194"/>
      <c r="J1" s="194"/>
      <c r="K1" s="370" t="s">
        <v>109</v>
      </c>
    </row>
    <row r="2" spans="1:12" s="199" customFormat="1" ht="15" x14ac:dyDescent="0.3">
      <c r="A2" s="148" t="s">
        <v>140</v>
      </c>
      <c r="B2" s="148"/>
      <c r="C2" s="148"/>
      <c r="D2" s="194"/>
      <c r="E2" s="194"/>
      <c r="F2" s="194"/>
      <c r="G2" s="194"/>
      <c r="H2" s="194"/>
      <c r="I2" s="194"/>
      <c r="J2" s="194"/>
      <c r="K2" s="367" t="str">
        <f>'ფორმა N1'!L2</f>
        <v>01/01/2017-12/31/2017</v>
      </c>
    </row>
    <row r="3" spans="1:12" s="199" customFormat="1" ht="15" x14ac:dyDescent="0.2">
      <c r="A3" s="194"/>
      <c r="B3" s="194"/>
      <c r="C3" s="194"/>
      <c r="D3" s="194"/>
      <c r="E3" s="194"/>
      <c r="F3" s="194"/>
      <c r="G3" s="194"/>
      <c r="H3" s="194"/>
      <c r="I3" s="194"/>
      <c r="J3" s="194"/>
      <c r="K3" s="141"/>
      <c r="L3" s="384"/>
    </row>
    <row r="4" spans="1:12" s="199" customFormat="1" ht="15" x14ac:dyDescent="0.3">
      <c r="A4" s="114" t="s">
        <v>269</v>
      </c>
      <c r="B4" s="114"/>
      <c r="C4" s="114"/>
      <c r="D4" s="114"/>
      <c r="E4" s="114"/>
      <c r="F4" s="379"/>
      <c r="G4" s="195"/>
      <c r="H4" s="194"/>
      <c r="I4" s="194"/>
      <c r="J4" s="194"/>
      <c r="K4" s="194"/>
    </row>
    <row r="5" spans="1:12" ht="15" x14ac:dyDescent="0.3">
      <c r="A5" s="380" t="str">
        <f>'ფორმა N1'!A5</f>
        <v>მპგ „საქართველოს ქრისტიან კონსერვატიული პარტია“</v>
      </c>
      <c r="B5" s="380"/>
      <c r="C5" s="380"/>
      <c r="D5" s="381"/>
      <c r="E5" s="381"/>
      <c r="F5" s="381"/>
      <c r="G5" s="382"/>
      <c r="H5" s="383"/>
      <c r="I5" s="383"/>
      <c r="J5" s="383"/>
      <c r="K5" s="382"/>
    </row>
    <row r="6" spans="1:12" s="199" customFormat="1" ht="13.5" x14ac:dyDescent="0.2">
      <c r="A6" s="142"/>
      <c r="B6" s="142"/>
      <c r="C6" s="142"/>
      <c r="D6" s="385"/>
      <c r="E6" s="385"/>
      <c r="F6" s="385"/>
      <c r="G6" s="194"/>
      <c r="H6" s="194"/>
      <c r="I6" s="194"/>
      <c r="J6" s="194"/>
      <c r="K6" s="194"/>
    </row>
    <row r="7" spans="1:12" s="199" customFormat="1" ht="60" x14ac:dyDescent="0.2">
      <c r="A7" s="386" t="s">
        <v>64</v>
      </c>
      <c r="B7" s="386" t="s">
        <v>485</v>
      </c>
      <c r="C7" s="386" t="s">
        <v>243</v>
      </c>
      <c r="D7" s="387" t="s">
        <v>240</v>
      </c>
      <c r="E7" s="387" t="s">
        <v>241</v>
      </c>
      <c r="F7" s="387" t="s">
        <v>340</v>
      </c>
      <c r="G7" s="387" t="s">
        <v>242</v>
      </c>
      <c r="H7" s="387" t="s">
        <v>493</v>
      </c>
      <c r="I7" s="387" t="s">
        <v>239</v>
      </c>
      <c r="J7" s="387" t="s">
        <v>490</v>
      </c>
      <c r="K7" s="387" t="s">
        <v>491</v>
      </c>
    </row>
    <row r="8" spans="1:12" s="199" customFormat="1" ht="15" x14ac:dyDescent="0.2">
      <c r="A8" s="386">
        <v>1</v>
      </c>
      <c r="B8" s="386">
        <v>2</v>
      </c>
      <c r="C8" s="386">
        <v>3</v>
      </c>
      <c r="D8" s="387">
        <v>4</v>
      </c>
      <c r="E8" s="386">
        <v>5</v>
      </c>
      <c r="F8" s="387">
        <v>6</v>
      </c>
      <c r="G8" s="386">
        <v>7</v>
      </c>
      <c r="H8" s="387">
        <v>8</v>
      </c>
      <c r="I8" s="386">
        <v>9</v>
      </c>
      <c r="J8" s="386">
        <v>10</v>
      </c>
      <c r="K8" s="387">
        <v>11</v>
      </c>
    </row>
    <row r="9" spans="1:12" s="199" customFormat="1" ht="30" x14ac:dyDescent="0.2">
      <c r="A9" s="388">
        <v>1</v>
      </c>
      <c r="B9" s="388" t="s">
        <v>664</v>
      </c>
      <c r="C9" s="388" t="s">
        <v>760</v>
      </c>
      <c r="D9" s="389" t="s">
        <v>761</v>
      </c>
      <c r="E9" s="389" t="s">
        <v>762</v>
      </c>
      <c r="F9" s="389">
        <v>2002</v>
      </c>
      <c r="G9" s="389" t="s">
        <v>763</v>
      </c>
      <c r="H9" s="389">
        <v>625</v>
      </c>
      <c r="I9" s="389"/>
      <c r="J9" s="389">
        <v>204987933</v>
      </c>
      <c r="K9" s="389" t="s">
        <v>764</v>
      </c>
    </row>
    <row r="10" spans="1:12" s="199" customFormat="1" ht="15" x14ac:dyDescent="0.2">
      <c r="A10" s="388">
        <v>2</v>
      </c>
      <c r="B10" s="388"/>
      <c r="C10" s="388"/>
      <c r="D10" s="389"/>
      <c r="E10" s="389"/>
      <c r="F10" s="389"/>
      <c r="G10" s="389"/>
      <c r="H10" s="389"/>
      <c r="I10" s="389"/>
      <c r="J10" s="389"/>
      <c r="K10" s="389"/>
    </row>
    <row r="11" spans="1:12" s="199" customFormat="1" ht="15" x14ac:dyDescent="0.2">
      <c r="A11" s="388" t="s">
        <v>273</v>
      </c>
      <c r="B11" s="388"/>
      <c r="C11" s="388"/>
      <c r="D11" s="389"/>
      <c r="E11" s="389"/>
      <c r="F11" s="389"/>
      <c r="G11" s="389"/>
      <c r="H11" s="389"/>
      <c r="I11" s="389"/>
      <c r="J11" s="389"/>
      <c r="K11" s="389"/>
    </row>
    <row r="12" spans="1:12" x14ac:dyDescent="0.2">
      <c r="A12" s="393"/>
      <c r="B12" s="393"/>
      <c r="C12" s="393"/>
      <c r="D12" s="393"/>
      <c r="E12" s="393"/>
      <c r="F12" s="393"/>
      <c r="G12" s="393"/>
      <c r="H12" s="393"/>
      <c r="I12" s="393"/>
      <c r="J12" s="393"/>
      <c r="K12" s="393"/>
    </row>
    <row r="13" spans="1:12" x14ac:dyDescent="0.2">
      <c r="A13" s="393"/>
      <c r="B13" s="393"/>
      <c r="C13" s="393"/>
      <c r="D13" s="393"/>
      <c r="E13" s="393"/>
      <c r="F13" s="393"/>
      <c r="G13" s="393"/>
      <c r="H13" s="393"/>
      <c r="I13" s="393"/>
      <c r="J13" s="393"/>
      <c r="K13" s="393"/>
    </row>
    <row r="14" spans="1:12" x14ac:dyDescent="0.2">
      <c r="A14" s="394"/>
      <c r="B14" s="394"/>
      <c r="C14" s="394"/>
      <c r="D14" s="393"/>
      <c r="E14" s="393"/>
      <c r="F14" s="393"/>
      <c r="G14" s="393"/>
      <c r="H14" s="393"/>
      <c r="I14" s="393"/>
      <c r="J14" s="393"/>
      <c r="K14" s="393"/>
    </row>
    <row r="15" spans="1:12" ht="15" x14ac:dyDescent="0.3">
      <c r="A15" s="395"/>
      <c r="B15" s="395"/>
      <c r="C15" s="395"/>
      <c r="D15" s="396" t="s">
        <v>107</v>
      </c>
      <c r="E15" s="395"/>
      <c r="F15" s="395"/>
      <c r="G15" s="397"/>
      <c r="H15" s="395"/>
      <c r="I15" s="395"/>
      <c r="J15" s="395"/>
      <c r="K15" s="395"/>
    </row>
    <row r="16" spans="1:12" ht="15" x14ac:dyDescent="0.3">
      <c r="A16" s="395"/>
      <c r="B16" s="395"/>
      <c r="C16" s="395"/>
      <c r="D16" s="395"/>
      <c r="E16" s="398"/>
      <c r="F16" s="395"/>
      <c r="H16" s="398"/>
      <c r="I16" s="398"/>
      <c r="J16" s="399"/>
    </row>
    <row r="17" spans="4:9" ht="15" x14ac:dyDescent="0.3">
      <c r="D17" s="395"/>
      <c r="E17" s="400" t="s">
        <v>263</v>
      </c>
      <c r="F17" s="395"/>
      <c r="H17" s="401" t="s">
        <v>268</v>
      </c>
      <c r="I17" s="401"/>
    </row>
    <row r="18" spans="4:9" ht="15" x14ac:dyDescent="0.3">
      <c r="D18" s="395"/>
      <c r="E18" s="402" t="s">
        <v>139</v>
      </c>
      <c r="F18" s="395"/>
      <c r="H18" s="395" t="s">
        <v>264</v>
      </c>
      <c r="I18" s="395"/>
    </row>
    <row r="19" spans="4:9" ht="15" x14ac:dyDescent="0.3">
      <c r="D19" s="395"/>
      <c r="E19" s="402"/>
    </row>
  </sheetData>
  <dataValidations count="1">
    <dataValidation type="list" allowBlank="1" showInputMessage="1" showErrorMessage="1" sqref="B9:B11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3" sqref="I3"/>
    </sheetView>
  </sheetViews>
  <sheetFormatPr defaultRowHeight="12.75" x14ac:dyDescent="0.2"/>
  <cols>
    <col min="1" max="1" width="11.7109375" style="185" customWidth="1"/>
    <col min="2" max="2" width="21.5703125" style="185" customWidth="1"/>
    <col min="3" max="3" width="19.140625" style="185" customWidth="1"/>
    <col min="4" max="4" width="23.7109375" style="185" customWidth="1"/>
    <col min="5" max="6" width="16.5703125" style="185" bestFit="1" customWidth="1"/>
    <col min="7" max="7" width="17" style="185" customWidth="1"/>
    <col min="8" max="8" width="19" style="185" customWidth="1"/>
    <col min="9" max="9" width="24.42578125" style="185" customWidth="1"/>
    <col min="10" max="16384" width="9.140625" style="185"/>
  </cols>
  <sheetData>
    <row r="1" spans="1:13" customFormat="1" ht="15" x14ac:dyDescent="0.2">
      <c r="A1" s="137" t="s">
        <v>427</v>
      </c>
      <c r="B1" s="138"/>
      <c r="C1" s="138"/>
      <c r="D1" s="138"/>
      <c r="E1" s="138"/>
      <c r="F1" s="138"/>
      <c r="G1" s="138"/>
      <c r="H1" s="144"/>
      <c r="I1" s="78" t="s">
        <v>109</v>
      </c>
    </row>
    <row r="2" spans="1:13" customFormat="1" ht="15" x14ac:dyDescent="0.3">
      <c r="A2" s="105" t="s">
        <v>140</v>
      </c>
      <c r="B2" s="138"/>
      <c r="C2" s="138"/>
      <c r="D2" s="138"/>
      <c r="E2" s="138"/>
      <c r="F2" s="138"/>
      <c r="G2" s="138"/>
      <c r="H2" s="144"/>
      <c r="I2" s="206" t="str">
        <f>'ფორმა N1'!L2</f>
        <v>01/01/2017-12/31/2017</v>
      </c>
    </row>
    <row r="3" spans="1:13" customFormat="1" ht="15" x14ac:dyDescent="0.2">
      <c r="A3" s="138"/>
      <c r="B3" s="138"/>
      <c r="C3" s="138"/>
      <c r="D3" s="138"/>
      <c r="E3" s="138"/>
      <c r="F3" s="138"/>
      <c r="G3" s="138"/>
      <c r="H3" s="141"/>
      <c r="I3" s="141"/>
      <c r="M3" s="185"/>
    </row>
    <row r="4" spans="1:13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6"/>
    </row>
    <row r="5" spans="1:13" ht="15" x14ac:dyDescent="0.3">
      <c r="A5" s="208" t="str">
        <f>'ფორმა N1'!A5</f>
        <v>მპგ „საქართველოს ქრისტიან კონსერვატიული პარტია“</v>
      </c>
      <c r="B5" s="80"/>
      <c r="C5" s="80"/>
      <c r="D5" s="210"/>
      <c r="E5" s="210"/>
      <c r="F5" s="210"/>
      <c r="G5" s="210"/>
      <c r="H5" s="210"/>
      <c r="I5" s="209"/>
    </row>
    <row r="6" spans="1:13" customFormat="1" ht="13.5" x14ac:dyDescent="0.2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75" x14ac:dyDescent="0.2">
      <c r="A7" s="147" t="s">
        <v>64</v>
      </c>
      <c r="B7" s="136" t="s">
        <v>366</v>
      </c>
      <c r="C7" s="136" t="s">
        <v>367</v>
      </c>
      <c r="D7" s="136" t="s">
        <v>372</v>
      </c>
      <c r="E7" s="136" t="s">
        <v>373</v>
      </c>
      <c r="F7" s="136" t="s">
        <v>368</v>
      </c>
      <c r="G7" s="136" t="s">
        <v>369</v>
      </c>
      <c r="H7" s="136" t="s">
        <v>380</v>
      </c>
      <c r="I7" s="136" t="s">
        <v>370</v>
      </c>
    </row>
    <row r="8" spans="1:13" customFormat="1" ht="15" x14ac:dyDescent="0.2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 x14ac:dyDescent="0.2">
      <c r="A9" s="67">
        <v>1</v>
      </c>
      <c r="B9" s="26"/>
      <c r="C9" s="26"/>
      <c r="D9" s="26"/>
      <c r="E9" s="26"/>
      <c r="F9" s="205"/>
      <c r="G9" s="205"/>
      <c r="H9" s="205"/>
      <c r="I9" s="26"/>
    </row>
    <row r="10" spans="1:13" customFormat="1" ht="15" x14ac:dyDescent="0.2">
      <c r="A10" s="67">
        <v>2</v>
      </c>
      <c r="B10" s="26"/>
      <c r="C10" s="26"/>
      <c r="D10" s="26"/>
      <c r="E10" s="26"/>
      <c r="F10" s="205"/>
      <c r="G10" s="205"/>
      <c r="H10" s="205"/>
      <c r="I10" s="26"/>
    </row>
    <row r="11" spans="1:13" customFormat="1" ht="15" x14ac:dyDescent="0.2">
      <c r="A11" s="67">
        <v>3</v>
      </c>
      <c r="B11" s="26"/>
      <c r="C11" s="26"/>
      <c r="D11" s="26"/>
      <c r="E11" s="26"/>
      <c r="F11" s="205"/>
      <c r="G11" s="205"/>
      <c r="H11" s="205"/>
      <c r="I11" s="26"/>
    </row>
    <row r="12" spans="1:13" customFormat="1" ht="15" x14ac:dyDescent="0.2">
      <c r="A12" s="67">
        <v>4</v>
      </c>
      <c r="B12" s="26"/>
      <c r="C12" s="26"/>
      <c r="D12" s="26"/>
      <c r="E12" s="26"/>
      <c r="F12" s="205"/>
      <c r="G12" s="205"/>
      <c r="H12" s="205"/>
      <c r="I12" s="26"/>
    </row>
    <row r="13" spans="1:13" customFormat="1" ht="15" x14ac:dyDescent="0.2">
      <c r="A13" s="67">
        <v>5</v>
      </c>
      <c r="B13" s="26"/>
      <c r="C13" s="26"/>
      <c r="D13" s="26"/>
      <c r="E13" s="26"/>
      <c r="F13" s="205"/>
      <c r="G13" s="205"/>
      <c r="H13" s="205"/>
      <c r="I13" s="26"/>
    </row>
    <row r="14" spans="1:13" customFormat="1" ht="15" x14ac:dyDescent="0.2">
      <c r="A14" s="67">
        <v>6</v>
      </c>
      <c r="B14" s="26"/>
      <c r="C14" s="26"/>
      <c r="D14" s="26"/>
      <c r="E14" s="26"/>
      <c r="F14" s="205"/>
      <c r="G14" s="205"/>
      <c r="H14" s="205"/>
      <c r="I14" s="26"/>
    </row>
    <row r="15" spans="1:13" customFormat="1" ht="15" x14ac:dyDescent="0.2">
      <c r="A15" s="67">
        <v>7</v>
      </c>
      <c r="B15" s="26"/>
      <c r="C15" s="26"/>
      <c r="D15" s="26"/>
      <c r="E15" s="26"/>
      <c r="F15" s="205"/>
      <c r="G15" s="205"/>
      <c r="H15" s="205"/>
      <c r="I15" s="26"/>
    </row>
    <row r="16" spans="1:13" customFormat="1" ht="15" x14ac:dyDescent="0.2">
      <c r="A16" s="67">
        <v>8</v>
      </c>
      <c r="B16" s="26"/>
      <c r="C16" s="26"/>
      <c r="D16" s="26"/>
      <c r="E16" s="26"/>
      <c r="F16" s="205"/>
      <c r="G16" s="205"/>
      <c r="H16" s="205"/>
      <c r="I16" s="26"/>
    </row>
    <row r="17" spans="1:9" customFormat="1" ht="15" x14ac:dyDescent="0.2">
      <c r="A17" s="67">
        <v>9</v>
      </c>
      <c r="B17" s="26"/>
      <c r="C17" s="26"/>
      <c r="D17" s="26"/>
      <c r="E17" s="26"/>
      <c r="F17" s="205"/>
      <c r="G17" s="205"/>
      <c r="H17" s="205"/>
      <c r="I17" s="26"/>
    </row>
    <row r="18" spans="1:9" customFormat="1" ht="15" x14ac:dyDescent="0.2">
      <c r="A18" s="67">
        <v>10</v>
      </c>
      <c r="B18" s="26"/>
      <c r="C18" s="26"/>
      <c r="D18" s="26"/>
      <c r="E18" s="26"/>
      <c r="F18" s="205"/>
      <c r="G18" s="205"/>
      <c r="H18" s="205"/>
      <c r="I18" s="26"/>
    </row>
    <row r="19" spans="1:9" customFormat="1" ht="15" x14ac:dyDescent="0.2">
      <c r="A19" s="67">
        <v>11</v>
      </c>
      <c r="B19" s="26"/>
      <c r="C19" s="26"/>
      <c r="D19" s="26"/>
      <c r="E19" s="26"/>
      <c r="F19" s="205"/>
      <c r="G19" s="205"/>
      <c r="H19" s="205"/>
      <c r="I19" s="26"/>
    </row>
    <row r="20" spans="1:9" customFormat="1" ht="15" x14ac:dyDescent="0.2">
      <c r="A20" s="67">
        <v>12</v>
      </c>
      <c r="B20" s="26"/>
      <c r="C20" s="26"/>
      <c r="D20" s="26"/>
      <c r="E20" s="26"/>
      <c r="F20" s="205"/>
      <c r="G20" s="205"/>
      <c r="H20" s="205"/>
      <c r="I20" s="26"/>
    </row>
    <row r="21" spans="1:9" customFormat="1" ht="15" x14ac:dyDescent="0.2">
      <c r="A21" s="67">
        <v>13</v>
      </c>
      <c r="B21" s="26"/>
      <c r="C21" s="26"/>
      <c r="D21" s="26"/>
      <c r="E21" s="26"/>
      <c r="F21" s="205"/>
      <c r="G21" s="205"/>
      <c r="H21" s="205"/>
      <c r="I21" s="26"/>
    </row>
    <row r="22" spans="1:9" customFormat="1" ht="15" x14ac:dyDescent="0.2">
      <c r="A22" s="67">
        <v>14</v>
      </c>
      <c r="B22" s="26"/>
      <c r="C22" s="26"/>
      <c r="D22" s="26"/>
      <c r="E22" s="26"/>
      <c r="F22" s="205"/>
      <c r="G22" s="205"/>
      <c r="H22" s="205"/>
      <c r="I22" s="26"/>
    </row>
    <row r="23" spans="1:9" customFormat="1" ht="15" x14ac:dyDescent="0.2">
      <c r="A23" s="67">
        <v>15</v>
      </c>
      <c r="B23" s="26"/>
      <c r="C23" s="26"/>
      <c r="D23" s="26"/>
      <c r="E23" s="26"/>
      <c r="F23" s="205"/>
      <c r="G23" s="205"/>
      <c r="H23" s="205"/>
      <c r="I23" s="26"/>
    </row>
    <row r="24" spans="1:9" customFormat="1" ht="15" x14ac:dyDescent="0.2">
      <c r="A24" s="67">
        <v>16</v>
      </c>
      <c r="B24" s="26"/>
      <c r="C24" s="26"/>
      <c r="D24" s="26"/>
      <c r="E24" s="26"/>
      <c r="F24" s="205"/>
      <c r="G24" s="205"/>
      <c r="H24" s="205"/>
      <c r="I24" s="26"/>
    </row>
    <row r="25" spans="1:9" customFormat="1" ht="15" x14ac:dyDescent="0.2">
      <c r="A25" s="67">
        <v>17</v>
      </c>
      <c r="B25" s="26"/>
      <c r="C25" s="26"/>
      <c r="D25" s="26"/>
      <c r="E25" s="26"/>
      <c r="F25" s="205"/>
      <c r="G25" s="205"/>
      <c r="H25" s="205"/>
      <c r="I25" s="26"/>
    </row>
    <row r="26" spans="1:9" customFormat="1" ht="15" x14ac:dyDescent="0.2">
      <c r="A26" s="67">
        <v>18</v>
      </c>
      <c r="B26" s="26"/>
      <c r="C26" s="26"/>
      <c r="D26" s="26"/>
      <c r="E26" s="26"/>
      <c r="F26" s="205"/>
      <c r="G26" s="205"/>
      <c r="H26" s="205"/>
      <c r="I26" s="26"/>
    </row>
    <row r="27" spans="1:9" customFormat="1" ht="15" x14ac:dyDescent="0.2">
      <c r="A27" s="67" t="s">
        <v>273</v>
      </c>
      <c r="B27" s="26"/>
      <c r="C27" s="26"/>
      <c r="D27" s="26"/>
      <c r="E27" s="26"/>
      <c r="F27" s="205"/>
      <c r="G27" s="205"/>
      <c r="H27" s="205"/>
      <c r="I27" s="26"/>
    </row>
    <row r="28" spans="1:9" x14ac:dyDescent="0.2">
      <c r="A28" s="211"/>
      <c r="B28" s="211"/>
      <c r="C28" s="211"/>
      <c r="D28" s="211"/>
      <c r="E28" s="211"/>
      <c r="F28" s="211"/>
      <c r="G28" s="211"/>
      <c r="H28" s="211"/>
      <c r="I28" s="211"/>
    </row>
    <row r="29" spans="1:9" x14ac:dyDescent="0.2">
      <c r="A29" s="211"/>
      <c r="B29" s="211"/>
      <c r="C29" s="211"/>
      <c r="D29" s="211"/>
      <c r="E29" s="211"/>
      <c r="F29" s="211"/>
      <c r="G29" s="211"/>
      <c r="H29" s="211"/>
      <c r="I29" s="211"/>
    </row>
    <row r="30" spans="1:9" x14ac:dyDescent="0.2">
      <c r="A30" s="212"/>
      <c r="B30" s="211"/>
      <c r="C30" s="211"/>
      <c r="D30" s="211"/>
      <c r="E30" s="211"/>
      <c r="F30" s="211"/>
      <c r="G30" s="211"/>
      <c r="H30" s="211"/>
      <c r="I30" s="211"/>
    </row>
    <row r="31" spans="1:9" ht="15" x14ac:dyDescent="0.3">
      <c r="A31" s="184"/>
      <c r="B31" s="186" t="s">
        <v>107</v>
      </c>
      <c r="C31" s="184"/>
      <c r="D31" s="184"/>
      <c r="E31" s="187"/>
      <c r="F31" s="184"/>
      <c r="G31" s="184"/>
      <c r="H31" s="184"/>
      <c r="I31" s="184"/>
    </row>
    <row r="32" spans="1:9" ht="15" x14ac:dyDescent="0.3">
      <c r="A32" s="184"/>
      <c r="B32" s="184"/>
      <c r="C32" s="188"/>
      <c r="D32" s="184"/>
      <c r="F32" s="188"/>
      <c r="G32" s="217"/>
    </row>
    <row r="33" spans="2:6" ht="15" x14ac:dyDescent="0.3">
      <c r="B33" s="184"/>
      <c r="C33" s="190" t="s">
        <v>263</v>
      </c>
      <c r="D33" s="184"/>
      <c r="F33" s="191" t="s">
        <v>268</v>
      </c>
    </row>
    <row r="34" spans="2:6" ht="15" x14ac:dyDescent="0.3">
      <c r="B34" s="184"/>
      <c r="C34" s="192" t="s">
        <v>139</v>
      </c>
      <c r="D34" s="184"/>
      <c r="F34" s="184" t="s">
        <v>264</v>
      </c>
    </row>
    <row r="35" spans="2:6" ht="15" x14ac:dyDescent="0.3">
      <c r="B35" s="184"/>
      <c r="C35" s="192"/>
    </row>
  </sheetData>
  <pageMargins left="0.7" right="0.7" top="0.75" bottom="0.75" header="0.3" footer="0.3"/>
  <pageSetup scale="73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view="pageBreakPreview" zoomScale="80" zoomScaleNormal="100" zoomScaleSheetLayoutView="80" workbookViewId="0">
      <selection activeCell="I19" sqref="I19"/>
    </sheetView>
  </sheetViews>
  <sheetFormatPr defaultRowHeight="15" x14ac:dyDescent="0.3"/>
  <cols>
    <col min="1" max="1" width="10" style="184" customWidth="1"/>
    <col min="2" max="2" width="20.28515625" style="184" customWidth="1"/>
    <col min="3" max="3" width="30" style="184" customWidth="1"/>
    <col min="4" max="4" width="29" style="184" customWidth="1"/>
    <col min="5" max="5" width="30.42578125" style="184" customWidth="1"/>
    <col min="6" max="6" width="20" style="184" customWidth="1"/>
    <col min="7" max="7" width="23.42578125" style="184" customWidth="1"/>
    <col min="8" max="8" width="21.28515625" style="184" customWidth="1"/>
    <col min="9" max="9" width="20.5703125" style="184" customWidth="1"/>
    <col min="10" max="10" width="0.5703125" style="184" customWidth="1"/>
    <col min="11" max="16384" width="9.140625" style="184"/>
  </cols>
  <sheetData>
    <row r="1" spans="1:10" x14ac:dyDescent="0.3">
      <c r="A1" s="74" t="s">
        <v>385</v>
      </c>
      <c r="B1" s="76"/>
      <c r="C1" s="76"/>
      <c r="D1" s="76"/>
      <c r="E1" s="76"/>
      <c r="F1" s="76"/>
      <c r="G1" s="76"/>
      <c r="H1" s="76"/>
      <c r="I1" s="425" t="s">
        <v>198</v>
      </c>
      <c r="J1" s="164"/>
    </row>
    <row r="2" spans="1:10" x14ac:dyDescent="0.3">
      <c r="A2" s="76" t="s">
        <v>140</v>
      </c>
      <c r="B2" s="76"/>
      <c r="C2" s="76"/>
      <c r="D2" s="76"/>
      <c r="E2" s="76"/>
      <c r="F2" s="76"/>
      <c r="G2" s="76"/>
      <c r="H2" s="76"/>
      <c r="I2" s="165" t="s">
        <v>515</v>
      </c>
      <c r="J2" s="164"/>
    </row>
    <row r="3" spans="1:10" x14ac:dyDescent="0.3">
      <c r="A3" s="76"/>
      <c r="B3" s="76"/>
      <c r="C3" s="76"/>
      <c r="D3" s="76"/>
      <c r="E3" s="76"/>
      <c r="F3" s="76"/>
      <c r="G3" s="76"/>
      <c r="H3" s="76"/>
      <c r="I3" s="102"/>
      <c r="J3" s="164"/>
    </row>
    <row r="4" spans="1:10" x14ac:dyDescent="0.3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 x14ac:dyDescent="0.3">
      <c r="A5" s="208" t="str">
        <f>'ფორმა N1'!A5</f>
        <v>მპგ „საქართველოს ქრისტიან კონსერვატიული პარტია“</v>
      </c>
      <c r="B5" s="208"/>
      <c r="C5" s="208"/>
      <c r="D5" s="208"/>
      <c r="E5" s="208"/>
      <c r="F5" s="208"/>
      <c r="G5" s="208"/>
      <c r="H5" s="208"/>
      <c r="I5" s="208"/>
      <c r="J5" s="191"/>
    </row>
    <row r="6" spans="1:10" x14ac:dyDescent="0.3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 x14ac:dyDescent="0.3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109.5" customHeight="1" x14ac:dyDescent="0.3">
      <c r="A8" s="166" t="s">
        <v>64</v>
      </c>
      <c r="B8" s="361" t="s">
        <v>363</v>
      </c>
      <c r="C8" s="362" t="s">
        <v>405</v>
      </c>
      <c r="D8" s="362" t="s">
        <v>406</v>
      </c>
      <c r="E8" s="362" t="s">
        <v>364</v>
      </c>
      <c r="F8" s="362" t="s">
        <v>377</v>
      </c>
      <c r="G8" s="362" t="s">
        <v>378</v>
      </c>
      <c r="H8" s="362" t="s">
        <v>410</v>
      </c>
      <c r="I8" s="167" t="s">
        <v>379</v>
      </c>
      <c r="J8" s="105"/>
    </row>
    <row r="9" spans="1:10" x14ac:dyDescent="0.3">
      <c r="A9" s="169">
        <v>1</v>
      </c>
      <c r="B9" s="429" t="s">
        <v>765</v>
      </c>
      <c r="C9" s="174" t="s">
        <v>766</v>
      </c>
      <c r="D9" s="174" t="s">
        <v>767</v>
      </c>
      <c r="E9" s="173" t="s">
        <v>768</v>
      </c>
      <c r="F9" s="173"/>
      <c r="G9" s="173"/>
      <c r="H9" s="173"/>
      <c r="I9" s="442">
        <v>1250</v>
      </c>
      <c r="J9" s="105"/>
    </row>
    <row r="10" spans="1:10" x14ac:dyDescent="0.3">
      <c r="A10" s="169">
        <v>2</v>
      </c>
      <c r="B10" s="429"/>
      <c r="C10" s="174" t="s">
        <v>59</v>
      </c>
      <c r="D10" s="174"/>
      <c r="E10" s="173" t="s">
        <v>769</v>
      </c>
      <c r="F10" s="173"/>
      <c r="G10" s="173"/>
      <c r="H10" s="173"/>
      <c r="I10" s="442">
        <v>7250</v>
      </c>
      <c r="J10" s="105"/>
    </row>
    <row r="11" spans="1:10" x14ac:dyDescent="0.3">
      <c r="A11" s="169">
        <v>3</v>
      </c>
      <c r="B11" s="429" t="s">
        <v>770</v>
      </c>
      <c r="C11" s="174" t="s">
        <v>679</v>
      </c>
      <c r="D11" s="174" t="s">
        <v>678</v>
      </c>
      <c r="E11" s="173" t="s">
        <v>664</v>
      </c>
      <c r="F11" s="173"/>
      <c r="G11" s="173"/>
      <c r="H11" s="173"/>
      <c r="I11" s="442">
        <v>665</v>
      </c>
      <c r="J11" s="105"/>
    </row>
    <row r="12" spans="1:10" x14ac:dyDescent="0.3">
      <c r="A12" s="169">
        <v>4</v>
      </c>
      <c r="B12" s="429" t="s">
        <v>771</v>
      </c>
      <c r="C12" s="174" t="s">
        <v>697</v>
      </c>
      <c r="D12" s="174" t="s">
        <v>696</v>
      </c>
      <c r="E12" s="173" t="s">
        <v>664</v>
      </c>
      <c r="F12" s="173"/>
      <c r="G12" s="173"/>
      <c r="H12" s="173"/>
      <c r="I12" s="442">
        <v>625</v>
      </c>
      <c r="J12" s="105"/>
    </row>
    <row r="13" spans="1:10" x14ac:dyDescent="0.3">
      <c r="A13" s="169">
        <v>5</v>
      </c>
      <c r="B13" s="429" t="s">
        <v>765</v>
      </c>
      <c r="C13" s="174" t="s">
        <v>772</v>
      </c>
      <c r="D13" s="174" t="s">
        <v>711</v>
      </c>
      <c r="E13" s="173" t="s">
        <v>664</v>
      </c>
      <c r="F13" s="173"/>
      <c r="G13" s="173"/>
      <c r="H13" s="173"/>
      <c r="I13" s="442">
        <v>1000</v>
      </c>
      <c r="J13" s="105"/>
    </row>
    <row r="14" spans="1:10" x14ac:dyDescent="0.3">
      <c r="A14" s="169">
        <v>6</v>
      </c>
      <c r="B14" s="429" t="s">
        <v>765</v>
      </c>
      <c r="C14" s="174" t="s">
        <v>773</v>
      </c>
      <c r="D14" s="174" t="s">
        <v>774</v>
      </c>
      <c r="E14" s="173" t="s">
        <v>664</v>
      </c>
      <c r="F14" s="173"/>
      <c r="G14" s="173"/>
      <c r="H14" s="173"/>
      <c r="I14" s="442">
        <v>500</v>
      </c>
      <c r="J14" s="105"/>
    </row>
    <row r="15" spans="1:10" x14ac:dyDescent="0.3">
      <c r="A15" s="169">
        <v>7</v>
      </c>
      <c r="B15" s="429" t="s">
        <v>765</v>
      </c>
      <c r="C15" s="174" t="s">
        <v>732</v>
      </c>
      <c r="D15" s="174" t="s">
        <v>731</v>
      </c>
      <c r="E15" s="173" t="s">
        <v>664</v>
      </c>
      <c r="F15" s="173"/>
      <c r="G15" s="173"/>
      <c r="H15" s="173"/>
      <c r="I15" s="442">
        <v>1000</v>
      </c>
      <c r="J15" s="105"/>
    </row>
    <row r="16" spans="1:10" x14ac:dyDescent="0.3">
      <c r="A16" s="169">
        <v>8</v>
      </c>
      <c r="B16" s="429" t="s">
        <v>765</v>
      </c>
      <c r="C16" s="174" t="s">
        <v>744</v>
      </c>
      <c r="D16" s="174" t="s">
        <v>743</v>
      </c>
      <c r="E16" s="173" t="s">
        <v>664</v>
      </c>
      <c r="F16" s="173"/>
      <c r="G16" s="173"/>
      <c r="H16" s="173"/>
      <c r="I16" s="442">
        <v>1250</v>
      </c>
      <c r="J16" s="105"/>
    </row>
    <row r="17" spans="1:12" ht="30" x14ac:dyDescent="0.3">
      <c r="A17" s="169">
        <v>9</v>
      </c>
      <c r="B17" s="429" t="s">
        <v>765</v>
      </c>
      <c r="C17" s="174" t="s">
        <v>775</v>
      </c>
      <c r="D17" s="174" t="s">
        <v>776</v>
      </c>
      <c r="E17" s="173" t="s">
        <v>664</v>
      </c>
      <c r="F17" s="173"/>
      <c r="G17" s="173"/>
      <c r="H17" s="173"/>
      <c r="I17" s="442">
        <v>437.5</v>
      </c>
      <c r="J17" s="105"/>
    </row>
    <row r="18" spans="1:12" x14ac:dyDescent="0.3">
      <c r="A18" s="169">
        <v>10</v>
      </c>
      <c r="B18" s="429"/>
      <c r="C18" s="174"/>
      <c r="D18" s="174"/>
      <c r="E18" s="173"/>
      <c r="F18" s="173"/>
      <c r="G18" s="173"/>
      <c r="H18" s="173"/>
      <c r="I18" s="442"/>
      <c r="J18" s="105"/>
    </row>
    <row r="19" spans="1:12" x14ac:dyDescent="0.3">
      <c r="A19" s="169" t="s">
        <v>273</v>
      </c>
      <c r="B19" s="429"/>
      <c r="C19" s="177"/>
      <c r="D19" s="177"/>
      <c r="E19" s="176"/>
      <c r="F19" s="176"/>
      <c r="G19" s="248"/>
      <c r="H19" s="257" t="s">
        <v>398</v>
      </c>
      <c r="I19" s="443">
        <f>SUM(I9:I18)</f>
        <v>13977.5</v>
      </c>
      <c r="J19" s="105"/>
    </row>
    <row r="21" spans="1:12" x14ac:dyDescent="0.3">
      <c r="A21" s="184" t="s">
        <v>428</v>
      </c>
    </row>
    <row r="23" spans="1:12" x14ac:dyDescent="0.3">
      <c r="B23" s="186" t="s">
        <v>107</v>
      </c>
      <c r="F23" s="187"/>
    </row>
    <row r="24" spans="1:12" x14ac:dyDescent="0.3">
      <c r="F24" s="430"/>
      <c r="I24" s="430"/>
      <c r="J24" s="430"/>
      <c r="K24" s="430"/>
      <c r="L24" s="430"/>
    </row>
    <row r="25" spans="1:12" x14ac:dyDescent="0.3">
      <c r="C25" s="188"/>
      <c r="F25" s="188"/>
      <c r="G25" s="188"/>
      <c r="H25" s="191"/>
      <c r="I25" s="431"/>
      <c r="J25" s="430"/>
      <c r="K25" s="430"/>
      <c r="L25" s="430"/>
    </row>
    <row r="26" spans="1:12" x14ac:dyDescent="0.3">
      <c r="A26" s="430"/>
      <c r="C26" s="190" t="s">
        <v>263</v>
      </c>
      <c r="F26" s="191" t="s">
        <v>268</v>
      </c>
      <c r="G26" s="190"/>
      <c r="H26" s="190"/>
      <c r="I26" s="431"/>
      <c r="J26" s="430"/>
      <c r="K26" s="430"/>
      <c r="L26" s="430"/>
    </row>
    <row r="27" spans="1:12" x14ac:dyDescent="0.3">
      <c r="A27" s="430"/>
      <c r="C27" s="432" t="s">
        <v>139</v>
      </c>
      <c r="F27" s="184" t="s">
        <v>264</v>
      </c>
      <c r="I27" s="430"/>
      <c r="J27" s="430"/>
      <c r="K27" s="430"/>
      <c r="L27" s="430"/>
    </row>
    <row r="28" spans="1:12" s="430" customFormat="1" x14ac:dyDescent="0.3">
      <c r="B28" s="184"/>
      <c r="C28" s="432"/>
      <c r="G28" s="432"/>
      <c r="H28" s="432"/>
    </row>
    <row r="29" spans="1:12" s="430" customFormat="1" x14ac:dyDescent="0.3"/>
    <row r="30" spans="1:12" s="430" customFormat="1" x14ac:dyDescent="0.3"/>
    <row r="31" spans="1:12" s="430" customFormat="1" x14ac:dyDescent="0.3"/>
    <row r="32" spans="1:12" s="430" customFormat="1" x14ac:dyDescent="0.3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9"/>
  </dataValidations>
  <printOptions gridLines="1"/>
  <pageMargins left="0.7" right="0.7" top="0.75" bottom="0.75" header="0.3" footer="0.3"/>
  <pageSetup scale="60" fitToHeight="0" orientation="landscape" r:id="rId1"/>
  <ignoredErrors>
    <ignoredError sqref="D9:D17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Normal="100" zoomScaleSheetLayoutView="100" workbookViewId="0">
      <selection activeCell="C17" sqref="C17"/>
    </sheetView>
  </sheetViews>
  <sheetFormatPr defaultRowHeight="12.75" x14ac:dyDescent="0.2"/>
  <cols>
    <col min="1" max="1" width="7.28515625" style="199" customWidth="1"/>
    <col min="2" max="2" width="57.28515625" style="199" customWidth="1"/>
    <col min="3" max="3" width="24.140625" style="199" customWidth="1"/>
    <col min="4" max="16384" width="9.140625" style="199"/>
  </cols>
  <sheetData>
    <row r="1" spans="1:3" s="6" customFormat="1" ht="18.75" customHeight="1" x14ac:dyDescent="0.3">
      <c r="A1" s="479" t="s">
        <v>495</v>
      </c>
      <c r="B1" s="479"/>
      <c r="C1" s="370" t="s">
        <v>109</v>
      </c>
    </row>
    <row r="2" spans="1:3" s="6" customFormat="1" ht="15" x14ac:dyDescent="0.3">
      <c r="A2" s="479"/>
      <c r="B2" s="479"/>
      <c r="C2" s="367" t="str">
        <f>'ფორმა N1'!L2</f>
        <v>01/01/2017-12/31/2017</v>
      </c>
    </row>
    <row r="3" spans="1:3" s="6" customFormat="1" ht="15" x14ac:dyDescent="0.3">
      <c r="A3" s="403" t="s">
        <v>140</v>
      </c>
      <c r="B3" s="368"/>
      <c r="C3" s="369"/>
    </row>
    <row r="4" spans="1:3" s="6" customFormat="1" ht="15" x14ac:dyDescent="0.3">
      <c r="A4" s="114"/>
      <c r="B4" s="368"/>
      <c r="C4" s="369"/>
    </row>
    <row r="5" spans="1:3" s="21" customFormat="1" ht="15" x14ac:dyDescent="0.3">
      <c r="A5" s="480" t="s">
        <v>269</v>
      </c>
      <c r="B5" s="480"/>
      <c r="C5" s="114"/>
    </row>
    <row r="6" spans="1:3" s="21" customFormat="1" ht="15" x14ac:dyDescent="0.3">
      <c r="A6" s="481" t="str">
        <f>'ფორმა N1'!A5</f>
        <v>მპგ „საქართველოს ქრისტიან კონსერვატიული პარტია“</v>
      </c>
      <c r="B6" s="481"/>
      <c r="C6" s="114"/>
    </row>
    <row r="7" spans="1:3" x14ac:dyDescent="0.2">
      <c r="A7" s="404"/>
      <c r="B7" s="404"/>
      <c r="C7" s="404"/>
    </row>
    <row r="8" spans="1:3" x14ac:dyDescent="0.2">
      <c r="A8" s="404"/>
      <c r="B8" s="404"/>
      <c r="C8" s="404"/>
    </row>
    <row r="9" spans="1:3" ht="30" customHeight="1" x14ac:dyDescent="0.2">
      <c r="A9" s="405" t="s">
        <v>64</v>
      </c>
      <c r="B9" s="405" t="s">
        <v>11</v>
      </c>
      <c r="C9" s="406" t="s">
        <v>9</v>
      </c>
    </row>
    <row r="10" spans="1:3" ht="15" x14ac:dyDescent="0.3">
      <c r="A10" s="407">
        <v>1</v>
      </c>
      <c r="B10" s="408" t="s">
        <v>57</v>
      </c>
      <c r="C10" s="426">
        <f>'ფორმა N4'!D11+'ფორმა N5'!D9+'ფორმა N6'!D10</f>
        <v>503427.41000000003</v>
      </c>
    </row>
    <row r="11" spans="1:3" ht="15" x14ac:dyDescent="0.3">
      <c r="A11" s="410">
        <v>1.1000000000000001</v>
      </c>
      <c r="B11" s="408" t="s">
        <v>496</v>
      </c>
      <c r="C11" s="427">
        <f>'ფორმა N4'!D39+'ფორმა N5'!D37</f>
        <v>0</v>
      </c>
    </row>
    <row r="12" spans="1:3" ht="15" x14ac:dyDescent="0.3">
      <c r="A12" s="411" t="s">
        <v>30</v>
      </c>
      <c r="B12" s="408" t="s">
        <v>497</v>
      </c>
      <c r="C12" s="427">
        <f>'ფორმა N4'!D40+'ფორმა N5'!D38</f>
        <v>0</v>
      </c>
    </row>
    <row r="13" spans="1:3" ht="15" x14ac:dyDescent="0.3">
      <c r="A13" s="410">
        <v>1.2</v>
      </c>
      <c r="B13" s="408" t="s">
        <v>58</v>
      </c>
      <c r="C13" s="427">
        <f>'ფორმა N4'!D12+'ფორმა N5'!D10</f>
        <v>333712.5</v>
      </c>
    </row>
    <row r="14" spans="1:3" ht="15" x14ac:dyDescent="0.3">
      <c r="A14" s="410">
        <v>1.3</v>
      </c>
      <c r="B14" s="408" t="s">
        <v>498</v>
      </c>
      <c r="C14" s="427">
        <f>'ფორმა N4'!D17+'ფორმა N5'!D15+'ფორმა N6'!D17</f>
        <v>45</v>
      </c>
    </row>
    <row r="15" spans="1:3" ht="15" x14ac:dyDescent="0.2">
      <c r="A15" s="478"/>
      <c r="B15" s="478"/>
      <c r="C15" s="478"/>
    </row>
    <row r="16" spans="1:3" ht="30" customHeight="1" x14ac:dyDescent="0.2">
      <c r="A16" s="405" t="s">
        <v>64</v>
      </c>
      <c r="B16" s="405" t="s">
        <v>244</v>
      </c>
      <c r="C16" s="406" t="s">
        <v>67</v>
      </c>
    </row>
    <row r="17" spans="1:4" ht="15" x14ac:dyDescent="0.3">
      <c r="A17" s="407">
        <v>2</v>
      </c>
      <c r="B17" s="408" t="s">
        <v>499</v>
      </c>
      <c r="C17" s="409">
        <f>'ფორმა N2'!D9+'ფორმა N2'!C26+'ფორმა N3'!D9+'ფორმა N3'!C26</f>
        <v>563179</v>
      </c>
    </row>
    <row r="18" spans="1:4" ht="15" x14ac:dyDescent="0.3">
      <c r="A18" s="412">
        <v>2.1</v>
      </c>
      <c r="B18" s="408" t="s">
        <v>500</v>
      </c>
      <c r="C18" s="408">
        <f>'ფორმა N2'!D17+'ფორმა N3'!D17</f>
        <v>423989</v>
      </c>
    </row>
    <row r="19" spans="1:4" ht="15" x14ac:dyDescent="0.3">
      <c r="A19" s="412">
        <v>2.2000000000000002</v>
      </c>
      <c r="B19" s="408" t="s">
        <v>501</v>
      </c>
      <c r="C19" s="408">
        <f>'ფორმა N2'!D18+'ფორმა N3'!D18</f>
        <v>133190</v>
      </c>
    </row>
    <row r="20" spans="1:4" ht="15" x14ac:dyDescent="0.3">
      <c r="A20" s="412">
        <v>2.2999999999999998</v>
      </c>
      <c r="B20" s="408" t="s">
        <v>502</v>
      </c>
      <c r="C20" s="413">
        <f>SUM(C21:C25)</f>
        <v>6000</v>
      </c>
    </row>
    <row r="21" spans="1:4" ht="15" x14ac:dyDescent="0.3">
      <c r="A21" s="411" t="s">
        <v>503</v>
      </c>
      <c r="B21" s="414" t="s">
        <v>504</v>
      </c>
      <c r="C21" s="408">
        <f>'ფორმა N2'!D13+'ფორმა N3'!D13</f>
        <v>0</v>
      </c>
    </row>
    <row r="22" spans="1:4" ht="15" x14ac:dyDescent="0.3">
      <c r="A22" s="411" t="s">
        <v>505</v>
      </c>
      <c r="B22" s="414" t="s">
        <v>506</v>
      </c>
      <c r="C22" s="408">
        <f>'ფორმა N2'!C27+'ფორმა N3'!C27</f>
        <v>6000</v>
      </c>
    </row>
    <row r="23" spans="1:4" ht="15" x14ac:dyDescent="0.3">
      <c r="A23" s="411" t="s">
        <v>507</v>
      </c>
      <c r="B23" s="414" t="s">
        <v>508</v>
      </c>
      <c r="C23" s="408">
        <f>'ფორმა N2'!D14+'ფორმა N3'!D14</f>
        <v>0</v>
      </c>
    </row>
    <row r="24" spans="1:4" ht="15" x14ac:dyDescent="0.3">
      <c r="A24" s="411" t="s">
        <v>509</v>
      </c>
      <c r="B24" s="414" t="s">
        <v>510</v>
      </c>
      <c r="C24" s="408">
        <f>'ფორმა N2'!C31+'ფორმა N3'!C31</f>
        <v>0</v>
      </c>
    </row>
    <row r="25" spans="1:4" ht="15" x14ac:dyDescent="0.3">
      <c r="A25" s="411" t="s">
        <v>511</v>
      </c>
      <c r="B25" s="414" t="s">
        <v>512</v>
      </c>
      <c r="C25" s="408">
        <f>'ფორმა N2'!D11+'ფორმა N3'!D11</f>
        <v>0</v>
      </c>
    </row>
    <row r="26" spans="1:4" ht="15" x14ac:dyDescent="0.3">
      <c r="A26" s="421"/>
      <c r="B26" s="420"/>
      <c r="C26" s="419"/>
    </row>
    <row r="27" spans="1:4" ht="15" x14ac:dyDescent="0.3">
      <c r="A27" s="421"/>
      <c r="B27" s="420"/>
      <c r="C27" s="419"/>
    </row>
    <row r="28" spans="1:4" ht="15" x14ac:dyDescent="0.3">
      <c r="A28" s="21"/>
      <c r="B28" s="21"/>
      <c r="C28" s="21"/>
      <c r="D28" s="418"/>
    </row>
    <row r="29" spans="1:4" ht="15" x14ac:dyDescent="0.3">
      <c r="A29" s="197" t="s">
        <v>107</v>
      </c>
      <c r="B29" s="21"/>
      <c r="C29" s="21"/>
      <c r="D29" s="418"/>
    </row>
    <row r="30" spans="1:4" ht="15" x14ac:dyDescent="0.3">
      <c r="A30" s="21"/>
      <c r="B30" s="21"/>
      <c r="C30" s="21"/>
      <c r="D30" s="418"/>
    </row>
    <row r="31" spans="1:4" ht="15" x14ac:dyDescent="0.3">
      <c r="A31" s="21"/>
      <c r="B31" s="21"/>
      <c r="C31" s="21"/>
      <c r="D31" s="417"/>
    </row>
    <row r="32" spans="1:4" ht="15" x14ac:dyDescent="0.3">
      <c r="B32" s="197" t="s">
        <v>266</v>
      </c>
      <c r="C32" s="21"/>
      <c r="D32" s="417"/>
    </row>
    <row r="33" spans="2:4" ht="15" x14ac:dyDescent="0.3">
      <c r="B33" s="21" t="s">
        <v>265</v>
      </c>
      <c r="C33" s="21"/>
      <c r="D33" s="417"/>
    </row>
    <row r="34" spans="2:4" x14ac:dyDescent="0.2">
      <c r="B34" s="416" t="s">
        <v>139</v>
      </c>
      <c r="D34" s="415"/>
    </row>
  </sheetData>
  <mergeCells count="4">
    <mergeCell ref="A15:C15"/>
    <mergeCell ref="A1:B2"/>
    <mergeCell ref="A5:B5"/>
    <mergeCell ref="A6:B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'ფორმა N1'!A5</xm:f>
          </x14:formula1>
          <xm:sqref>A6:B6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235</v>
      </c>
    </row>
    <row r="2" spans="1:7" ht="15" x14ac:dyDescent="0.2">
      <c r="A2" s="63">
        <v>40907</v>
      </c>
      <c r="C2" t="s">
        <v>200</v>
      </c>
      <c r="E2" t="s">
        <v>231</v>
      </c>
      <c r="G2" s="65" t="s">
        <v>236</v>
      </c>
    </row>
    <row r="3" spans="1:7" ht="15" x14ac:dyDescent="0.2">
      <c r="A3" s="63">
        <v>40908</v>
      </c>
      <c r="C3" t="s">
        <v>201</v>
      </c>
      <c r="E3" t="s">
        <v>232</v>
      </c>
      <c r="G3" s="65" t="s">
        <v>237</v>
      </c>
    </row>
    <row r="4" spans="1:7" ht="15" x14ac:dyDescent="0.2">
      <c r="A4" s="63">
        <v>40909</v>
      </c>
      <c r="C4" t="s">
        <v>202</v>
      </c>
      <c r="E4" t="s">
        <v>233</v>
      </c>
      <c r="G4" s="65" t="s">
        <v>238</v>
      </c>
    </row>
    <row r="5" spans="1:7" x14ac:dyDescent="0.2">
      <c r="A5" s="63">
        <v>40910</v>
      </c>
      <c r="C5" t="s">
        <v>203</v>
      </c>
      <c r="E5" t="s">
        <v>234</v>
      </c>
    </row>
    <row r="6" spans="1:7" x14ac:dyDescent="0.2">
      <c r="A6" s="63">
        <v>40911</v>
      </c>
      <c r="C6" t="s">
        <v>204</v>
      </c>
    </row>
    <row r="7" spans="1:7" x14ac:dyDescent="0.2">
      <c r="A7" s="63">
        <v>40912</v>
      </c>
      <c r="C7" t="s">
        <v>205</v>
      </c>
    </row>
    <row r="8" spans="1:7" x14ac:dyDescent="0.2">
      <c r="A8" s="63">
        <v>40913</v>
      </c>
      <c r="C8" t="s">
        <v>206</v>
      </c>
    </row>
    <row r="9" spans="1:7" x14ac:dyDescent="0.2">
      <c r="A9" s="63">
        <v>40914</v>
      </c>
      <c r="C9" t="s">
        <v>207</v>
      </c>
    </row>
    <row r="10" spans="1:7" x14ac:dyDescent="0.2">
      <c r="A10" s="63">
        <v>40915</v>
      </c>
      <c r="C10" t="s">
        <v>208</v>
      </c>
    </row>
    <row r="11" spans="1:7" x14ac:dyDescent="0.2">
      <c r="A11" s="63">
        <v>40916</v>
      </c>
      <c r="C11" t="s">
        <v>209</v>
      </c>
    </row>
    <row r="12" spans="1:7" x14ac:dyDescent="0.2">
      <c r="A12" s="63">
        <v>40917</v>
      </c>
      <c r="C12" t="s">
        <v>210</v>
      </c>
    </row>
    <row r="13" spans="1:7" x14ac:dyDescent="0.2">
      <c r="A13" s="63">
        <v>40918</v>
      </c>
      <c r="C13" t="s">
        <v>211</v>
      </c>
    </row>
    <row r="14" spans="1:7" x14ac:dyDescent="0.2">
      <c r="A14" s="63">
        <v>40919</v>
      </c>
      <c r="C14" t="s">
        <v>212</v>
      </c>
    </row>
    <row r="15" spans="1:7" x14ac:dyDescent="0.2">
      <c r="A15" s="63">
        <v>40920</v>
      </c>
      <c r="C15" t="s">
        <v>213</v>
      </c>
    </row>
    <row r="16" spans="1:7" x14ac:dyDescent="0.2">
      <c r="A16" s="63">
        <v>40921</v>
      </c>
      <c r="C16" t="s">
        <v>214</v>
      </c>
    </row>
    <row r="17" spans="1:3" x14ac:dyDescent="0.2">
      <c r="A17" s="63">
        <v>40922</v>
      </c>
      <c r="C17" t="s">
        <v>215</v>
      </c>
    </row>
    <row r="18" spans="1:3" x14ac:dyDescent="0.2">
      <c r="A18" s="63">
        <v>40923</v>
      </c>
      <c r="C18" t="s">
        <v>216</v>
      </c>
    </row>
    <row r="19" spans="1:3" x14ac:dyDescent="0.2">
      <c r="A19" s="63">
        <v>40924</v>
      </c>
      <c r="C19" t="s">
        <v>217</v>
      </c>
    </row>
    <row r="20" spans="1:3" x14ac:dyDescent="0.2">
      <c r="A20" s="63">
        <v>40925</v>
      </c>
      <c r="C20" t="s">
        <v>218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4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4" t="s">
        <v>267</v>
      </c>
      <c r="B1" s="238"/>
      <c r="C1" s="458" t="s">
        <v>109</v>
      </c>
      <c r="D1" s="458"/>
      <c r="E1" s="113"/>
    </row>
    <row r="2" spans="1:12" s="6" customFormat="1" x14ac:dyDescent="0.3">
      <c r="A2" s="76" t="s">
        <v>140</v>
      </c>
      <c r="B2" s="238"/>
      <c r="C2" s="459" t="str">
        <f>'ფორმა N1'!L2</f>
        <v>01/01/2017-12/31/2017</v>
      </c>
      <c r="D2" s="460"/>
      <c r="E2" s="113"/>
    </row>
    <row r="3" spans="1:12" s="6" customFormat="1" x14ac:dyDescent="0.3">
      <c r="A3" s="76"/>
      <c r="B3" s="238"/>
      <c r="C3" s="75"/>
      <c r="D3" s="75"/>
      <c r="E3" s="113"/>
    </row>
    <row r="4" spans="1:12" s="2" customFormat="1" x14ac:dyDescent="0.3">
      <c r="A4" s="77" t="str">
        <f>'ფორმა N2'!A4</f>
        <v>ანგარიშვალდებული პირის დასახელება:</v>
      </c>
      <c r="B4" s="239"/>
      <c r="C4" s="76"/>
      <c r="D4" s="76"/>
      <c r="E4" s="108"/>
      <c r="L4" s="6"/>
    </row>
    <row r="5" spans="1:12" s="2" customFormat="1" x14ac:dyDescent="0.3">
      <c r="A5" s="119" t="str">
        <f>'ფორმა N1'!A5</f>
        <v>მპგ „საქართველოს ქრისტიან კონსერვატიული პარტია“</v>
      </c>
      <c r="B5" s="240"/>
      <c r="C5" s="60"/>
      <c r="D5" s="60"/>
      <c r="E5" s="108"/>
    </row>
    <row r="6" spans="1:12" s="2" customFormat="1" x14ac:dyDescent="0.3">
      <c r="A6" s="77"/>
      <c r="B6" s="239"/>
      <c r="C6" s="76"/>
      <c r="D6" s="76"/>
      <c r="E6" s="108"/>
    </row>
    <row r="7" spans="1:12" s="6" customFormat="1" ht="18" x14ac:dyDescent="0.3">
      <c r="A7" s="100"/>
      <c r="B7" s="112"/>
      <c r="C7" s="78"/>
      <c r="D7" s="78"/>
      <c r="E7" s="113"/>
    </row>
    <row r="8" spans="1:12" s="6" customFormat="1" ht="30" x14ac:dyDescent="0.3">
      <c r="A8" s="106" t="s">
        <v>64</v>
      </c>
      <c r="B8" s="79" t="s">
        <v>244</v>
      </c>
      <c r="C8" s="79" t="s">
        <v>66</v>
      </c>
      <c r="D8" s="79" t="s">
        <v>67</v>
      </c>
      <c r="E8" s="113"/>
      <c r="F8" s="20"/>
    </row>
    <row r="9" spans="1:12" s="7" customFormat="1" x14ac:dyDescent="0.3">
      <c r="A9" s="225">
        <v>1</v>
      </c>
      <c r="B9" s="225" t="s">
        <v>65</v>
      </c>
      <c r="C9" s="85">
        <f>SUM(C10,C26)</f>
        <v>0</v>
      </c>
      <c r="D9" s="85">
        <f>SUM(D10,D26)</f>
        <v>0</v>
      </c>
      <c r="E9" s="113"/>
    </row>
    <row r="10" spans="1:12" s="7" customFormat="1" x14ac:dyDescent="0.3">
      <c r="A10" s="87">
        <v>1.1000000000000001</v>
      </c>
      <c r="B10" s="87" t="s">
        <v>80</v>
      </c>
      <c r="C10" s="85">
        <f>SUM(C11,C12,C16,C19,C25,C26)</f>
        <v>0</v>
      </c>
      <c r="D10" s="85">
        <f>SUM(D11,D12,D16,D19,D24,D25)</f>
        <v>0</v>
      </c>
      <c r="E10" s="113"/>
    </row>
    <row r="11" spans="1:12" s="9" customFormat="1" ht="18" x14ac:dyDescent="0.3">
      <c r="A11" s="88" t="s">
        <v>30</v>
      </c>
      <c r="B11" s="88" t="s">
        <v>79</v>
      </c>
      <c r="C11" s="8"/>
      <c r="D11" s="8"/>
      <c r="E11" s="113"/>
    </row>
    <row r="12" spans="1:12" s="10" customFormat="1" x14ac:dyDescent="0.3">
      <c r="A12" s="88" t="s">
        <v>31</v>
      </c>
      <c r="B12" s="88" t="s">
        <v>302</v>
      </c>
      <c r="C12" s="107">
        <f>SUM(C14:C15)</f>
        <v>0</v>
      </c>
      <c r="D12" s="107">
        <f>SUM(D14:D15)</f>
        <v>0</v>
      </c>
      <c r="E12" s="113"/>
    </row>
    <row r="13" spans="1:12" s="3" customFormat="1" x14ac:dyDescent="0.3">
      <c r="A13" s="97" t="s">
        <v>81</v>
      </c>
      <c r="B13" s="97" t="s">
        <v>305</v>
      </c>
      <c r="C13" s="8"/>
      <c r="D13" s="8"/>
      <c r="E13" s="113"/>
    </row>
    <row r="14" spans="1:12" s="3" customFormat="1" x14ac:dyDescent="0.3">
      <c r="A14" s="97" t="s">
        <v>470</v>
      </c>
      <c r="B14" s="97" t="s">
        <v>469</v>
      </c>
      <c r="C14" s="8"/>
      <c r="D14" s="8"/>
      <c r="E14" s="113"/>
    </row>
    <row r="15" spans="1:12" s="3" customFormat="1" x14ac:dyDescent="0.3">
      <c r="A15" s="97" t="s">
        <v>471</v>
      </c>
      <c r="B15" s="97" t="s">
        <v>97</v>
      </c>
      <c r="C15" s="8"/>
      <c r="D15" s="8"/>
      <c r="E15" s="113"/>
    </row>
    <row r="16" spans="1:12" s="3" customFormat="1" x14ac:dyDescent="0.3">
      <c r="A16" s="88" t="s">
        <v>82</v>
      </c>
      <c r="B16" s="88" t="s">
        <v>83</v>
      </c>
      <c r="C16" s="107">
        <f>SUM(C17:C18)</f>
        <v>0</v>
      </c>
      <c r="D16" s="107">
        <f>SUM(D17:D18)</f>
        <v>0</v>
      </c>
      <c r="E16" s="113"/>
    </row>
    <row r="17" spans="1:5" s="3" customFormat="1" x14ac:dyDescent="0.3">
      <c r="A17" s="97" t="s">
        <v>84</v>
      </c>
      <c r="B17" s="97" t="s">
        <v>86</v>
      </c>
      <c r="C17" s="8"/>
      <c r="D17" s="8"/>
      <c r="E17" s="113"/>
    </row>
    <row r="18" spans="1:5" s="3" customFormat="1" ht="30" x14ac:dyDescent="0.3">
      <c r="A18" s="97" t="s">
        <v>85</v>
      </c>
      <c r="B18" s="97" t="s">
        <v>110</v>
      </c>
      <c r="C18" s="8"/>
      <c r="D18" s="8"/>
      <c r="E18" s="113"/>
    </row>
    <row r="19" spans="1:5" s="3" customFormat="1" x14ac:dyDescent="0.3">
      <c r="A19" s="88" t="s">
        <v>87</v>
      </c>
      <c r="B19" s="88" t="s">
        <v>395</v>
      </c>
      <c r="C19" s="107">
        <f>SUM(C20:C23)</f>
        <v>0</v>
      </c>
      <c r="D19" s="107">
        <f>SUM(D20:D23)</f>
        <v>0</v>
      </c>
      <c r="E19" s="113"/>
    </row>
    <row r="20" spans="1:5" s="3" customFormat="1" x14ac:dyDescent="0.3">
      <c r="A20" s="97" t="s">
        <v>88</v>
      </c>
      <c r="B20" s="97" t="s">
        <v>89</v>
      </c>
      <c r="C20" s="8"/>
      <c r="D20" s="8"/>
      <c r="E20" s="113"/>
    </row>
    <row r="21" spans="1:5" s="3" customFormat="1" ht="30" x14ac:dyDescent="0.3">
      <c r="A21" s="97" t="s">
        <v>92</v>
      </c>
      <c r="B21" s="97" t="s">
        <v>90</v>
      </c>
      <c r="C21" s="8"/>
      <c r="D21" s="8"/>
      <c r="E21" s="113"/>
    </row>
    <row r="22" spans="1:5" s="3" customFormat="1" x14ac:dyDescent="0.3">
      <c r="A22" s="97" t="s">
        <v>93</v>
      </c>
      <c r="B22" s="97" t="s">
        <v>91</v>
      </c>
      <c r="C22" s="8"/>
      <c r="D22" s="8"/>
      <c r="E22" s="113"/>
    </row>
    <row r="23" spans="1:5" s="3" customFormat="1" x14ac:dyDescent="0.3">
      <c r="A23" s="97" t="s">
        <v>94</v>
      </c>
      <c r="B23" s="97" t="s">
        <v>412</v>
      </c>
      <c r="C23" s="8"/>
      <c r="D23" s="8"/>
      <c r="E23" s="113"/>
    </row>
    <row r="24" spans="1:5" s="3" customFormat="1" x14ac:dyDescent="0.3">
      <c r="A24" s="88" t="s">
        <v>95</v>
      </c>
      <c r="B24" s="88" t="s">
        <v>413</v>
      </c>
      <c r="C24" s="249"/>
      <c r="D24" s="8"/>
      <c r="E24" s="113"/>
    </row>
    <row r="25" spans="1:5" s="3" customFormat="1" x14ac:dyDescent="0.3">
      <c r="A25" s="88" t="s">
        <v>246</v>
      </c>
      <c r="B25" s="88" t="s">
        <v>419</v>
      </c>
      <c r="C25" s="8"/>
      <c r="D25" s="8"/>
      <c r="E25" s="113"/>
    </row>
    <row r="26" spans="1:5" x14ac:dyDescent="0.3">
      <c r="A26" s="87">
        <v>1.2</v>
      </c>
      <c r="B26" s="87" t="s">
        <v>96</v>
      </c>
      <c r="C26" s="85">
        <f>SUM(C27,C35)</f>
        <v>0</v>
      </c>
      <c r="D26" s="85">
        <f>SUM(D27,D35)</f>
        <v>0</v>
      </c>
      <c r="E26" s="113"/>
    </row>
    <row r="27" spans="1:5" x14ac:dyDescent="0.3">
      <c r="A27" s="88" t="s">
        <v>32</v>
      </c>
      <c r="B27" s="88" t="s">
        <v>305</v>
      </c>
      <c r="C27" s="107">
        <f>SUM(C28:C30)</f>
        <v>0</v>
      </c>
      <c r="D27" s="107">
        <f>SUM(D28:D30)</f>
        <v>0</v>
      </c>
      <c r="E27" s="113"/>
    </row>
    <row r="28" spans="1:5" x14ac:dyDescent="0.3">
      <c r="A28" s="233" t="s">
        <v>98</v>
      </c>
      <c r="B28" s="233" t="s">
        <v>303</v>
      </c>
      <c r="C28" s="8"/>
      <c r="D28" s="8"/>
      <c r="E28" s="113"/>
    </row>
    <row r="29" spans="1:5" x14ac:dyDescent="0.3">
      <c r="A29" s="233" t="s">
        <v>99</v>
      </c>
      <c r="B29" s="233" t="s">
        <v>306</v>
      </c>
      <c r="C29" s="8"/>
      <c r="D29" s="8"/>
      <c r="E29" s="113"/>
    </row>
    <row r="30" spans="1:5" x14ac:dyDescent="0.3">
      <c r="A30" s="233" t="s">
        <v>421</v>
      </c>
      <c r="B30" s="233" t="s">
        <v>304</v>
      </c>
      <c r="C30" s="8"/>
      <c r="D30" s="8"/>
      <c r="E30" s="113"/>
    </row>
    <row r="31" spans="1:5" x14ac:dyDescent="0.3">
      <c r="A31" s="88" t="s">
        <v>33</v>
      </c>
      <c r="B31" s="88" t="s">
        <v>469</v>
      </c>
      <c r="C31" s="107">
        <f>SUM(C32:C34)</f>
        <v>0</v>
      </c>
      <c r="D31" s="107">
        <f>SUM(D32:D34)</f>
        <v>0</v>
      </c>
      <c r="E31" s="113"/>
    </row>
    <row r="32" spans="1:5" x14ac:dyDescent="0.3">
      <c r="A32" s="233" t="s">
        <v>12</v>
      </c>
      <c r="B32" s="233" t="s">
        <v>472</v>
      </c>
      <c r="C32" s="8"/>
      <c r="D32" s="8"/>
      <c r="E32" s="113"/>
    </row>
    <row r="33" spans="1:9" x14ac:dyDescent="0.3">
      <c r="A33" s="233" t="s">
        <v>13</v>
      </c>
      <c r="B33" s="233" t="s">
        <v>473</v>
      </c>
      <c r="C33" s="8"/>
      <c r="D33" s="8"/>
      <c r="E33" s="113"/>
    </row>
    <row r="34" spans="1:9" x14ac:dyDescent="0.3">
      <c r="A34" s="233" t="s">
        <v>276</v>
      </c>
      <c r="B34" s="233" t="s">
        <v>474</v>
      </c>
      <c r="C34" s="8"/>
      <c r="D34" s="8"/>
      <c r="E34" s="113"/>
    </row>
    <row r="35" spans="1:9" s="23" customFormat="1" x14ac:dyDescent="0.3">
      <c r="A35" s="88" t="s">
        <v>34</v>
      </c>
      <c r="B35" s="247" t="s">
        <v>418</v>
      </c>
      <c r="C35" s="8"/>
      <c r="D35" s="8"/>
    </row>
    <row r="36" spans="1:9" s="2" customFormat="1" x14ac:dyDescent="0.3">
      <c r="A36" s="1"/>
      <c r="B36" s="241"/>
      <c r="E36" s="5"/>
    </row>
    <row r="37" spans="1:9" s="2" customFormat="1" x14ac:dyDescent="0.3">
      <c r="B37" s="241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9" t="s">
        <v>107</v>
      </c>
      <c r="B40" s="241"/>
      <c r="E40" s="5"/>
    </row>
    <row r="41" spans="1:9" s="2" customFormat="1" x14ac:dyDescent="0.3">
      <c r="B41" s="241"/>
      <c r="E41"/>
      <c r="F41"/>
      <c r="G41"/>
      <c r="H41"/>
      <c r="I41"/>
    </row>
    <row r="42" spans="1:9" s="2" customFormat="1" x14ac:dyDescent="0.3">
      <c r="B42" s="241"/>
      <c r="D42" s="12"/>
      <c r="E42"/>
      <c r="F42"/>
      <c r="G42"/>
      <c r="H42"/>
      <c r="I42"/>
    </row>
    <row r="43" spans="1:9" s="2" customFormat="1" x14ac:dyDescent="0.3">
      <c r="A43"/>
      <c r="B43" s="243" t="s">
        <v>416</v>
      </c>
      <c r="D43" s="12"/>
      <c r="E43"/>
      <c r="F43"/>
      <c r="G43"/>
      <c r="H43"/>
      <c r="I43"/>
    </row>
    <row r="44" spans="1:9" s="2" customFormat="1" x14ac:dyDescent="0.3">
      <c r="A44"/>
      <c r="B44" s="241" t="s">
        <v>265</v>
      </c>
      <c r="D44" s="12"/>
      <c r="E44"/>
      <c r="F44"/>
      <c r="G44"/>
      <c r="H44"/>
      <c r="I44"/>
    </row>
    <row r="45" spans="1:9" customFormat="1" ht="12.75" x14ac:dyDescent="0.2">
      <c r="B45" s="244" t="s">
        <v>139</v>
      </c>
    </row>
    <row r="46" spans="1:9" customFormat="1" ht="12.75" x14ac:dyDescent="0.2">
      <c r="B46" s="24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zoomScale="80" zoomScaleNormal="100" zoomScaleSheetLayoutView="80" workbookViewId="0"/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7" s="6" customFormat="1" x14ac:dyDescent="0.3">
      <c r="A1" s="74" t="s">
        <v>478</v>
      </c>
      <c r="B1" s="222"/>
      <c r="C1" s="458" t="s">
        <v>109</v>
      </c>
      <c r="D1" s="458"/>
      <c r="E1" s="91"/>
    </row>
    <row r="2" spans="1:7" s="6" customFormat="1" x14ac:dyDescent="0.3">
      <c r="A2" s="374" t="s">
        <v>480</v>
      </c>
      <c r="B2" s="222"/>
      <c r="C2" s="456" t="str">
        <f>'ფორმა N1'!L2</f>
        <v>01/01/2017-12/31/2017</v>
      </c>
      <c r="D2" s="457"/>
      <c r="E2" s="91"/>
    </row>
    <row r="3" spans="1:7" s="6" customFormat="1" x14ac:dyDescent="0.3">
      <c r="A3" s="374" t="s">
        <v>479</v>
      </c>
      <c r="B3" s="222"/>
      <c r="C3" s="223"/>
      <c r="D3" s="223"/>
      <c r="E3" s="91"/>
    </row>
    <row r="4" spans="1:7" s="6" customFormat="1" x14ac:dyDescent="0.3">
      <c r="A4" s="76" t="s">
        <v>140</v>
      </c>
      <c r="B4" s="222"/>
      <c r="C4" s="223"/>
      <c r="D4" s="223"/>
      <c r="E4" s="91"/>
    </row>
    <row r="5" spans="1:7" s="6" customFormat="1" x14ac:dyDescent="0.3">
      <c r="A5" s="76"/>
      <c r="B5" s="222"/>
      <c r="C5" s="223"/>
      <c r="D5" s="223"/>
      <c r="E5" s="91"/>
    </row>
    <row r="6" spans="1:7" x14ac:dyDescent="0.3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7" x14ac:dyDescent="0.3">
      <c r="A7" s="224" t="str">
        <f>'ფორმა N1'!A5</f>
        <v>მპგ „საქართველოს ქრისტიან კონსერვატიული პარტია“</v>
      </c>
      <c r="B7" s="80"/>
      <c r="C7" s="81"/>
      <c r="D7" s="81"/>
      <c r="E7" s="92"/>
    </row>
    <row r="8" spans="1:7" x14ac:dyDescent="0.3">
      <c r="A8" s="77"/>
      <c r="B8" s="77"/>
      <c r="C8" s="76"/>
      <c r="D8" s="76"/>
      <c r="E8" s="92"/>
    </row>
    <row r="9" spans="1:7" s="6" customFormat="1" x14ac:dyDescent="0.3">
      <c r="A9" s="222"/>
      <c r="B9" s="222"/>
      <c r="C9" s="78"/>
      <c r="D9" s="78"/>
      <c r="E9" s="91"/>
    </row>
    <row r="10" spans="1:7" s="6" customFormat="1" ht="30" x14ac:dyDescent="0.3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7" s="7" customFormat="1" x14ac:dyDescent="0.2">
      <c r="A11" s="225">
        <v>1</v>
      </c>
      <c r="B11" s="225" t="s">
        <v>57</v>
      </c>
      <c r="C11" s="82">
        <f>SUM(C12,C16,C56,C59,C60,C61,C79)</f>
        <v>446417.76</v>
      </c>
      <c r="D11" s="82">
        <f>SUM(D12,D16,D56,D59,D60,D61,D67,D75,D76)</f>
        <v>503427.41000000003</v>
      </c>
      <c r="E11" s="226"/>
    </row>
    <row r="12" spans="1:7" s="9" customFormat="1" ht="18" x14ac:dyDescent="0.2">
      <c r="A12" s="87">
        <v>1.1000000000000001</v>
      </c>
      <c r="B12" s="87" t="s">
        <v>58</v>
      </c>
      <c r="C12" s="83">
        <f>SUM(C13:C15)</f>
        <v>333712.5</v>
      </c>
      <c r="D12" s="83">
        <f>SUM(D13:D15)</f>
        <v>333712.5</v>
      </c>
      <c r="E12" s="93"/>
    </row>
    <row r="13" spans="1:7" s="10" customFormat="1" x14ac:dyDescent="0.2">
      <c r="A13" s="88" t="s">
        <v>30</v>
      </c>
      <c r="B13" s="88" t="s">
        <v>59</v>
      </c>
      <c r="C13" s="4">
        <v>333712.5</v>
      </c>
      <c r="D13" s="4">
        <v>333712.5</v>
      </c>
      <c r="E13" s="94"/>
      <c r="F13" s="68"/>
      <c r="G13" s="446"/>
    </row>
    <row r="14" spans="1:7" s="3" customFormat="1" x14ac:dyDescent="0.2">
      <c r="A14" s="88" t="s">
        <v>31</v>
      </c>
      <c r="B14" s="88" t="s">
        <v>0</v>
      </c>
      <c r="C14" s="4"/>
      <c r="D14" s="4"/>
      <c r="E14" s="95"/>
    </row>
    <row r="15" spans="1:7" s="3" customFormat="1" x14ac:dyDescent="0.3">
      <c r="A15" s="377" t="s">
        <v>482</v>
      </c>
      <c r="B15" s="378" t="s">
        <v>483</v>
      </c>
      <c r="C15" s="378"/>
      <c r="D15" s="378"/>
      <c r="E15" s="95"/>
    </row>
    <row r="16" spans="1:7" s="7" customFormat="1" x14ac:dyDescent="0.2">
      <c r="A16" s="87">
        <v>1.2</v>
      </c>
      <c r="B16" s="87" t="s">
        <v>60</v>
      </c>
      <c r="C16" s="84">
        <f>SUM(C17,C20,C32,C33,C34,C35,C38,C39,C46:C50,C54,C55)</f>
        <v>109646.64</v>
      </c>
      <c r="D16" s="84">
        <f>SUM(D17,D20,D32,D33,D34,D35,D38,D39,D46:D50,D54,D55)</f>
        <v>109646.64</v>
      </c>
      <c r="E16" s="226"/>
    </row>
    <row r="17" spans="1:6" s="3" customFormat="1" x14ac:dyDescent="0.2">
      <c r="A17" s="88" t="s">
        <v>32</v>
      </c>
      <c r="B17" s="88" t="s">
        <v>1</v>
      </c>
      <c r="C17" s="83">
        <f>SUM(C18:C19)</f>
        <v>45</v>
      </c>
      <c r="D17" s="83">
        <f>SUM(D18:D19)</f>
        <v>45</v>
      </c>
      <c r="E17" s="95"/>
    </row>
    <row r="18" spans="1:6" s="3" customFormat="1" x14ac:dyDescent="0.2">
      <c r="A18" s="97" t="s">
        <v>98</v>
      </c>
      <c r="B18" s="97" t="s">
        <v>61</v>
      </c>
      <c r="C18" s="4">
        <v>45</v>
      </c>
      <c r="D18" s="227">
        <v>45</v>
      </c>
      <c r="E18" s="95"/>
    </row>
    <row r="19" spans="1:6" s="3" customFormat="1" x14ac:dyDescent="0.2">
      <c r="A19" s="97" t="s">
        <v>99</v>
      </c>
      <c r="B19" s="97" t="s">
        <v>62</v>
      </c>
      <c r="C19" s="4"/>
      <c r="D19" s="227"/>
      <c r="E19" s="95"/>
    </row>
    <row r="20" spans="1:6" s="3" customFormat="1" x14ac:dyDescent="0.2">
      <c r="A20" s="88" t="s">
        <v>33</v>
      </c>
      <c r="B20" s="88" t="s">
        <v>2</v>
      </c>
      <c r="C20" s="83">
        <f>SUM(C21:C26,C31)</f>
        <v>4893.7999999999993</v>
      </c>
      <c r="D20" s="83">
        <f>SUM(D21:D26,D31)</f>
        <v>4893.7999999999993</v>
      </c>
      <c r="E20" s="228"/>
      <c r="F20" s="229"/>
    </row>
    <row r="21" spans="1:6" s="232" customFormat="1" ht="30" x14ac:dyDescent="0.2">
      <c r="A21" s="97" t="s">
        <v>12</v>
      </c>
      <c r="B21" s="97" t="s">
        <v>245</v>
      </c>
      <c r="C21" s="230"/>
      <c r="D21" s="39"/>
      <c r="E21" s="231"/>
    </row>
    <row r="22" spans="1:6" s="232" customFormat="1" x14ac:dyDescent="0.2">
      <c r="A22" s="97" t="s">
        <v>13</v>
      </c>
      <c r="B22" s="97" t="s">
        <v>14</v>
      </c>
      <c r="C22" s="230"/>
      <c r="D22" s="40"/>
      <c r="E22" s="231"/>
    </row>
    <row r="23" spans="1:6" s="232" customFormat="1" ht="30" x14ac:dyDescent="0.2">
      <c r="A23" s="97" t="s">
        <v>276</v>
      </c>
      <c r="B23" s="97" t="s">
        <v>22</v>
      </c>
      <c r="C23" s="230"/>
      <c r="D23" s="41"/>
      <c r="E23" s="231"/>
    </row>
    <row r="24" spans="1:6" s="232" customFormat="1" ht="16.5" customHeight="1" x14ac:dyDescent="0.3">
      <c r="A24" s="97" t="s">
        <v>277</v>
      </c>
      <c r="B24" s="97" t="s">
        <v>15</v>
      </c>
      <c r="C24" s="445">
        <v>1481.52</v>
      </c>
      <c r="D24" s="41">
        <v>1481.52</v>
      </c>
      <c r="E24" s="231"/>
    </row>
    <row r="25" spans="1:6" s="232" customFormat="1" ht="16.5" customHeight="1" x14ac:dyDescent="0.2">
      <c r="A25" s="97" t="s">
        <v>278</v>
      </c>
      <c r="B25" s="97" t="s">
        <v>16</v>
      </c>
      <c r="C25" s="230"/>
      <c r="D25" s="41"/>
      <c r="E25" s="231"/>
    </row>
    <row r="26" spans="1:6" s="232" customFormat="1" ht="16.5" customHeight="1" x14ac:dyDescent="0.2">
      <c r="A26" s="97" t="s">
        <v>279</v>
      </c>
      <c r="B26" s="97" t="s">
        <v>17</v>
      </c>
      <c r="C26" s="83">
        <f>SUM(C27:C30)</f>
        <v>3412.2799999999988</v>
      </c>
      <c r="D26" s="83">
        <f>SUM(D27:D30)</f>
        <v>3412.2799999999988</v>
      </c>
      <c r="E26" s="231"/>
    </row>
    <row r="27" spans="1:6" s="232" customFormat="1" ht="16.5" customHeight="1" x14ac:dyDescent="0.3">
      <c r="A27" s="233" t="s">
        <v>280</v>
      </c>
      <c r="B27" s="233" t="s">
        <v>18</v>
      </c>
      <c r="C27" s="445">
        <v>2214.349999999999</v>
      </c>
      <c r="D27" s="41">
        <v>2214.349999999999</v>
      </c>
      <c r="E27" s="231"/>
    </row>
    <row r="28" spans="1:6" s="232" customFormat="1" ht="16.5" customHeight="1" x14ac:dyDescent="0.3">
      <c r="A28" s="233" t="s">
        <v>281</v>
      </c>
      <c r="B28" s="233" t="s">
        <v>19</v>
      </c>
      <c r="C28" s="445">
        <v>336.27</v>
      </c>
      <c r="D28" s="41">
        <v>336.27</v>
      </c>
      <c r="E28" s="231"/>
    </row>
    <row r="29" spans="1:6" s="232" customFormat="1" ht="16.5" customHeight="1" x14ac:dyDescent="0.3">
      <c r="A29" s="233" t="s">
        <v>282</v>
      </c>
      <c r="B29" s="233" t="s">
        <v>20</v>
      </c>
      <c r="C29" s="445">
        <v>854.16</v>
      </c>
      <c r="D29" s="41">
        <v>854.16</v>
      </c>
      <c r="E29" s="231"/>
    </row>
    <row r="30" spans="1:6" s="232" customFormat="1" ht="16.5" customHeight="1" x14ac:dyDescent="0.3">
      <c r="A30" s="233" t="s">
        <v>283</v>
      </c>
      <c r="B30" s="233" t="s">
        <v>23</v>
      </c>
      <c r="C30" s="445">
        <v>7.5</v>
      </c>
      <c r="D30" s="445">
        <v>7.5</v>
      </c>
      <c r="E30" s="231"/>
    </row>
    <row r="31" spans="1:6" s="232" customFormat="1" ht="16.5" customHeight="1" x14ac:dyDescent="0.2">
      <c r="A31" s="97" t="s">
        <v>284</v>
      </c>
      <c r="B31" s="97" t="s">
        <v>21</v>
      </c>
      <c r="C31" s="230"/>
      <c r="D31" s="42"/>
      <c r="E31" s="231"/>
    </row>
    <row r="32" spans="1:6" s="3" customFormat="1" ht="16.5" customHeight="1" x14ac:dyDescent="0.2">
      <c r="A32" s="88" t="s">
        <v>34</v>
      </c>
      <c r="B32" s="88" t="s">
        <v>3</v>
      </c>
      <c r="C32" s="4"/>
      <c r="D32" s="227"/>
      <c r="E32" s="228"/>
    </row>
    <row r="33" spans="1:5" s="3" customFormat="1" ht="16.5" customHeight="1" x14ac:dyDescent="0.2">
      <c r="A33" s="88" t="s">
        <v>35</v>
      </c>
      <c r="B33" s="88" t="s">
        <v>4</v>
      </c>
      <c r="C33" s="4"/>
      <c r="D33" s="227"/>
      <c r="E33" s="95"/>
    </row>
    <row r="34" spans="1:5" s="3" customFormat="1" ht="16.5" customHeight="1" x14ac:dyDescent="0.2">
      <c r="A34" s="88" t="s">
        <v>36</v>
      </c>
      <c r="B34" s="88" t="s">
        <v>5</v>
      </c>
      <c r="C34" s="4"/>
      <c r="D34" s="227"/>
      <c r="E34" s="95"/>
    </row>
    <row r="35" spans="1:5" s="3" customFormat="1" x14ac:dyDescent="0.2">
      <c r="A35" s="88" t="s">
        <v>37</v>
      </c>
      <c r="B35" s="88" t="s">
        <v>63</v>
      </c>
      <c r="C35" s="83">
        <f>SUM(C36:C37)</f>
        <v>3699</v>
      </c>
      <c r="D35" s="83">
        <f>SUM(D36:D37)</f>
        <v>3699</v>
      </c>
      <c r="E35" s="95"/>
    </row>
    <row r="36" spans="1:5" s="3" customFormat="1" ht="16.5" customHeight="1" x14ac:dyDescent="0.2">
      <c r="A36" s="97" t="s">
        <v>285</v>
      </c>
      <c r="B36" s="97" t="s">
        <v>56</v>
      </c>
      <c r="C36" s="4">
        <v>1970</v>
      </c>
      <c r="D36" s="227">
        <v>1970</v>
      </c>
      <c r="E36" s="95"/>
    </row>
    <row r="37" spans="1:5" s="3" customFormat="1" ht="16.5" customHeight="1" x14ac:dyDescent="0.2">
      <c r="A37" s="97" t="s">
        <v>286</v>
      </c>
      <c r="B37" s="97" t="s">
        <v>55</v>
      </c>
      <c r="C37" s="4">
        <v>1729</v>
      </c>
      <c r="D37" s="227">
        <v>1729</v>
      </c>
      <c r="E37" s="95"/>
    </row>
    <row r="38" spans="1:5" s="3" customFormat="1" ht="16.5" customHeight="1" x14ac:dyDescent="0.2">
      <c r="A38" s="88" t="s">
        <v>38</v>
      </c>
      <c r="B38" s="88" t="s">
        <v>49</v>
      </c>
      <c r="C38" s="4">
        <v>460.30999999999852</v>
      </c>
      <c r="D38" s="227">
        <v>460.30999999999852</v>
      </c>
      <c r="E38" s="95"/>
    </row>
    <row r="39" spans="1:5" s="3" customFormat="1" ht="16.5" customHeight="1" x14ac:dyDescent="0.2">
      <c r="A39" s="88" t="s">
        <v>39</v>
      </c>
      <c r="B39" s="88" t="s">
        <v>386</v>
      </c>
      <c r="C39" s="83">
        <f>SUM(C40:C45)</f>
        <v>0</v>
      </c>
      <c r="D39" s="83">
        <f>SUM(D40:D45)</f>
        <v>0</v>
      </c>
      <c r="E39" s="95"/>
    </row>
    <row r="40" spans="1:5" s="3" customFormat="1" ht="16.5" customHeight="1" x14ac:dyDescent="0.2">
      <c r="A40" s="17" t="s">
        <v>341</v>
      </c>
      <c r="B40" s="17" t="s">
        <v>345</v>
      </c>
      <c r="C40" s="4"/>
      <c r="D40" s="227"/>
      <c r="E40" s="95"/>
    </row>
    <row r="41" spans="1:5" s="3" customFormat="1" ht="16.5" customHeight="1" x14ac:dyDescent="0.2">
      <c r="A41" s="17" t="s">
        <v>342</v>
      </c>
      <c r="B41" s="17" t="s">
        <v>346</v>
      </c>
      <c r="C41" s="4"/>
      <c r="D41" s="227"/>
      <c r="E41" s="95"/>
    </row>
    <row r="42" spans="1:5" s="3" customFormat="1" ht="16.5" customHeight="1" x14ac:dyDescent="0.2">
      <c r="A42" s="17" t="s">
        <v>343</v>
      </c>
      <c r="B42" s="17" t="s">
        <v>349</v>
      </c>
      <c r="C42" s="4"/>
      <c r="D42" s="227"/>
      <c r="E42" s="95"/>
    </row>
    <row r="43" spans="1:5" s="3" customFormat="1" ht="16.5" customHeight="1" x14ac:dyDescent="0.2">
      <c r="A43" s="17" t="s">
        <v>348</v>
      </c>
      <c r="B43" s="17" t="s">
        <v>350</v>
      </c>
      <c r="C43" s="4"/>
      <c r="D43" s="227"/>
      <c r="E43" s="95"/>
    </row>
    <row r="44" spans="1:5" s="3" customFormat="1" ht="16.5" customHeight="1" x14ac:dyDescent="0.2">
      <c r="A44" s="17" t="s">
        <v>351</v>
      </c>
      <c r="B44" s="17" t="s">
        <v>462</v>
      </c>
      <c r="C44" s="4"/>
      <c r="D44" s="227"/>
      <c r="E44" s="95"/>
    </row>
    <row r="45" spans="1:5" s="3" customFormat="1" ht="16.5" customHeight="1" x14ac:dyDescent="0.2">
      <c r="A45" s="17" t="s">
        <v>463</v>
      </c>
      <c r="B45" s="17" t="s">
        <v>347</v>
      </c>
      <c r="C45" s="4"/>
      <c r="D45" s="227"/>
      <c r="E45" s="95"/>
    </row>
    <row r="46" spans="1:5" s="3" customFormat="1" ht="30" x14ac:dyDescent="0.2">
      <c r="A46" s="88" t="s">
        <v>40</v>
      </c>
      <c r="B46" s="88" t="s">
        <v>28</v>
      </c>
      <c r="C46" s="4">
        <v>560</v>
      </c>
      <c r="D46" s="227">
        <v>560</v>
      </c>
      <c r="E46" s="95"/>
    </row>
    <row r="47" spans="1:5" s="3" customFormat="1" ht="16.5" customHeight="1" x14ac:dyDescent="0.2">
      <c r="A47" s="88" t="s">
        <v>41</v>
      </c>
      <c r="B47" s="88" t="s">
        <v>24</v>
      </c>
      <c r="C47" s="4"/>
      <c r="D47" s="227"/>
      <c r="E47" s="95"/>
    </row>
    <row r="48" spans="1:5" s="3" customFormat="1" ht="16.5" customHeight="1" x14ac:dyDescent="0.2">
      <c r="A48" s="88" t="s">
        <v>42</v>
      </c>
      <c r="B48" s="88" t="s">
        <v>25</v>
      </c>
      <c r="C48" s="4">
        <v>6000</v>
      </c>
      <c r="D48" s="227">
        <v>6000</v>
      </c>
      <c r="E48" s="95"/>
    </row>
    <row r="49" spans="1:6" s="3" customFormat="1" ht="16.5" customHeight="1" x14ac:dyDescent="0.2">
      <c r="A49" s="88" t="s">
        <v>43</v>
      </c>
      <c r="B49" s="88" t="s">
        <v>26</v>
      </c>
      <c r="C49" s="4"/>
      <c r="D49" s="227"/>
      <c r="E49" s="95"/>
    </row>
    <row r="50" spans="1:6" s="3" customFormat="1" ht="16.5" customHeight="1" x14ac:dyDescent="0.2">
      <c r="A50" s="88" t="s">
        <v>44</v>
      </c>
      <c r="B50" s="88" t="s">
        <v>387</v>
      </c>
      <c r="C50" s="83">
        <f>SUM(C51:C53)</f>
        <v>93988.53</v>
      </c>
      <c r="D50" s="83">
        <f>SUM(D51:D53)</f>
        <v>93988.53</v>
      </c>
      <c r="E50" s="95"/>
    </row>
    <row r="51" spans="1:6" s="3" customFormat="1" ht="16.5" customHeight="1" x14ac:dyDescent="0.2">
      <c r="A51" s="97" t="s">
        <v>357</v>
      </c>
      <c r="B51" s="97" t="s">
        <v>360</v>
      </c>
      <c r="C51" s="4">
        <v>90238.53</v>
      </c>
      <c r="D51" s="227">
        <v>90238.53</v>
      </c>
      <c r="E51" s="95"/>
    </row>
    <row r="52" spans="1:6" s="3" customFormat="1" ht="16.5" customHeight="1" x14ac:dyDescent="0.2">
      <c r="A52" s="97" t="s">
        <v>358</v>
      </c>
      <c r="B52" s="97" t="s">
        <v>359</v>
      </c>
      <c r="C52" s="4">
        <v>3750</v>
      </c>
      <c r="D52" s="227">
        <v>3750</v>
      </c>
      <c r="E52" s="95"/>
    </row>
    <row r="53" spans="1:6" s="3" customFormat="1" ht="16.5" customHeight="1" x14ac:dyDescent="0.2">
      <c r="A53" s="97" t="s">
        <v>361</v>
      </c>
      <c r="B53" s="97" t="s">
        <v>362</v>
      </c>
      <c r="C53" s="4"/>
      <c r="D53" s="227"/>
      <c r="E53" s="95"/>
    </row>
    <row r="54" spans="1:6" s="3" customFormat="1" x14ac:dyDescent="0.2">
      <c r="A54" s="88" t="s">
        <v>45</v>
      </c>
      <c r="B54" s="88" t="s">
        <v>29</v>
      </c>
      <c r="C54" s="4"/>
      <c r="D54" s="227"/>
      <c r="E54" s="95"/>
    </row>
    <row r="55" spans="1:6" s="3" customFormat="1" ht="16.5" customHeight="1" x14ac:dyDescent="0.2">
      <c r="A55" s="88" t="s">
        <v>46</v>
      </c>
      <c r="B55" s="88" t="s">
        <v>6</v>
      </c>
      <c r="C55" s="4"/>
      <c r="D55" s="227"/>
      <c r="E55" s="228"/>
      <c r="F55" s="229"/>
    </row>
    <row r="56" spans="1:6" s="3" customFormat="1" ht="30" x14ac:dyDescent="0.2">
      <c r="A56" s="87">
        <v>1.3</v>
      </c>
      <c r="B56" s="87" t="s">
        <v>392</v>
      </c>
      <c r="C56" s="84">
        <f>SUM(C57:C58)</f>
        <v>0</v>
      </c>
      <c r="D56" s="84">
        <f>SUM(D57:D58)</f>
        <v>0</v>
      </c>
      <c r="E56" s="228"/>
      <c r="F56" s="229"/>
    </row>
    <row r="57" spans="1:6" s="3" customFormat="1" ht="30" x14ac:dyDescent="0.2">
      <c r="A57" s="88" t="s">
        <v>50</v>
      </c>
      <c r="B57" s="88" t="s">
        <v>48</v>
      </c>
      <c r="C57" s="4"/>
      <c r="D57" s="227"/>
      <c r="E57" s="228"/>
      <c r="F57" s="229"/>
    </row>
    <row r="58" spans="1:6" s="3" customFormat="1" ht="16.5" customHeight="1" x14ac:dyDescent="0.2">
      <c r="A58" s="88" t="s">
        <v>51</v>
      </c>
      <c r="B58" s="88" t="s">
        <v>47</v>
      </c>
      <c r="C58" s="4"/>
      <c r="D58" s="227"/>
      <c r="E58" s="228"/>
      <c r="F58" s="229"/>
    </row>
    <row r="59" spans="1:6" s="3" customFormat="1" x14ac:dyDescent="0.2">
      <c r="A59" s="87">
        <v>1.4</v>
      </c>
      <c r="B59" s="87" t="s">
        <v>394</v>
      </c>
      <c r="C59" s="4"/>
      <c r="D59" s="227"/>
      <c r="E59" s="228"/>
      <c r="F59" s="229"/>
    </row>
    <row r="60" spans="1:6" s="232" customFormat="1" x14ac:dyDescent="0.2">
      <c r="A60" s="87">
        <v>1.5</v>
      </c>
      <c r="B60" s="87" t="s">
        <v>7</v>
      </c>
      <c r="C60" s="230"/>
      <c r="D60" s="41"/>
      <c r="E60" s="231"/>
    </row>
    <row r="61" spans="1:6" s="232" customFormat="1" x14ac:dyDescent="0.3">
      <c r="A61" s="87">
        <v>1.6</v>
      </c>
      <c r="B61" s="46" t="s">
        <v>8</v>
      </c>
      <c r="C61" s="85">
        <f>SUM(C62:C66)</f>
        <v>3058.62</v>
      </c>
      <c r="D61" s="86">
        <f>SUM(D62:D66)</f>
        <v>3058.62</v>
      </c>
      <c r="E61" s="231"/>
    </row>
    <row r="62" spans="1:6" s="232" customFormat="1" x14ac:dyDescent="0.3">
      <c r="A62" s="88" t="s">
        <v>292</v>
      </c>
      <c r="B62" s="47" t="s">
        <v>52</v>
      </c>
      <c r="C62" s="445">
        <v>453.81</v>
      </c>
      <c r="D62" s="41">
        <v>453.81</v>
      </c>
      <c r="E62" s="231"/>
    </row>
    <row r="63" spans="1:6" s="232" customFormat="1" ht="30" x14ac:dyDescent="0.2">
      <c r="A63" s="88" t="s">
        <v>293</v>
      </c>
      <c r="B63" s="47" t="s">
        <v>54</v>
      </c>
      <c r="C63" s="230"/>
      <c r="D63" s="41"/>
      <c r="E63" s="231"/>
    </row>
    <row r="64" spans="1:6" s="232" customFormat="1" x14ac:dyDescent="0.2">
      <c r="A64" s="88" t="s">
        <v>294</v>
      </c>
      <c r="B64" s="47" t="s">
        <v>53</v>
      </c>
      <c r="C64" s="41"/>
      <c r="D64" s="41"/>
      <c r="E64" s="231"/>
    </row>
    <row r="65" spans="1:5" s="232" customFormat="1" x14ac:dyDescent="0.2">
      <c r="A65" s="88" t="s">
        <v>295</v>
      </c>
      <c r="B65" s="47" t="s">
        <v>27</v>
      </c>
      <c r="C65" s="230"/>
      <c r="D65" s="41"/>
      <c r="E65" s="231"/>
    </row>
    <row r="66" spans="1:5" s="232" customFormat="1" x14ac:dyDescent="0.2">
      <c r="A66" s="88" t="s">
        <v>323</v>
      </c>
      <c r="B66" s="47" t="s">
        <v>324</v>
      </c>
      <c r="C66" s="41">
        <v>2604.81</v>
      </c>
      <c r="D66" s="41">
        <v>2604.81</v>
      </c>
      <c r="E66" s="231"/>
    </row>
    <row r="67" spans="1:5" x14ac:dyDescent="0.3">
      <c r="A67" s="225">
        <v>2</v>
      </c>
      <c r="B67" s="225" t="s">
        <v>388</v>
      </c>
      <c r="C67" s="234"/>
      <c r="D67" s="85">
        <f>SUM(D68:D74)</f>
        <v>57009.65</v>
      </c>
      <c r="E67" s="96"/>
    </row>
    <row r="68" spans="1:5" x14ac:dyDescent="0.3">
      <c r="A68" s="98">
        <v>2.1</v>
      </c>
      <c r="B68" s="235" t="s">
        <v>100</v>
      </c>
      <c r="C68" s="236"/>
      <c r="D68" s="22"/>
      <c r="E68" s="96"/>
    </row>
    <row r="69" spans="1:5" x14ac:dyDescent="0.3">
      <c r="A69" s="98">
        <v>2.2000000000000002</v>
      </c>
      <c r="B69" s="235" t="s">
        <v>389</v>
      </c>
      <c r="C69" s="236"/>
      <c r="D69" s="22">
        <v>57009.65</v>
      </c>
      <c r="E69" s="96"/>
    </row>
    <row r="70" spans="1:5" x14ac:dyDescent="0.3">
      <c r="A70" s="98">
        <v>2.2999999999999998</v>
      </c>
      <c r="B70" s="235" t="s">
        <v>104</v>
      </c>
      <c r="C70" s="236"/>
      <c r="D70" s="22"/>
      <c r="E70" s="96"/>
    </row>
    <row r="71" spans="1:5" x14ac:dyDescent="0.3">
      <c r="A71" s="98">
        <v>2.4</v>
      </c>
      <c r="B71" s="235" t="s">
        <v>103</v>
      </c>
      <c r="C71" s="236"/>
      <c r="D71" s="22"/>
      <c r="E71" s="96"/>
    </row>
    <row r="72" spans="1:5" x14ac:dyDescent="0.3">
      <c r="A72" s="98">
        <v>2.5</v>
      </c>
      <c r="B72" s="235" t="s">
        <v>390</v>
      </c>
      <c r="C72" s="236"/>
      <c r="D72" s="22"/>
      <c r="E72" s="96"/>
    </row>
    <row r="73" spans="1:5" x14ac:dyDescent="0.3">
      <c r="A73" s="98">
        <v>2.6</v>
      </c>
      <c r="B73" s="235" t="s">
        <v>101</v>
      </c>
      <c r="C73" s="236"/>
      <c r="D73" s="22"/>
      <c r="E73" s="96"/>
    </row>
    <row r="74" spans="1:5" x14ac:dyDescent="0.3">
      <c r="A74" s="98">
        <v>2.7</v>
      </c>
      <c r="B74" s="235" t="s">
        <v>102</v>
      </c>
      <c r="C74" s="237"/>
      <c r="D74" s="22"/>
      <c r="E74" s="96"/>
    </row>
    <row r="75" spans="1:5" x14ac:dyDescent="0.3">
      <c r="A75" s="225">
        <v>3</v>
      </c>
      <c r="B75" s="225" t="s">
        <v>417</v>
      </c>
      <c r="C75" s="85"/>
      <c r="D75" s="22"/>
      <c r="E75" s="96"/>
    </row>
    <row r="76" spans="1:5" x14ac:dyDescent="0.3">
      <c r="A76" s="225">
        <v>4</v>
      </c>
      <c r="B76" s="225" t="s">
        <v>247</v>
      </c>
      <c r="C76" s="85"/>
      <c r="D76" s="85">
        <f>SUM(D77:D78)</f>
        <v>0</v>
      </c>
      <c r="E76" s="96"/>
    </row>
    <row r="77" spans="1:5" x14ac:dyDescent="0.3">
      <c r="A77" s="98">
        <v>4.0999999999999996</v>
      </c>
      <c r="B77" s="98" t="s">
        <v>248</v>
      </c>
      <c r="C77" s="236"/>
      <c r="D77" s="8"/>
      <c r="E77" s="96"/>
    </row>
    <row r="78" spans="1:5" x14ac:dyDescent="0.3">
      <c r="A78" s="98">
        <v>4.2</v>
      </c>
      <c r="B78" s="98" t="s">
        <v>249</v>
      </c>
      <c r="C78" s="237"/>
      <c r="D78" s="8"/>
      <c r="E78" s="96"/>
    </row>
    <row r="79" spans="1:5" x14ac:dyDescent="0.3">
      <c r="A79" s="225">
        <v>5</v>
      </c>
      <c r="B79" s="225" t="s">
        <v>274</v>
      </c>
      <c r="C79" s="251"/>
      <c r="D79" s="237"/>
      <c r="E79" s="96"/>
    </row>
    <row r="80" spans="1:5" x14ac:dyDescent="0.3">
      <c r="B80" s="45"/>
    </row>
    <row r="81" spans="1:9" x14ac:dyDescent="0.3">
      <c r="A81" s="461" t="s">
        <v>464</v>
      </c>
      <c r="B81" s="461"/>
      <c r="C81" s="461"/>
      <c r="D81" s="461"/>
      <c r="E81" s="5"/>
    </row>
    <row r="82" spans="1:9" x14ac:dyDescent="0.3">
      <c r="B82" s="45"/>
    </row>
    <row r="83" spans="1:9" s="23" customFormat="1" ht="12.75" x14ac:dyDescent="0.2"/>
    <row r="84" spans="1:9" x14ac:dyDescent="0.3">
      <c r="A84" s="69" t="s">
        <v>107</v>
      </c>
      <c r="E84" s="5"/>
    </row>
    <row r="85" spans="1:9" x14ac:dyDescent="0.3">
      <c r="E85"/>
      <c r="F85"/>
      <c r="G85"/>
      <c r="H85"/>
      <c r="I85"/>
    </row>
    <row r="86" spans="1:9" x14ac:dyDescent="0.3">
      <c r="D86" s="12"/>
      <c r="E86"/>
      <c r="F86"/>
      <c r="G86"/>
      <c r="H86"/>
      <c r="I86"/>
    </row>
    <row r="87" spans="1:9" x14ac:dyDescent="0.3">
      <c r="A87"/>
      <c r="B87" s="69" t="s">
        <v>414</v>
      </c>
      <c r="D87" s="12"/>
      <c r="E87"/>
      <c r="F87"/>
      <c r="G87"/>
      <c r="H87"/>
      <c r="I87"/>
    </row>
    <row r="88" spans="1:9" x14ac:dyDescent="0.3">
      <c r="A88"/>
      <c r="B88" s="2" t="s">
        <v>415</v>
      </c>
      <c r="D88" s="12"/>
      <c r="E88"/>
      <c r="F88"/>
      <c r="G88"/>
      <c r="H88"/>
      <c r="I88"/>
    </row>
    <row r="89" spans="1:9" customFormat="1" ht="12.75" x14ac:dyDescent="0.2">
      <c r="B89" s="66" t="s">
        <v>139</v>
      </c>
    </row>
    <row r="90" spans="1:9" s="23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313</v>
      </c>
      <c r="B1" s="77"/>
      <c r="C1" s="458" t="s">
        <v>109</v>
      </c>
      <c r="D1" s="458"/>
      <c r="E1" s="91"/>
    </row>
    <row r="2" spans="1:5" s="6" customFormat="1" x14ac:dyDescent="0.3">
      <c r="A2" s="74" t="s">
        <v>314</v>
      </c>
      <c r="B2" s="77"/>
      <c r="C2" s="456" t="str">
        <f>'ფორმა N1'!L2</f>
        <v>01/01/2017-12/31/2017</v>
      </c>
      <c r="D2" s="456"/>
      <c r="E2" s="91"/>
    </row>
    <row r="3" spans="1:5" s="6" customFormat="1" x14ac:dyDescent="0.3">
      <c r="A3" s="76" t="s">
        <v>140</v>
      </c>
      <c r="B3" s="74"/>
      <c r="C3" s="160"/>
      <c r="D3" s="160"/>
      <c r="E3" s="91"/>
    </row>
    <row r="4" spans="1:5" s="6" customFormat="1" x14ac:dyDescent="0.3">
      <c r="A4" s="76"/>
      <c r="B4" s="76"/>
      <c r="C4" s="160"/>
      <c r="D4" s="160"/>
      <c r="E4" s="91"/>
    </row>
    <row r="5" spans="1:5" x14ac:dyDescent="0.3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 x14ac:dyDescent="0.3">
      <c r="A6" s="422" t="str">
        <f>'ფორმა N1'!A5</f>
        <v>მპგ „საქართველოს ქრისტიან კონსერვატიული პარტია“</v>
      </c>
      <c r="B6" s="80"/>
      <c r="C6" s="81"/>
      <c r="D6" s="81"/>
      <c r="E6" s="92"/>
    </row>
    <row r="7" spans="1:5" x14ac:dyDescent="0.3">
      <c r="A7" s="77"/>
      <c r="B7" s="77"/>
      <c r="C7" s="76"/>
      <c r="D7" s="76"/>
      <c r="E7" s="92"/>
    </row>
    <row r="8" spans="1:5" s="6" customFormat="1" x14ac:dyDescent="0.3">
      <c r="A8" s="159"/>
      <c r="B8" s="159"/>
      <c r="C8" s="78"/>
      <c r="D8" s="78"/>
      <c r="E8" s="91"/>
    </row>
    <row r="9" spans="1:5" s="6" customFormat="1" ht="30" x14ac:dyDescent="0.3">
      <c r="A9" s="89" t="s">
        <v>64</v>
      </c>
      <c r="B9" s="89" t="s">
        <v>319</v>
      </c>
      <c r="C9" s="79" t="s">
        <v>10</v>
      </c>
      <c r="D9" s="79" t="s">
        <v>9</v>
      </c>
      <c r="E9" s="91"/>
    </row>
    <row r="10" spans="1:5" s="9" customFormat="1" ht="18" x14ac:dyDescent="0.2">
      <c r="A10" s="98" t="s">
        <v>315</v>
      </c>
      <c r="B10" s="98"/>
      <c r="C10" s="4"/>
      <c r="D10" s="4"/>
      <c r="E10" s="93"/>
    </row>
    <row r="11" spans="1:5" s="10" customFormat="1" x14ac:dyDescent="0.2">
      <c r="A11" s="98" t="s">
        <v>316</v>
      </c>
      <c r="B11" s="98"/>
      <c r="C11" s="4"/>
      <c r="D11" s="4"/>
      <c r="E11" s="94"/>
    </row>
    <row r="12" spans="1:5" s="10" customFormat="1" x14ac:dyDescent="0.2">
      <c r="A12" s="87" t="s">
        <v>273</v>
      </c>
      <c r="B12" s="87"/>
      <c r="C12" s="4"/>
      <c r="D12" s="4"/>
      <c r="E12" s="94"/>
    </row>
    <row r="13" spans="1:5" s="10" customFormat="1" x14ac:dyDescent="0.2">
      <c r="A13" s="87" t="s">
        <v>273</v>
      </c>
      <c r="B13" s="87"/>
      <c r="C13" s="4"/>
      <c r="D13" s="4"/>
      <c r="E13" s="94"/>
    </row>
    <row r="14" spans="1:5" s="10" customFormat="1" x14ac:dyDescent="0.2">
      <c r="A14" s="87" t="s">
        <v>273</v>
      </c>
      <c r="B14" s="87"/>
      <c r="C14" s="4"/>
      <c r="D14" s="4"/>
      <c r="E14" s="94"/>
    </row>
    <row r="15" spans="1:5" s="10" customFormat="1" x14ac:dyDescent="0.2">
      <c r="A15" s="87" t="s">
        <v>273</v>
      </c>
      <c r="B15" s="87"/>
      <c r="C15" s="4"/>
      <c r="D15" s="4"/>
      <c r="E15" s="94"/>
    </row>
    <row r="16" spans="1:5" s="10" customFormat="1" x14ac:dyDescent="0.2">
      <c r="A16" s="87" t="s">
        <v>273</v>
      </c>
      <c r="B16" s="87"/>
      <c r="C16" s="4"/>
      <c r="D16" s="4"/>
      <c r="E16" s="94"/>
    </row>
    <row r="17" spans="1:5" s="10" customFormat="1" ht="17.25" customHeight="1" x14ac:dyDescent="0.2">
      <c r="A17" s="98" t="s">
        <v>317</v>
      </c>
      <c r="B17" s="87"/>
      <c r="C17" s="4"/>
      <c r="D17" s="4"/>
      <c r="E17" s="94"/>
    </row>
    <row r="18" spans="1:5" s="10" customFormat="1" ht="18" customHeight="1" x14ac:dyDescent="0.2">
      <c r="A18" s="98" t="s">
        <v>318</v>
      </c>
      <c r="B18" s="87"/>
      <c r="C18" s="4"/>
      <c r="D18" s="4"/>
      <c r="E18" s="94"/>
    </row>
    <row r="19" spans="1:5" s="10" customFormat="1" x14ac:dyDescent="0.2">
      <c r="A19" s="87" t="s">
        <v>273</v>
      </c>
      <c r="B19" s="87"/>
      <c r="C19" s="4"/>
      <c r="D19" s="4"/>
      <c r="E19" s="94"/>
    </row>
    <row r="20" spans="1:5" s="10" customFormat="1" x14ac:dyDescent="0.2">
      <c r="A20" s="87" t="s">
        <v>273</v>
      </c>
      <c r="B20" s="87"/>
      <c r="C20" s="4"/>
      <c r="D20" s="4"/>
      <c r="E20" s="94"/>
    </row>
    <row r="21" spans="1:5" s="10" customFormat="1" x14ac:dyDescent="0.2">
      <c r="A21" s="87" t="s">
        <v>273</v>
      </c>
      <c r="B21" s="87"/>
      <c r="C21" s="4"/>
      <c r="D21" s="4"/>
      <c r="E21" s="94"/>
    </row>
    <row r="22" spans="1:5" s="10" customFormat="1" x14ac:dyDescent="0.2">
      <c r="A22" s="87" t="s">
        <v>273</v>
      </c>
      <c r="B22" s="87"/>
      <c r="C22" s="4"/>
      <c r="D22" s="4"/>
      <c r="E22" s="94"/>
    </row>
    <row r="23" spans="1:5" s="10" customFormat="1" x14ac:dyDescent="0.2">
      <c r="A23" s="87" t="s">
        <v>273</v>
      </c>
      <c r="B23" s="87"/>
      <c r="C23" s="4"/>
      <c r="D23" s="4"/>
      <c r="E23" s="94"/>
    </row>
    <row r="24" spans="1:5" x14ac:dyDescent="0.3">
      <c r="A24" s="99"/>
      <c r="B24" s="99" t="s">
        <v>322</v>
      </c>
      <c r="C24" s="86">
        <f>SUM(C10:C23)</f>
        <v>0</v>
      </c>
      <c r="D24" s="86">
        <f>SUM(D10:D23)</f>
        <v>0</v>
      </c>
      <c r="E24" s="96"/>
    </row>
    <row r="25" spans="1:5" x14ac:dyDescent="0.3">
      <c r="A25" s="45"/>
      <c r="B25" s="45"/>
    </row>
    <row r="26" spans="1:5" x14ac:dyDescent="0.3">
      <c r="A26" s="246" t="s">
        <v>407</v>
      </c>
      <c r="E26" s="5"/>
    </row>
    <row r="27" spans="1:5" x14ac:dyDescent="0.3">
      <c r="A27" s="2" t="s">
        <v>408</v>
      </c>
    </row>
    <row r="28" spans="1:5" x14ac:dyDescent="0.3">
      <c r="A28" s="200" t="s">
        <v>409</v>
      </c>
    </row>
    <row r="29" spans="1:5" x14ac:dyDescent="0.3">
      <c r="A29" s="200"/>
    </row>
    <row r="30" spans="1:5" x14ac:dyDescent="0.3">
      <c r="A30" s="200" t="s">
        <v>337</v>
      </c>
    </row>
    <row r="31" spans="1:5" s="23" customFormat="1" ht="12.75" x14ac:dyDescent="0.2"/>
    <row r="32" spans="1:5" x14ac:dyDescent="0.3">
      <c r="A32" s="69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69"/>
      <c r="B35" s="69" t="s">
        <v>266</v>
      </c>
      <c r="D35" s="12"/>
      <c r="E35"/>
      <c r="F35"/>
      <c r="G35"/>
      <c r="H35"/>
      <c r="I35"/>
    </row>
    <row r="36" spans="1:9" x14ac:dyDescent="0.3">
      <c r="B36" s="2" t="s">
        <v>265</v>
      </c>
      <c r="D36" s="12"/>
      <c r="E36"/>
      <c r="F36"/>
      <c r="G36"/>
      <c r="H36"/>
      <c r="I36"/>
    </row>
    <row r="37" spans="1:9" customFormat="1" ht="12.75" x14ac:dyDescent="0.2">
      <c r="A37" s="66"/>
      <c r="B37" s="66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9"/>
  <sheetViews>
    <sheetView view="pageBreakPreview" zoomScale="80" zoomScaleNormal="100" zoomScaleSheetLayoutView="80" workbookViewId="0">
      <selection activeCell="D52" sqref="D52"/>
    </sheetView>
  </sheetViews>
  <sheetFormatPr defaultRowHeight="12.75" x14ac:dyDescent="0.2"/>
  <cols>
    <col min="1" max="1" width="5.42578125" style="185" customWidth="1"/>
    <col min="2" max="2" width="20.85546875" style="185" customWidth="1"/>
    <col min="3" max="3" width="26" style="185" customWidth="1"/>
    <col min="4" max="4" width="17" style="185" customWidth="1"/>
    <col min="5" max="5" width="42" style="185" customWidth="1"/>
    <col min="6" max="6" width="14.7109375" style="185" customWidth="1"/>
    <col min="7" max="7" width="15.5703125" style="185" customWidth="1"/>
    <col min="8" max="8" width="14.7109375" style="185" customWidth="1"/>
    <col min="9" max="9" width="29.7109375" style="185" customWidth="1"/>
    <col min="10" max="10" width="0" style="185" hidden="1" customWidth="1"/>
    <col min="11" max="16384" width="9.140625" style="185"/>
  </cols>
  <sheetData>
    <row r="1" spans="1:10" ht="15" x14ac:dyDescent="0.3">
      <c r="A1" s="74" t="s">
        <v>391</v>
      </c>
      <c r="B1" s="74"/>
      <c r="C1" s="77"/>
      <c r="D1" s="77"/>
      <c r="E1" s="77"/>
      <c r="F1" s="77"/>
      <c r="G1" s="213"/>
      <c r="H1" s="213"/>
      <c r="I1" s="458" t="s">
        <v>109</v>
      </c>
      <c r="J1" s="458"/>
    </row>
    <row r="2" spans="1:10" ht="15" x14ac:dyDescent="0.3">
      <c r="A2" s="76" t="s">
        <v>140</v>
      </c>
      <c r="B2" s="74"/>
      <c r="C2" s="77"/>
      <c r="D2" s="77"/>
      <c r="E2" s="77"/>
      <c r="F2" s="77"/>
      <c r="G2" s="213"/>
      <c r="H2" s="213"/>
      <c r="I2" s="456" t="str">
        <f>'ფორმა N1'!L2</f>
        <v>01/01/2017-12/31/2017</v>
      </c>
      <c r="J2" s="456"/>
    </row>
    <row r="3" spans="1:10" ht="15" x14ac:dyDescent="0.3">
      <c r="A3" s="76"/>
      <c r="B3" s="76"/>
      <c r="C3" s="74"/>
      <c r="D3" s="74"/>
      <c r="E3" s="74"/>
      <c r="F3" s="74"/>
      <c r="G3" s="162"/>
      <c r="H3" s="162"/>
      <c r="I3" s="213"/>
    </row>
    <row r="4" spans="1:10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  <c r="I4" s="76"/>
    </row>
    <row r="5" spans="1:10" ht="15" x14ac:dyDescent="0.3">
      <c r="A5" s="208" t="str">
        <f>'ფორმა N1'!A5</f>
        <v>მპგ „საქართველოს ქრისტიან კონსერვატიული პარტია“</v>
      </c>
      <c r="B5" s="80"/>
      <c r="C5" s="80"/>
      <c r="D5" s="80"/>
      <c r="E5" s="80"/>
      <c r="F5" s="80"/>
      <c r="G5" s="81"/>
      <c r="H5" s="81"/>
      <c r="I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10" ht="15" x14ac:dyDescent="0.2">
      <c r="A7" s="161"/>
      <c r="B7" s="161"/>
      <c r="C7" s="161"/>
      <c r="D7" s="207"/>
      <c r="E7" s="161"/>
      <c r="F7" s="161"/>
      <c r="G7" s="78"/>
      <c r="H7" s="78"/>
      <c r="I7" s="78"/>
    </row>
    <row r="8" spans="1:10" ht="45" x14ac:dyDescent="0.2">
      <c r="A8" s="90" t="s">
        <v>64</v>
      </c>
      <c r="B8" s="90" t="s">
        <v>326</v>
      </c>
      <c r="C8" s="90" t="s">
        <v>327</v>
      </c>
      <c r="D8" s="90" t="s">
        <v>227</v>
      </c>
      <c r="E8" s="90" t="s">
        <v>331</v>
      </c>
      <c r="F8" s="90" t="s">
        <v>335</v>
      </c>
      <c r="G8" s="79" t="s">
        <v>10</v>
      </c>
      <c r="H8" s="79" t="s">
        <v>9</v>
      </c>
      <c r="I8" s="79" t="s">
        <v>376</v>
      </c>
      <c r="J8" s="216" t="s">
        <v>334</v>
      </c>
    </row>
    <row r="9" spans="1:10" ht="15" x14ac:dyDescent="0.2">
      <c r="A9" s="98">
        <v>1</v>
      </c>
      <c r="B9" s="98" t="s">
        <v>523</v>
      </c>
      <c r="C9" s="98" t="s">
        <v>524</v>
      </c>
      <c r="D9" s="98" t="s">
        <v>519</v>
      </c>
      <c r="E9" s="98" t="s">
        <v>525</v>
      </c>
      <c r="F9" s="98" t="s">
        <v>334</v>
      </c>
      <c r="G9" s="4">
        <v>37500</v>
      </c>
      <c r="H9" s="4">
        <v>37500</v>
      </c>
      <c r="I9" s="4">
        <v>7500</v>
      </c>
      <c r="J9" s="216" t="s">
        <v>0</v>
      </c>
    </row>
    <row r="10" spans="1:10" ht="15" x14ac:dyDescent="0.2">
      <c r="A10" s="98">
        <v>2</v>
      </c>
      <c r="B10" s="98" t="s">
        <v>526</v>
      </c>
      <c r="C10" s="98" t="s">
        <v>527</v>
      </c>
      <c r="D10" s="98" t="s">
        <v>528</v>
      </c>
      <c r="E10" s="98" t="s">
        <v>529</v>
      </c>
      <c r="F10" s="98" t="s">
        <v>334</v>
      </c>
      <c r="G10" s="4">
        <v>11250</v>
      </c>
      <c r="H10" s="4">
        <v>11250</v>
      </c>
      <c r="I10" s="4">
        <v>2250</v>
      </c>
      <c r="J10" s="216"/>
    </row>
    <row r="11" spans="1:10" ht="15" x14ac:dyDescent="0.2">
      <c r="A11" s="98">
        <v>3</v>
      </c>
      <c r="B11" s="98" t="s">
        <v>530</v>
      </c>
      <c r="C11" s="98" t="s">
        <v>531</v>
      </c>
      <c r="D11" s="98" t="s">
        <v>532</v>
      </c>
      <c r="E11" s="98" t="s">
        <v>533</v>
      </c>
      <c r="F11" s="98" t="s">
        <v>334</v>
      </c>
      <c r="G11" s="4">
        <v>8750</v>
      </c>
      <c r="H11" s="4">
        <v>8750</v>
      </c>
      <c r="I11" s="4">
        <v>1750</v>
      </c>
      <c r="J11" s="216"/>
    </row>
    <row r="12" spans="1:10" ht="15" x14ac:dyDescent="0.2">
      <c r="A12" s="98">
        <v>4</v>
      </c>
      <c r="B12" s="98" t="s">
        <v>534</v>
      </c>
      <c r="C12" s="98" t="s">
        <v>535</v>
      </c>
      <c r="D12" s="98" t="s">
        <v>536</v>
      </c>
      <c r="E12" s="98" t="s">
        <v>533</v>
      </c>
      <c r="F12" s="98" t="s">
        <v>334</v>
      </c>
      <c r="G12" s="4">
        <v>18750</v>
      </c>
      <c r="H12" s="4">
        <v>18750</v>
      </c>
      <c r="I12" s="4">
        <v>3750</v>
      </c>
      <c r="J12" s="216"/>
    </row>
    <row r="13" spans="1:10" ht="15" x14ac:dyDescent="0.2">
      <c r="A13" s="98">
        <v>5</v>
      </c>
      <c r="B13" s="98" t="s">
        <v>537</v>
      </c>
      <c r="C13" s="98" t="s">
        <v>538</v>
      </c>
      <c r="D13" s="98" t="s">
        <v>539</v>
      </c>
      <c r="E13" s="98" t="s">
        <v>533</v>
      </c>
      <c r="F13" s="98" t="s">
        <v>334</v>
      </c>
      <c r="G13" s="4">
        <v>11250</v>
      </c>
      <c r="H13" s="4">
        <v>11250</v>
      </c>
      <c r="I13" s="4">
        <v>2250</v>
      </c>
      <c r="J13" s="216"/>
    </row>
    <row r="14" spans="1:10" ht="15" x14ac:dyDescent="0.2">
      <c r="A14" s="98">
        <v>6</v>
      </c>
      <c r="B14" s="98" t="s">
        <v>540</v>
      </c>
      <c r="C14" s="98" t="s">
        <v>541</v>
      </c>
      <c r="D14" s="98" t="s">
        <v>542</v>
      </c>
      <c r="E14" s="98" t="s">
        <v>533</v>
      </c>
      <c r="F14" s="98" t="s">
        <v>334</v>
      </c>
      <c r="G14" s="4">
        <v>13750</v>
      </c>
      <c r="H14" s="4">
        <v>13750</v>
      </c>
      <c r="I14" s="4">
        <v>2750</v>
      </c>
      <c r="J14" s="216"/>
    </row>
    <row r="15" spans="1:10" ht="15" x14ac:dyDescent="0.2">
      <c r="A15" s="98">
        <v>7</v>
      </c>
      <c r="B15" s="98" t="s">
        <v>543</v>
      </c>
      <c r="C15" s="98" t="s">
        <v>544</v>
      </c>
      <c r="D15" s="98" t="s">
        <v>545</v>
      </c>
      <c r="E15" s="98" t="s">
        <v>546</v>
      </c>
      <c r="F15" s="98" t="s">
        <v>334</v>
      </c>
      <c r="G15" s="4">
        <v>5625</v>
      </c>
      <c r="H15" s="4">
        <v>5625</v>
      </c>
      <c r="I15" s="4">
        <v>1125</v>
      </c>
      <c r="J15" s="216"/>
    </row>
    <row r="16" spans="1:10" ht="15" x14ac:dyDescent="0.2">
      <c r="A16" s="98">
        <v>8</v>
      </c>
      <c r="B16" s="98" t="s">
        <v>547</v>
      </c>
      <c r="C16" s="98" t="s">
        <v>548</v>
      </c>
      <c r="D16" s="98" t="s">
        <v>549</v>
      </c>
      <c r="E16" s="98" t="s">
        <v>550</v>
      </c>
      <c r="F16" s="98" t="s">
        <v>334</v>
      </c>
      <c r="G16" s="4">
        <v>7875</v>
      </c>
      <c r="H16" s="4">
        <v>7875</v>
      </c>
      <c r="I16" s="4">
        <v>1575</v>
      </c>
      <c r="J16" s="216"/>
    </row>
    <row r="17" spans="1:10" ht="15" x14ac:dyDescent="0.2">
      <c r="A17" s="98">
        <v>9</v>
      </c>
      <c r="B17" s="98" t="s">
        <v>551</v>
      </c>
      <c r="C17" s="98" t="s">
        <v>552</v>
      </c>
      <c r="D17" s="98" t="s">
        <v>553</v>
      </c>
      <c r="E17" s="98" t="s">
        <v>554</v>
      </c>
      <c r="F17" s="98" t="s">
        <v>334</v>
      </c>
      <c r="G17" s="4">
        <v>22000</v>
      </c>
      <c r="H17" s="4">
        <v>22000</v>
      </c>
      <c r="I17" s="4">
        <v>4400</v>
      </c>
      <c r="J17" s="216"/>
    </row>
    <row r="18" spans="1:10" ht="15" x14ac:dyDescent="0.2">
      <c r="A18" s="98">
        <v>10</v>
      </c>
      <c r="B18" s="98" t="s">
        <v>555</v>
      </c>
      <c r="C18" s="98" t="s">
        <v>556</v>
      </c>
      <c r="D18" s="98" t="s">
        <v>557</v>
      </c>
      <c r="E18" s="98" t="s">
        <v>558</v>
      </c>
      <c r="F18" s="98" t="s">
        <v>334</v>
      </c>
      <c r="G18" s="4">
        <v>13200</v>
      </c>
      <c r="H18" s="4">
        <v>13200</v>
      </c>
      <c r="I18" s="4">
        <v>2640</v>
      </c>
      <c r="J18" s="216"/>
    </row>
    <row r="19" spans="1:10" ht="15" x14ac:dyDescent="0.2">
      <c r="A19" s="98">
        <v>11</v>
      </c>
      <c r="B19" s="98" t="s">
        <v>559</v>
      </c>
      <c r="C19" s="98" t="s">
        <v>560</v>
      </c>
      <c r="D19" s="98" t="s">
        <v>561</v>
      </c>
      <c r="E19" s="98" t="s">
        <v>558</v>
      </c>
      <c r="F19" s="98" t="s">
        <v>334</v>
      </c>
      <c r="G19" s="4">
        <v>13200</v>
      </c>
      <c r="H19" s="4">
        <v>13200</v>
      </c>
      <c r="I19" s="4">
        <v>2640</v>
      </c>
      <c r="J19" s="216"/>
    </row>
    <row r="20" spans="1:10" ht="15" x14ac:dyDescent="0.2">
      <c r="A20" s="98">
        <v>12</v>
      </c>
      <c r="B20" s="98" t="s">
        <v>562</v>
      </c>
      <c r="C20" s="98" t="s">
        <v>563</v>
      </c>
      <c r="D20" s="98" t="s">
        <v>564</v>
      </c>
      <c r="E20" s="98" t="s">
        <v>558</v>
      </c>
      <c r="F20" s="98" t="s">
        <v>334</v>
      </c>
      <c r="G20" s="4">
        <v>9350</v>
      </c>
      <c r="H20" s="4">
        <v>9350</v>
      </c>
      <c r="I20" s="4">
        <v>1870</v>
      </c>
      <c r="J20" s="216"/>
    </row>
    <row r="21" spans="1:10" ht="15" x14ac:dyDescent="0.2">
      <c r="A21" s="98">
        <v>13</v>
      </c>
      <c r="B21" s="98" t="s">
        <v>565</v>
      </c>
      <c r="C21" s="98" t="s">
        <v>566</v>
      </c>
      <c r="D21" s="98" t="s">
        <v>567</v>
      </c>
      <c r="E21" s="98" t="s">
        <v>558</v>
      </c>
      <c r="F21" s="98" t="s">
        <v>334</v>
      </c>
      <c r="G21" s="4">
        <v>2250</v>
      </c>
      <c r="H21" s="4">
        <v>2250</v>
      </c>
      <c r="I21" s="4">
        <v>450</v>
      </c>
      <c r="J21" s="216"/>
    </row>
    <row r="22" spans="1:10" ht="15" x14ac:dyDescent="0.2">
      <c r="A22" s="98">
        <v>14</v>
      </c>
      <c r="B22" s="98" t="s">
        <v>568</v>
      </c>
      <c r="C22" s="98" t="s">
        <v>569</v>
      </c>
      <c r="D22" s="98" t="s">
        <v>570</v>
      </c>
      <c r="E22" s="98" t="s">
        <v>558</v>
      </c>
      <c r="F22" s="98" t="s">
        <v>334</v>
      </c>
      <c r="G22" s="4">
        <v>2250</v>
      </c>
      <c r="H22" s="4">
        <v>2250</v>
      </c>
      <c r="I22" s="4">
        <v>450</v>
      </c>
      <c r="J22" s="216"/>
    </row>
    <row r="23" spans="1:10" ht="15" x14ac:dyDescent="0.2">
      <c r="A23" s="98">
        <v>15</v>
      </c>
      <c r="B23" s="98" t="s">
        <v>571</v>
      </c>
      <c r="C23" s="98" t="s">
        <v>572</v>
      </c>
      <c r="D23" s="98" t="s">
        <v>573</v>
      </c>
      <c r="E23" s="98" t="s">
        <v>558</v>
      </c>
      <c r="F23" s="98" t="s">
        <v>334</v>
      </c>
      <c r="G23" s="4">
        <v>2250</v>
      </c>
      <c r="H23" s="4">
        <v>2250</v>
      </c>
      <c r="I23" s="4">
        <v>450</v>
      </c>
      <c r="J23" s="216"/>
    </row>
    <row r="24" spans="1:10" ht="15" x14ac:dyDescent="0.2">
      <c r="A24" s="98">
        <v>16</v>
      </c>
      <c r="B24" s="98" t="s">
        <v>568</v>
      </c>
      <c r="C24" s="98" t="s">
        <v>574</v>
      </c>
      <c r="D24" s="98" t="s">
        <v>575</v>
      </c>
      <c r="E24" s="98" t="s">
        <v>576</v>
      </c>
      <c r="F24" s="98" t="s">
        <v>334</v>
      </c>
      <c r="G24" s="4">
        <v>7305</v>
      </c>
      <c r="H24" s="4">
        <v>7305</v>
      </c>
      <c r="I24" s="4">
        <v>1461</v>
      </c>
      <c r="J24" s="216"/>
    </row>
    <row r="25" spans="1:10" ht="15" x14ac:dyDescent="0.2">
      <c r="A25" s="98">
        <v>17</v>
      </c>
      <c r="B25" s="98" t="s">
        <v>577</v>
      </c>
      <c r="C25" s="98" t="s">
        <v>578</v>
      </c>
      <c r="D25" s="98" t="s">
        <v>579</v>
      </c>
      <c r="E25" s="98" t="s">
        <v>558</v>
      </c>
      <c r="F25" s="98" t="s">
        <v>334</v>
      </c>
      <c r="G25" s="4">
        <v>7800</v>
      </c>
      <c r="H25" s="4">
        <v>7800</v>
      </c>
      <c r="I25" s="4">
        <v>1560</v>
      </c>
      <c r="J25" s="216"/>
    </row>
    <row r="26" spans="1:10" ht="15" x14ac:dyDescent="0.2">
      <c r="A26" s="98">
        <v>18</v>
      </c>
      <c r="B26" s="98" t="s">
        <v>565</v>
      </c>
      <c r="C26" s="98" t="s">
        <v>580</v>
      </c>
      <c r="D26" s="98" t="s">
        <v>581</v>
      </c>
      <c r="E26" s="98" t="s">
        <v>558</v>
      </c>
      <c r="F26" s="98" t="s">
        <v>334</v>
      </c>
      <c r="G26" s="4">
        <v>10300</v>
      </c>
      <c r="H26" s="4">
        <v>10300</v>
      </c>
      <c r="I26" s="4">
        <v>2060</v>
      </c>
      <c r="J26" s="216"/>
    </row>
    <row r="27" spans="1:10" ht="15" x14ac:dyDescent="0.2">
      <c r="A27" s="98">
        <v>19</v>
      </c>
      <c r="B27" s="98" t="s">
        <v>565</v>
      </c>
      <c r="C27" s="98" t="s">
        <v>582</v>
      </c>
      <c r="D27" s="98" t="s">
        <v>583</v>
      </c>
      <c r="E27" s="98" t="s">
        <v>558</v>
      </c>
      <c r="F27" s="98" t="s">
        <v>334</v>
      </c>
      <c r="G27" s="4">
        <v>2850</v>
      </c>
      <c r="H27" s="4">
        <v>2850</v>
      </c>
      <c r="I27" s="4">
        <v>570</v>
      </c>
      <c r="J27" s="216"/>
    </row>
    <row r="28" spans="1:10" ht="15" x14ac:dyDescent="0.2">
      <c r="A28" s="98">
        <v>20</v>
      </c>
      <c r="B28" s="98" t="s">
        <v>565</v>
      </c>
      <c r="C28" s="98" t="s">
        <v>584</v>
      </c>
      <c r="D28" s="98" t="s">
        <v>585</v>
      </c>
      <c r="E28" s="98" t="s">
        <v>558</v>
      </c>
      <c r="F28" s="98" t="s">
        <v>334</v>
      </c>
      <c r="G28" s="4">
        <v>2250</v>
      </c>
      <c r="H28" s="4">
        <v>2250</v>
      </c>
      <c r="I28" s="4">
        <v>450</v>
      </c>
      <c r="J28" s="216"/>
    </row>
    <row r="29" spans="1:10" ht="15" x14ac:dyDescent="0.2">
      <c r="A29" s="98">
        <v>21</v>
      </c>
      <c r="B29" s="98" t="s">
        <v>586</v>
      </c>
      <c r="C29" s="98" t="s">
        <v>587</v>
      </c>
      <c r="D29" s="98" t="s">
        <v>588</v>
      </c>
      <c r="E29" s="98" t="s">
        <v>558</v>
      </c>
      <c r="F29" s="98" t="s">
        <v>334</v>
      </c>
      <c r="G29" s="4">
        <v>2250</v>
      </c>
      <c r="H29" s="4">
        <v>2250</v>
      </c>
      <c r="I29" s="4">
        <v>450</v>
      </c>
      <c r="J29" s="216"/>
    </row>
    <row r="30" spans="1:10" ht="15" x14ac:dyDescent="0.2">
      <c r="A30" s="98">
        <v>22</v>
      </c>
      <c r="B30" s="98" t="s">
        <v>589</v>
      </c>
      <c r="C30" s="98" t="s">
        <v>590</v>
      </c>
      <c r="D30" s="98" t="s">
        <v>591</v>
      </c>
      <c r="E30" s="98" t="s">
        <v>558</v>
      </c>
      <c r="F30" s="98" t="s">
        <v>334</v>
      </c>
      <c r="G30" s="4">
        <v>2250</v>
      </c>
      <c r="H30" s="4">
        <v>2250</v>
      </c>
      <c r="I30" s="4">
        <v>450</v>
      </c>
      <c r="J30" s="216"/>
    </row>
    <row r="31" spans="1:10" ht="15" x14ac:dyDescent="0.2">
      <c r="A31" s="98">
        <v>23</v>
      </c>
      <c r="B31" s="98" t="s">
        <v>592</v>
      </c>
      <c r="C31" s="98" t="s">
        <v>593</v>
      </c>
      <c r="D31" s="98" t="s">
        <v>594</v>
      </c>
      <c r="E31" s="98" t="s">
        <v>595</v>
      </c>
      <c r="F31" s="98" t="s">
        <v>334</v>
      </c>
      <c r="G31" s="4">
        <v>6000</v>
      </c>
      <c r="H31" s="4">
        <v>6000</v>
      </c>
      <c r="I31" s="4">
        <v>1200</v>
      </c>
      <c r="J31" s="216"/>
    </row>
    <row r="32" spans="1:10" ht="15" x14ac:dyDescent="0.2">
      <c r="A32" s="98">
        <v>24</v>
      </c>
      <c r="B32" s="98" t="s">
        <v>565</v>
      </c>
      <c r="C32" s="98" t="s">
        <v>596</v>
      </c>
      <c r="D32" s="98" t="s">
        <v>597</v>
      </c>
      <c r="E32" s="98" t="s">
        <v>595</v>
      </c>
      <c r="F32" s="98" t="s">
        <v>334</v>
      </c>
      <c r="G32" s="4">
        <v>5000</v>
      </c>
      <c r="H32" s="4">
        <v>5000</v>
      </c>
      <c r="I32" s="4">
        <v>1000</v>
      </c>
      <c r="J32" s="216"/>
    </row>
    <row r="33" spans="1:10" ht="15" x14ac:dyDescent="0.2">
      <c r="A33" s="98">
        <v>25</v>
      </c>
      <c r="B33" s="98" t="s">
        <v>540</v>
      </c>
      <c r="C33" s="98" t="s">
        <v>598</v>
      </c>
      <c r="D33" s="98" t="s">
        <v>599</v>
      </c>
      <c r="E33" s="98" t="s">
        <v>595</v>
      </c>
      <c r="F33" s="98" t="s">
        <v>334</v>
      </c>
      <c r="G33" s="4">
        <v>6000</v>
      </c>
      <c r="H33" s="4">
        <v>6000</v>
      </c>
      <c r="I33" s="4">
        <v>800</v>
      </c>
      <c r="J33" s="216"/>
    </row>
    <row r="34" spans="1:10" ht="15" x14ac:dyDescent="0.2">
      <c r="A34" s="98">
        <v>26</v>
      </c>
      <c r="B34" s="98" t="s">
        <v>600</v>
      </c>
      <c r="C34" s="98" t="s">
        <v>601</v>
      </c>
      <c r="D34" s="98" t="s">
        <v>602</v>
      </c>
      <c r="E34" s="98" t="s">
        <v>603</v>
      </c>
      <c r="F34" s="98" t="s">
        <v>334</v>
      </c>
      <c r="G34" s="4">
        <v>3000</v>
      </c>
      <c r="H34" s="4">
        <v>3000</v>
      </c>
      <c r="I34" s="4">
        <v>600</v>
      </c>
      <c r="J34" s="216"/>
    </row>
    <row r="35" spans="1:10" ht="15" x14ac:dyDescent="0.2">
      <c r="A35" s="98">
        <v>27</v>
      </c>
      <c r="B35" s="98" t="s">
        <v>604</v>
      </c>
      <c r="C35" s="98" t="s">
        <v>605</v>
      </c>
      <c r="D35" s="98" t="s">
        <v>606</v>
      </c>
      <c r="E35" s="98" t="s">
        <v>607</v>
      </c>
      <c r="F35" s="98" t="s">
        <v>334</v>
      </c>
      <c r="G35" s="4">
        <v>4375</v>
      </c>
      <c r="H35" s="4">
        <v>4375</v>
      </c>
      <c r="I35" s="4">
        <v>875</v>
      </c>
      <c r="J35" s="216"/>
    </row>
    <row r="36" spans="1:10" ht="15" x14ac:dyDescent="0.2">
      <c r="A36" s="98">
        <v>28</v>
      </c>
      <c r="B36" s="98" t="s">
        <v>565</v>
      </c>
      <c r="C36" s="98" t="s">
        <v>582</v>
      </c>
      <c r="D36" s="98" t="s">
        <v>583</v>
      </c>
      <c r="E36" s="98" t="s">
        <v>608</v>
      </c>
      <c r="F36" s="98" t="s">
        <v>334</v>
      </c>
      <c r="G36" s="4">
        <v>6375</v>
      </c>
      <c r="H36" s="4">
        <v>6375</v>
      </c>
      <c r="I36" s="4">
        <v>1275</v>
      </c>
      <c r="J36" s="216"/>
    </row>
    <row r="37" spans="1:10" ht="15" x14ac:dyDescent="0.2">
      <c r="A37" s="98">
        <v>29</v>
      </c>
      <c r="B37" s="98" t="s">
        <v>609</v>
      </c>
      <c r="C37" s="98" t="s">
        <v>610</v>
      </c>
      <c r="D37" s="98" t="s">
        <v>611</v>
      </c>
      <c r="E37" s="98" t="s">
        <v>546</v>
      </c>
      <c r="F37" s="98" t="s">
        <v>334</v>
      </c>
      <c r="G37" s="4">
        <v>4375</v>
      </c>
      <c r="H37" s="4">
        <v>4375</v>
      </c>
      <c r="I37" s="4">
        <v>875</v>
      </c>
      <c r="J37" s="216"/>
    </row>
    <row r="38" spans="1:10" ht="15" x14ac:dyDescent="0.2">
      <c r="A38" s="98">
        <v>30</v>
      </c>
      <c r="B38" s="98" t="s">
        <v>612</v>
      </c>
      <c r="C38" s="98" t="s">
        <v>613</v>
      </c>
      <c r="D38" s="98" t="s">
        <v>614</v>
      </c>
      <c r="E38" s="98" t="s">
        <v>615</v>
      </c>
      <c r="F38" s="98" t="s">
        <v>334</v>
      </c>
      <c r="G38" s="4">
        <v>2050</v>
      </c>
      <c r="H38" s="4">
        <v>2050</v>
      </c>
      <c r="I38" s="4">
        <v>410</v>
      </c>
      <c r="J38" s="216"/>
    </row>
    <row r="39" spans="1:10" ht="15" x14ac:dyDescent="0.2">
      <c r="A39" s="98">
        <v>31</v>
      </c>
      <c r="B39" s="98" t="s">
        <v>616</v>
      </c>
      <c r="C39" s="98" t="s">
        <v>617</v>
      </c>
      <c r="D39" s="98" t="s">
        <v>618</v>
      </c>
      <c r="E39" s="98" t="s">
        <v>615</v>
      </c>
      <c r="F39" s="98" t="s">
        <v>334</v>
      </c>
      <c r="G39" s="4">
        <v>1875</v>
      </c>
      <c r="H39" s="4">
        <v>1875</v>
      </c>
      <c r="I39" s="4">
        <v>375</v>
      </c>
      <c r="J39" s="216"/>
    </row>
    <row r="40" spans="1:10" ht="30" x14ac:dyDescent="0.2">
      <c r="A40" s="98">
        <v>32</v>
      </c>
      <c r="B40" s="98" t="s">
        <v>619</v>
      </c>
      <c r="C40" s="98" t="s">
        <v>620</v>
      </c>
      <c r="D40" s="98" t="s">
        <v>621</v>
      </c>
      <c r="E40" s="98" t="s">
        <v>622</v>
      </c>
      <c r="F40" s="98" t="s">
        <v>334</v>
      </c>
      <c r="G40" s="4">
        <v>3750</v>
      </c>
      <c r="H40" s="4">
        <v>3750</v>
      </c>
      <c r="I40" s="4">
        <v>750</v>
      </c>
      <c r="J40" s="216"/>
    </row>
    <row r="41" spans="1:10" ht="30" x14ac:dyDescent="0.2">
      <c r="A41" s="98">
        <v>33</v>
      </c>
      <c r="B41" s="98" t="s">
        <v>623</v>
      </c>
      <c r="C41" s="98" t="s">
        <v>624</v>
      </c>
      <c r="D41" s="98" t="s">
        <v>625</v>
      </c>
      <c r="E41" s="98" t="s">
        <v>622</v>
      </c>
      <c r="F41" s="98" t="s">
        <v>334</v>
      </c>
      <c r="G41" s="4">
        <v>7500</v>
      </c>
      <c r="H41" s="4">
        <v>7500</v>
      </c>
      <c r="I41" s="4">
        <v>1500</v>
      </c>
      <c r="J41" s="216"/>
    </row>
    <row r="42" spans="1:10" ht="15" x14ac:dyDescent="0.2">
      <c r="A42" s="98">
        <v>34</v>
      </c>
      <c r="B42" s="98" t="s">
        <v>626</v>
      </c>
      <c r="C42" s="98" t="s">
        <v>627</v>
      </c>
      <c r="D42" s="98" t="s">
        <v>628</v>
      </c>
      <c r="E42" s="98" t="s">
        <v>629</v>
      </c>
      <c r="F42" s="98" t="s">
        <v>334</v>
      </c>
      <c r="G42" s="4">
        <v>6250</v>
      </c>
      <c r="H42" s="4">
        <v>6250</v>
      </c>
      <c r="I42" s="4">
        <v>1250</v>
      </c>
      <c r="J42" s="216"/>
    </row>
    <row r="43" spans="1:10" ht="15" x14ac:dyDescent="0.2">
      <c r="A43" s="98">
        <v>35</v>
      </c>
      <c r="B43" s="98" t="s">
        <v>547</v>
      </c>
      <c r="C43" s="98" t="s">
        <v>548</v>
      </c>
      <c r="D43" s="98" t="s">
        <v>549</v>
      </c>
      <c r="E43" s="98" t="s">
        <v>550</v>
      </c>
      <c r="F43" s="98" t="s">
        <v>0</v>
      </c>
      <c r="G43" s="4">
        <v>6380</v>
      </c>
      <c r="H43" s="4">
        <v>6380</v>
      </c>
      <c r="I43" s="4">
        <v>1276</v>
      </c>
      <c r="J43" s="216"/>
    </row>
    <row r="44" spans="1:10" ht="15" x14ac:dyDescent="0.2">
      <c r="A44" s="98">
        <v>36</v>
      </c>
      <c r="B44" s="98" t="s">
        <v>565</v>
      </c>
      <c r="C44" s="98" t="s">
        <v>582</v>
      </c>
      <c r="D44" s="98" t="s">
        <v>583</v>
      </c>
      <c r="E44" s="98" t="s">
        <v>608</v>
      </c>
      <c r="F44" s="98" t="s">
        <v>0</v>
      </c>
      <c r="G44" s="4">
        <v>5015</v>
      </c>
      <c r="H44" s="4">
        <v>5015</v>
      </c>
      <c r="I44" s="4">
        <v>1003</v>
      </c>
      <c r="J44" s="216"/>
    </row>
    <row r="45" spans="1:10" ht="15" x14ac:dyDescent="0.2">
      <c r="A45" s="98">
        <v>37</v>
      </c>
      <c r="B45" s="98" t="s">
        <v>626</v>
      </c>
      <c r="C45" s="98" t="s">
        <v>627</v>
      </c>
      <c r="D45" s="98" t="s">
        <v>628</v>
      </c>
      <c r="E45" s="98" t="s">
        <v>629</v>
      </c>
      <c r="F45" s="98" t="s">
        <v>0</v>
      </c>
      <c r="G45" s="4">
        <v>7375</v>
      </c>
      <c r="H45" s="4">
        <v>7375</v>
      </c>
      <c r="I45" s="4">
        <v>1475</v>
      </c>
      <c r="J45" s="216"/>
    </row>
    <row r="46" spans="1:10" ht="15" x14ac:dyDescent="0.2">
      <c r="A46" s="98">
        <v>38</v>
      </c>
      <c r="B46" s="98" t="s">
        <v>604</v>
      </c>
      <c r="C46" s="98" t="s">
        <v>605</v>
      </c>
      <c r="D46" s="98" t="s">
        <v>606</v>
      </c>
      <c r="E46" s="98" t="s">
        <v>607</v>
      </c>
      <c r="F46" s="98" t="s">
        <v>0</v>
      </c>
      <c r="G46" s="4">
        <v>2875</v>
      </c>
      <c r="H46" s="4">
        <v>2875</v>
      </c>
      <c r="I46" s="4">
        <v>575</v>
      </c>
      <c r="J46" s="216"/>
    </row>
    <row r="47" spans="1:10" ht="30" x14ac:dyDescent="0.2">
      <c r="A47" s="98">
        <v>39</v>
      </c>
      <c r="B47" s="98" t="s">
        <v>630</v>
      </c>
      <c r="C47" s="98" t="s">
        <v>631</v>
      </c>
      <c r="D47" s="98" t="s">
        <v>632</v>
      </c>
      <c r="E47" s="98" t="s">
        <v>633</v>
      </c>
      <c r="F47" s="98" t="s">
        <v>334</v>
      </c>
      <c r="G47" s="4">
        <v>4000</v>
      </c>
      <c r="H47" s="4">
        <v>4000</v>
      </c>
      <c r="I47" s="4">
        <v>800</v>
      </c>
      <c r="J47" s="216"/>
    </row>
    <row r="48" spans="1:10" ht="30" x14ac:dyDescent="0.2">
      <c r="A48" s="98">
        <v>40</v>
      </c>
      <c r="B48" s="98" t="s">
        <v>634</v>
      </c>
      <c r="C48" s="98" t="s">
        <v>635</v>
      </c>
      <c r="D48" s="98" t="s">
        <v>636</v>
      </c>
      <c r="E48" s="98" t="s">
        <v>637</v>
      </c>
      <c r="F48" s="98" t="s">
        <v>334</v>
      </c>
      <c r="G48" s="4">
        <v>1500</v>
      </c>
      <c r="H48" s="4">
        <v>1500</v>
      </c>
      <c r="I48" s="4">
        <v>300</v>
      </c>
      <c r="J48" s="216"/>
    </row>
    <row r="49" spans="1:10" ht="15" x14ac:dyDescent="0.2">
      <c r="A49" s="98">
        <v>41</v>
      </c>
      <c r="B49" s="98" t="s">
        <v>523</v>
      </c>
      <c r="C49" s="98" t="s">
        <v>524</v>
      </c>
      <c r="D49" s="98" t="s">
        <v>519</v>
      </c>
      <c r="E49" s="98" t="s">
        <v>525</v>
      </c>
      <c r="F49" s="98" t="s">
        <v>0</v>
      </c>
      <c r="G49" s="4">
        <v>3750</v>
      </c>
      <c r="H49" s="4">
        <v>3750</v>
      </c>
      <c r="I49" s="4">
        <v>750</v>
      </c>
      <c r="J49" s="216"/>
    </row>
    <row r="50" spans="1:10" ht="15" x14ac:dyDescent="0.2">
      <c r="A50" s="98">
        <v>42</v>
      </c>
      <c r="B50" s="98" t="s">
        <v>540</v>
      </c>
      <c r="C50" s="98" t="s">
        <v>598</v>
      </c>
      <c r="D50" s="98" t="s">
        <v>599</v>
      </c>
      <c r="E50" s="98" t="s">
        <v>595</v>
      </c>
      <c r="F50" s="98" t="s">
        <v>0</v>
      </c>
      <c r="G50" s="4">
        <v>1687.5</v>
      </c>
      <c r="H50" s="4">
        <v>1687.5</v>
      </c>
      <c r="I50" s="4">
        <v>137.5</v>
      </c>
      <c r="J50" s="216"/>
    </row>
    <row r="51" spans="1:10" ht="15" x14ac:dyDescent="0.2">
      <c r="A51" s="98">
        <v>43</v>
      </c>
      <c r="B51" s="98" t="s">
        <v>592</v>
      </c>
      <c r="C51" s="98" t="s">
        <v>593</v>
      </c>
      <c r="D51" s="98" t="s">
        <v>594</v>
      </c>
      <c r="E51" s="98" t="s">
        <v>595</v>
      </c>
      <c r="F51" s="98" t="s">
        <v>0</v>
      </c>
      <c r="G51" s="4">
        <v>1625</v>
      </c>
      <c r="H51" s="4">
        <v>1625</v>
      </c>
      <c r="I51" s="4">
        <v>325</v>
      </c>
      <c r="J51" s="216"/>
    </row>
    <row r="52" spans="1:10" ht="30" x14ac:dyDescent="0.2">
      <c r="A52" s="98">
        <v>44</v>
      </c>
      <c r="B52" s="98" t="s">
        <v>619</v>
      </c>
      <c r="C52" s="98" t="s">
        <v>620</v>
      </c>
      <c r="D52" s="98" t="s">
        <v>621</v>
      </c>
      <c r="E52" s="98" t="s">
        <v>622</v>
      </c>
      <c r="F52" s="98" t="s">
        <v>0</v>
      </c>
      <c r="G52" s="4">
        <v>1875</v>
      </c>
      <c r="H52" s="4">
        <v>1875</v>
      </c>
      <c r="I52" s="4">
        <v>375</v>
      </c>
    </row>
    <row r="53" spans="1:10" ht="30" x14ac:dyDescent="0.2">
      <c r="A53" s="98">
        <v>45</v>
      </c>
      <c r="B53" s="98" t="s">
        <v>638</v>
      </c>
      <c r="C53" s="98" t="s">
        <v>639</v>
      </c>
      <c r="D53" s="98" t="s">
        <v>640</v>
      </c>
      <c r="E53" s="98" t="s">
        <v>641</v>
      </c>
      <c r="F53" s="98" t="s">
        <v>334</v>
      </c>
      <c r="G53" s="4">
        <v>3750</v>
      </c>
      <c r="H53" s="4">
        <v>3750</v>
      </c>
      <c r="I53" s="4">
        <v>750</v>
      </c>
    </row>
    <row r="54" spans="1:10" ht="15" x14ac:dyDescent="0.2">
      <c r="A54" s="98">
        <v>46</v>
      </c>
      <c r="B54" s="98" t="s">
        <v>623</v>
      </c>
      <c r="C54" s="98" t="s">
        <v>642</v>
      </c>
      <c r="D54" s="98" t="s">
        <v>643</v>
      </c>
      <c r="E54" s="98" t="s">
        <v>558</v>
      </c>
      <c r="F54" s="98" t="s">
        <v>334</v>
      </c>
      <c r="G54" s="4">
        <v>2000</v>
      </c>
      <c r="H54" s="4">
        <v>2000</v>
      </c>
      <c r="I54" s="4">
        <v>400</v>
      </c>
    </row>
    <row r="55" spans="1:10" ht="15" x14ac:dyDescent="0.2">
      <c r="A55" s="98">
        <v>47</v>
      </c>
      <c r="B55" s="98" t="s">
        <v>644</v>
      </c>
      <c r="C55" s="98" t="s">
        <v>645</v>
      </c>
      <c r="D55" s="98" t="s">
        <v>646</v>
      </c>
      <c r="E55" s="98" t="s">
        <v>558</v>
      </c>
      <c r="F55" s="98" t="s">
        <v>334</v>
      </c>
      <c r="G55" s="4">
        <v>2000</v>
      </c>
      <c r="H55" s="4">
        <v>2000</v>
      </c>
      <c r="I55" s="4">
        <v>400</v>
      </c>
    </row>
    <row r="56" spans="1:10" ht="15" x14ac:dyDescent="0.2">
      <c r="A56" s="98">
        <v>48</v>
      </c>
      <c r="B56" s="98" t="s">
        <v>647</v>
      </c>
      <c r="C56" s="98" t="s">
        <v>648</v>
      </c>
      <c r="D56" s="98" t="s">
        <v>649</v>
      </c>
      <c r="E56" s="98" t="s">
        <v>558</v>
      </c>
      <c r="F56" s="98" t="s">
        <v>334</v>
      </c>
      <c r="G56" s="4">
        <v>2000</v>
      </c>
      <c r="H56" s="4">
        <v>2000</v>
      </c>
      <c r="I56" s="4">
        <v>400</v>
      </c>
    </row>
    <row r="57" spans="1:10" ht="15" x14ac:dyDescent="0.2">
      <c r="A57" s="98">
        <v>49</v>
      </c>
      <c r="B57" s="98" t="s">
        <v>568</v>
      </c>
      <c r="C57" s="98" t="s">
        <v>574</v>
      </c>
      <c r="D57" s="98" t="s">
        <v>575</v>
      </c>
      <c r="E57" s="98" t="s">
        <v>558</v>
      </c>
      <c r="F57" s="98" t="s">
        <v>334</v>
      </c>
      <c r="G57" s="4">
        <v>2000</v>
      </c>
      <c r="H57" s="4">
        <v>2000</v>
      </c>
      <c r="I57" s="4">
        <v>400</v>
      </c>
    </row>
    <row r="58" spans="1:10" ht="15" x14ac:dyDescent="0.2">
      <c r="A58" s="98">
        <v>50</v>
      </c>
      <c r="B58" s="98" t="s">
        <v>650</v>
      </c>
      <c r="C58" s="98" t="s">
        <v>651</v>
      </c>
      <c r="D58" s="98" t="s">
        <v>652</v>
      </c>
      <c r="E58" s="98" t="s">
        <v>558</v>
      </c>
      <c r="F58" s="98" t="s">
        <v>334</v>
      </c>
      <c r="G58" s="4">
        <v>2000</v>
      </c>
      <c r="H58" s="4">
        <v>2000</v>
      </c>
      <c r="I58" s="4">
        <v>400</v>
      </c>
    </row>
    <row r="59" spans="1:10" ht="15" x14ac:dyDescent="0.2">
      <c r="A59" s="98">
        <v>51</v>
      </c>
      <c r="B59" s="98" t="s">
        <v>623</v>
      </c>
      <c r="C59" s="98" t="s">
        <v>653</v>
      </c>
      <c r="D59" s="98" t="s">
        <v>654</v>
      </c>
      <c r="E59" s="98" t="s">
        <v>595</v>
      </c>
      <c r="F59" s="98" t="s">
        <v>334</v>
      </c>
      <c r="G59" s="4">
        <v>500</v>
      </c>
      <c r="H59" s="4">
        <v>500</v>
      </c>
      <c r="I59" s="4">
        <v>100</v>
      </c>
    </row>
    <row r="60" spans="1:10" ht="30" x14ac:dyDescent="0.2">
      <c r="A60" s="98">
        <v>52</v>
      </c>
      <c r="B60" s="98" t="s">
        <v>638</v>
      </c>
      <c r="C60" s="98" t="s">
        <v>639</v>
      </c>
      <c r="D60" s="98" t="s">
        <v>640</v>
      </c>
      <c r="E60" s="98" t="s">
        <v>641</v>
      </c>
      <c r="F60" s="98" t="s">
        <v>0</v>
      </c>
      <c r="G60" s="4">
        <v>1250</v>
      </c>
      <c r="H60" s="4">
        <v>1250</v>
      </c>
      <c r="I60" s="4">
        <v>250</v>
      </c>
    </row>
    <row r="61" spans="1:10" ht="15" x14ac:dyDescent="0.2">
      <c r="A61" s="98">
        <v>53</v>
      </c>
      <c r="B61" s="98" t="s">
        <v>616</v>
      </c>
      <c r="C61" s="98" t="s">
        <v>617</v>
      </c>
      <c r="D61" s="98" t="s">
        <v>618</v>
      </c>
      <c r="E61" s="98" t="s">
        <v>615</v>
      </c>
      <c r="F61" s="98" t="s">
        <v>0</v>
      </c>
      <c r="G61" s="4">
        <v>200</v>
      </c>
      <c r="H61" s="4">
        <v>200</v>
      </c>
      <c r="I61" s="4">
        <v>40</v>
      </c>
    </row>
    <row r="62" spans="1:10" ht="15" x14ac:dyDescent="0.2">
      <c r="A62" s="98">
        <v>54</v>
      </c>
      <c r="B62" s="98" t="s">
        <v>623</v>
      </c>
      <c r="C62" s="98" t="s">
        <v>653</v>
      </c>
      <c r="D62" s="98" t="s">
        <v>654</v>
      </c>
      <c r="E62" s="98" t="s">
        <v>595</v>
      </c>
      <c r="F62" s="98" t="s">
        <v>334</v>
      </c>
      <c r="G62" s="4">
        <v>500</v>
      </c>
      <c r="H62" s="4">
        <v>500</v>
      </c>
      <c r="I62" s="4">
        <v>100</v>
      </c>
    </row>
    <row r="63" spans="1:10" ht="15" x14ac:dyDescent="0.2">
      <c r="A63" s="98">
        <v>55</v>
      </c>
      <c r="B63" s="98" t="s">
        <v>526</v>
      </c>
      <c r="C63" s="98" t="s">
        <v>527</v>
      </c>
      <c r="D63" s="98" t="s">
        <v>528</v>
      </c>
      <c r="E63" s="98" t="s">
        <v>529</v>
      </c>
      <c r="F63" s="98" t="s">
        <v>0</v>
      </c>
      <c r="G63" s="4">
        <v>1250</v>
      </c>
      <c r="H63" s="4">
        <v>1250</v>
      </c>
      <c r="I63" s="4">
        <v>250</v>
      </c>
    </row>
    <row r="64" spans="1:10" ht="15" x14ac:dyDescent="0.2">
      <c r="A64" s="98">
        <v>56</v>
      </c>
      <c r="B64" s="98" t="s">
        <v>534</v>
      </c>
      <c r="C64" s="98" t="s">
        <v>535</v>
      </c>
      <c r="D64" s="98" t="s">
        <v>536</v>
      </c>
      <c r="E64" s="98" t="s">
        <v>533</v>
      </c>
      <c r="F64" s="98" t="s">
        <v>0</v>
      </c>
      <c r="G64" s="4">
        <v>5000</v>
      </c>
      <c r="H64" s="4">
        <v>5000</v>
      </c>
      <c r="I64" s="4">
        <v>1000</v>
      </c>
    </row>
    <row r="65" spans="1:9" ht="15" x14ac:dyDescent="0.2">
      <c r="A65" s="98">
        <v>57</v>
      </c>
      <c r="B65" s="98" t="s">
        <v>537</v>
      </c>
      <c r="C65" s="98" t="s">
        <v>538</v>
      </c>
      <c r="D65" s="98" t="s">
        <v>539</v>
      </c>
      <c r="E65" s="98" t="s">
        <v>533</v>
      </c>
      <c r="F65" s="98" t="s">
        <v>0</v>
      </c>
      <c r="G65" s="4">
        <v>1250</v>
      </c>
      <c r="H65" s="4">
        <v>1250</v>
      </c>
      <c r="I65" s="4">
        <v>250</v>
      </c>
    </row>
    <row r="66" spans="1:9" ht="15" x14ac:dyDescent="0.2">
      <c r="A66" s="98">
        <v>58</v>
      </c>
      <c r="B66" s="98" t="s">
        <v>540</v>
      </c>
      <c r="C66" s="98" t="s">
        <v>541</v>
      </c>
      <c r="D66" s="98" t="s">
        <v>542</v>
      </c>
      <c r="E66" s="98" t="s">
        <v>533</v>
      </c>
      <c r="F66" s="98" t="s">
        <v>0</v>
      </c>
      <c r="G66" s="4">
        <v>2500</v>
      </c>
      <c r="H66" s="4">
        <v>2500</v>
      </c>
      <c r="I66" s="4">
        <v>500</v>
      </c>
    </row>
    <row r="67" spans="1:9" ht="15" x14ac:dyDescent="0.2">
      <c r="A67" s="98">
        <v>59</v>
      </c>
      <c r="B67" s="98" t="s">
        <v>543</v>
      </c>
      <c r="C67" s="98" t="s">
        <v>544</v>
      </c>
      <c r="D67" s="98" t="s">
        <v>545</v>
      </c>
      <c r="E67" s="98" t="s">
        <v>546</v>
      </c>
      <c r="F67" s="98" t="s">
        <v>0</v>
      </c>
      <c r="G67" s="4">
        <v>625</v>
      </c>
      <c r="H67" s="4">
        <v>625</v>
      </c>
      <c r="I67" s="4">
        <v>125</v>
      </c>
    </row>
    <row r="68" spans="1:9" ht="15" x14ac:dyDescent="0.2">
      <c r="A68" s="87" t="s">
        <v>271</v>
      </c>
      <c r="B68" s="87"/>
      <c r="C68" s="87"/>
      <c r="D68" s="87"/>
      <c r="E68" s="87"/>
      <c r="F68" s="98"/>
      <c r="G68" s="4"/>
      <c r="H68" s="4"/>
      <c r="I68" s="4"/>
    </row>
    <row r="69" spans="1:9" ht="15" x14ac:dyDescent="0.3">
      <c r="A69" s="87"/>
      <c r="B69" s="99"/>
      <c r="C69" s="99"/>
      <c r="D69" s="99"/>
      <c r="E69" s="99"/>
      <c r="F69" s="87" t="s">
        <v>422</v>
      </c>
      <c r="G69" s="86">
        <f>SUM(G9:G68)</f>
        <v>333712.5</v>
      </c>
      <c r="H69" s="86">
        <f>SUM(H9:H68)</f>
        <v>333712.5</v>
      </c>
      <c r="I69" s="86">
        <f>SUM(I9:I68)</f>
        <v>66142.5</v>
      </c>
    </row>
    <row r="70" spans="1:9" ht="15" x14ac:dyDescent="0.3">
      <c r="A70" s="214"/>
      <c r="B70" s="214"/>
      <c r="C70" s="214"/>
      <c r="D70" s="214"/>
      <c r="E70" s="214"/>
      <c r="F70" s="214"/>
      <c r="G70" s="214"/>
      <c r="H70" s="184"/>
      <c r="I70" s="184"/>
    </row>
    <row r="71" spans="1:9" ht="15" x14ac:dyDescent="0.3">
      <c r="A71" s="215" t="s">
        <v>411</v>
      </c>
      <c r="B71" s="215"/>
      <c r="C71" s="214"/>
      <c r="D71" s="214"/>
      <c r="E71" s="214"/>
      <c r="F71" s="214"/>
      <c r="G71" s="214"/>
      <c r="H71" s="184"/>
      <c r="I71" s="184"/>
    </row>
    <row r="72" spans="1:9" ht="15" x14ac:dyDescent="0.3">
      <c r="A72" s="215"/>
      <c r="B72" s="215"/>
      <c r="C72" s="214"/>
      <c r="D72" s="214"/>
      <c r="E72" s="214"/>
      <c r="F72" s="214"/>
      <c r="G72" s="214"/>
      <c r="H72" s="184"/>
      <c r="I72" s="184"/>
    </row>
    <row r="73" spans="1:9" x14ac:dyDescent="0.2">
      <c r="A73" s="211"/>
      <c r="B73" s="211"/>
      <c r="C73" s="211"/>
      <c r="D73" s="211"/>
      <c r="E73" s="211"/>
      <c r="F73" s="211"/>
      <c r="G73" s="211"/>
      <c r="H73" s="211"/>
      <c r="I73" s="211"/>
    </row>
    <row r="74" spans="1:9" ht="15" x14ac:dyDescent="0.3">
      <c r="A74" s="190" t="s">
        <v>107</v>
      </c>
      <c r="B74" s="190"/>
      <c r="C74" s="184"/>
      <c r="D74" s="184"/>
      <c r="E74" s="184"/>
      <c r="F74" s="184"/>
      <c r="G74" s="184"/>
      <c r="H74" s="184"/>
      <c r="I74" s="184"/>
    </row>
    <row r="75" spans="1:9" ht="15" x14ac:dyDescent="0.3">
      <c r="A75" s="184"/>
      <c r="B75" s="184"/>
      <c r="C75" s="184"/>
      <c r="D75" s="184"/>
      <c r="E75" s="184"/>
      <c r="F75" s="184"/>
      <c r="G75" s="184"/>
      <c r="H75" s="184"/>
      <c r="I75" s="184"/>
    </row>
    <row r="76" spans="1:9" ht="15" x14ac:dyDescent="0.3">
      <c r="A76" s="184"/>
      <c r="B76" s="184"/>
      <c r="C76" s="184"/>
      <c r="D76" s="184"/>
      <c r="E76" s="188"/>
      <c r="F76" s="188"/>
      <c r="G76" s="188"/>
      <c r="H76" s="184"/>
      <c r="I76" s="184"/>
    </row>
    <row r="77" spans="1:9" ht="15" x14ac:dyDescent="0.3">
      <c r="A77" s="190"/>
      <c r="B77" s="190"/>
      <c r="C77" s="190" t="s">
        <v>375</v>
      </c>
      <c r="D77" s="190"/>
      <c r="E77" s="190"/>
      <c r="F77" s="190"/>
      <c r="G77" s="190"/>
      <c r="H77" s="184"/>
      <c r="I77" s="184"/>
    </row>
    <row r="78" spans="1:9" ht="15" x14ac:dyDescent="0.3">
      <c r="A78" s="184"/>
      <c r="B78" s="184"/>
      <c r="C78" s="184" t="s">
        <v>374</v>
      </c>
      <c r="D78" s="184"/>
      <c r="E78" s="184"/>
      <c r="F78" s="184"/>
      <c r="G78" s="184"/>
      <c r="H78" s="184"/>
      <c r="I78" s="184"/>
    </row>
    <row r="79" spans="1:9" x14ac:dyDescent="0.2">
      <c r="A79" s="192"/>
      <c r="B79" s="192"/>
      <c r="C79" s="192" t="s">
        <v>139</v>
      </c>
      <c r="D79" s="192"/>
      <c r="E79" s="192"/>
      <c r="F79" s="192"/>
      <c r="G79" s="192"/>
    </row>
  </sheetData>
  <mergeCells count="2">
    <mergeCell ref="I1:J1"/>
    <mergeCell ref="I2:J2"/>
  </mergeCells>
  <printOptions gridLines="1"/>
  <pageMargins left="0.25" right="0.25" top="0.75" bottom="0.75" header="0.3" footer="0.3"/>
  <pageSetup scale="73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view="pageBreakPreview" zoomScale="80" zoomScaleNormal="100" zoomScaleSheetLayoutView="80" workbookViewId="0"/>
  </sheetViews>
  <sheetFormatPr defaultRowHeight="15" x14ac:dyDescent="0.3"/>
  <cols>
    <col min="1" max="1" width="5" style="246" customWidth="1"/>
    <col min="2" max="2" width="19.7109375" style="246" customWidth="1"/>
    <col min="3" max="3" width="20.28515625" style="246" customWidth="1"/>
    <col min="4" max="4" width="18.5703125" style="246" customWidth="1"/>
    <col min="5" max="5" width="34.7109375" style="246" customWidth="1"/>
    <col min="6" max="6" width="15.140625" style="246" customWidth="1"/>
    <col min="7" max="7" width="15" style="246" customWidth="1"/>
    <col min="8" max="8" width="12" style="246" customWidth="1"/>
    <col min="9" max="16384" width="9.140625" style="246"/>
  </cols>
  <sheetData>
    <row r="1" spans="1:9" x14ac:dyDescent="0.3">
      <c r="A1" s="74" t="s">
        <v>352</v>
      </c>
      <c r="B1" s="77"/>
      <c r="C1" s="77"/>
      <c r="D1" s="77"/>
      <c r="E1" s="77"/>
      <c r="F1" s="77"/>
      <c r="G1" s="458" t="s">
        <v>109</v>
      </c>
      <c r="H1" s="458"/>
      <c r="I1" s="424"/>
    </row>
    <row r="2" spans="1:9" x14ac:dyDescent="0.3">
      <c r="A2" s="76" t="s">
        <v>140</v>
      </c>
      <c r="B2" s="77"/>
      <c r="C2" s="77"/>
      <c r="D2" s="77"/>
      <c r="E2" s="77"/>
      <c r="F2" s="77"/>
      <c r="G2" s="456" t="str">
        <f>'ფორმა N1'!L2</f>
        <v>01/01/2017-12/31/2017</v>
      </c>
      <c r="H2" s="456"/>
      <c r="I2" s="76"/>
    </row>
    <row r="3" spans="1:9" x14ac:dyDescent="0.3">
      <c r="A3" s="76"/>
      <c r="B3" s="76"/>
      <c r="C3" s="76"/>
      <c r="D3" s="76"/>
      <c r="E3" s="76"/>
      <c r="F3" s="76"/>
      <c r="G3" s="424"/>
      <c r="H3" s="424"/>
      <c r="I3" s="424"/>
    </row>
    <row r="4" spans="1:9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  <c r="I4" s="76"/>
    </row>
    <row r="5" spans="1:9" x14ac:dyDescent="0.3">
      <c r="A5" s="422" t="str">
        <f>'ფორმა N1'!A5</f>
        <v>მპგ „საქართველოს ქრისტიან კონსერვატიული პარტია“</v>
      </c>
      <c r="B5" s="80"/>
      <c r="C5" s="80"/>
      <c r="D5" s="80"/>
      <c r="E5" s="80"/>
      <c r="F5" s="80"/>
      <c r="G5" s="81"/>
      <c r="H5" s="81"/>
      <c r="I5" s="424"/>
    </row>
    <row r="6" spans="1:9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9" x14ac:dyDescent="0.3">
      <c r="A7" s="423"/>
      <c r="B7" s="423"/>
      <c r="C7" s="423"/>
      <c r="D7" s="423"/>
      <c r="E7" s="423"/>
      <c r="F7" s="423"/>
      <c r="G7" s="78"/>
      <c r="H7" s="78"/>
      <c r="I7" s="76"/>
    </row>
    <row r="8" spans="1:9" ht="45" x14ac:dyDescent="0.3">
      <c r="A8" s="433" t="s">
        <v>64</v>
      </c>
      <c r="B8" s="79" t="s">
        <v>326</v>
      </c>
      <c r="C8" s="90" t="s">
        <v>327</v>
      </c>
      <c r="D8" s="90" t="s">
        <v>227</v>
      </c>
      <c r="E8" s="90" t="s">
        <v>330</v>
      </c>
      <c r="F8" s="90" t="s">
        <v>329</v>
      </c>
      <c r="G8" s="90" t="s">
        <v>371</v>
      </c>
      <c r="H8" s="79" t="s">
        <v>10</v>
      </c>
      <c r="I8" s="79" t="s">
        <v>9</v>
      </c>
    </row>
    <row r="9" spans="1:9" ht="30" x14ac:dyDescent="0.3">
      <c r="A9" s="436">
        <v>1</v>
      </c>
      <c r="B9" s="435" t="s">
        <v>592</v>
      </c>
      <c r="C9" s="435" t="s">
        <v>593</v>
      </c>
      <c r="D9" s="98" t="s">
        <v>594</v>
      </c>
      <c r="E9" s="98" t="s">
        <v>655</v>
      </c>
      <c r="F9" s="98" t="s">
        <v>656</v>
      </c>
      <c r="G9" s="98">
        <v>3</v>
      </c>
      <c r="H9" s="4">
        <v>45</v>
      </c>
      <c r="I9" s="4">
        <v>45</v>
      </c>
    </row>
    <row r="10" spans="1:9" x14ac:dyDescent="0.3">
      <c r="A10" s="436">
        <v>2</v>
      </c>
      <c r="B10" s="435"/>
      <c r="C10" s="435"/>
      <c r="D10" s="98"/>
      <c r="E10" s="98"/>
      <c r="F10" s="98"/>
      <c r="G10" s="98"/>
      <c r="H10" s="4"/>
      <c r="I10" s="4"/>
    </row>
    <row r="11" spans="1:9" x14ac:dyDescent="0.3">
      <c r="A11" s="437" t="s">
        <v>273</v>
      </c>
      <c r="B11" s="87"/>
      <c r="C11" s="98"/>
      <c r="D11" s="98"/>
      <c r="E11" s="98"/>
      <c r="F11" s="98"/>
      <c r="G11" s="98"/>
      <c r="H11" s="4"/>
      <c r="I11" s="4"/>
    </row>
    <row r="12" spans="1:9" x14ac:dyDescent="0.3">
      <c r="A12" s="434"/>
      <c r="B12" s="99"/>
      <c r="C12" s="99"/>
      <c r="D12" s="99"/>
      <c r="E12" s="99"/>
      <c r="F12" s="99"/>
      <c r="G12" s="99" t="s">
        <v>325</v>
      </c>
      <c r="H12" s="86">
        <f>SUM(H9:H11)</f>
        <v>45</v>
      </c>
      <c r="I12" s="86">
        <f>SUM(I9:I11)</f>
        <v>45</v>
      </c>
    </row>
    <row r="13" spans="1:9" x14ac:dyDescent="0.3">
      <c r="A13" s="214"/>
      <c r="B13" s="214"/>
      <c r="C13" s="214"/>
      <c r="D13" s="214"/>
      <c r="E13" s="214"/>
      <c r="F13" s="214"/>
      <c r="G13" s="184"/>
      <c r="H13" s="184"/>
      <c r="I13" s="431"/>
    </row>
    <row r="14" spans="1:9" x14ac:dyDescent="0.3">
      <c r="A14" s="215" t="s">
        <v>336</v>
      </c>
      <c r="B14" s="214"/>
      <c r="C14" s="214"/>
      <c r="D14" s="214"/>
      <c r="E14" s="214"/>
      <c r="F14" s="214"/>
      <c r="G14" s="184"/>
      <c r="H14" s="184"/>
      <c r="I14" s="431"/>
    </row>
    <row r="15" spans="1:9" x14ac:dyDescent="0.3">
      <c r="A15" s="215" t="s">
        <v>339</v>
      </c>
      <c r="B15" s="214"/>
      <c r="C15" s="214"/>
      <c r="D15" s="214"/>
      <c r="E15" s="214"/>
      <c r="F15" s="214"/>
      <c r="G15" s="184"/>
      <c r="H15" s="184"/>
      <c r="I15" s="431"/>
    </row>
    <row r="16" spans="1:9" x14ac:dyDescent="0.3">
      <c r="A16" s="215"/>
      <c r="B16" s="184"/>
      <c r="C16" s="184"/>
      <c r="D16" s="184"/>
      <c r="E16" s="184"/>
      <c r="F16" s="184"/>
      <c r="G16" s="184"/>
      <c r="H16" s="184"/>
      <c r="I16" s="431"/>
    </row>
    <row r="17" spans="1:9" x14ac:dyDescent="0.3">
      <c r="A17" s="215"/>
      <c r="B17" s="184"/>
      <c r="C17" s="184"/>
      <c r="D17" s="184"/>
      <c r="E17" s="184"/>
      <c r="G17" s="184"/>
      <c r="H17" s="184"/>
      <c r="I17" s="431"/>
    </row>
    <row r="18" spans="1:9" x14ac:dyDescent="0.3">
      <c r="A18" s="184"/>
      <c r="B18" s="184"/>
      <c r="C18" s="184"/>
      <c r="D18" s="184"/>
      <c r="E18" s="184"/>
      <c r="F18" s="184"/>
      <c r="G18" s="184"/>
      <c r="H18" s="184"/>
      <c r="I18" s="431"/>
    </row>
    <row r="19" spans="1:9" x14ac:dyDescent="0.3">
      <c r="A19" s="190" t="s">
        <v>107</v>
      </c>
      <c r="B19" s="184"/>
      <c r="C19" s="184"/>
      <c r="D19" s="184"/>
      <c r="E19" s="184"/>
      <c r="F19" s="184"/>
      <c r="G19" s="184"/>
      <c r="H19" s="184"/>
      <c r="I19" s="431"/>
    </row>
    <row r="20" spans="1:9" x14ac:dyDescent="0.3">
      <c r="A20" s="184"/>
      <c r="B20" s="184"/>
      <c r="C20" s="184"/>
      <c r="D20" s="184"/>
      <c r="E20" s="184"/>
      <c r="F20" s="184"/>
      <c r="G20" s="184"/>
      <c r="H20" s="184"/>
      <c r="I20" s="431"/>
    </row>
    <row r="21" spans="1:9" x14ac:dyDescent="0.3">
      <c r="A21" s="184"/>
      <c r="B21" s="184"/>
      <c r="C21" s="184"/>
      <c r="D21" s="184"/>
      <c r="E21" s="184"/>
      <c r="F21" s="184"/>
      <c r="G21" s="184"/>
      <c r="H21" s="191"/>
      <c r="I21" s="431"/>
    </row>
    <row r="22" spans="1:9" x14ac:dyDescent="0.3">
      <c r="A22" s="190"/>
      <c r="B22" s="190" t="s">
        <v>266</v>
      </c>
      <c r="C22" s="190"/>
      <c r="D22" s="190"/>
      <c r="E22" s="190"/>
      <c r="F22" s="190"/>
      <c r="G22" s="184"/>
      <c r="H22" s="191"/>
      <c r="I22" s="431"/>
    </row>
    <row r="23" spans="1:9" x14ac:dyDescent="0.3">
      <c r="A23" s="184"/>
      <c r="B23" s="184" t="s">
        <v>265</v>
      </c>
      <c r="C23" s="184"/>
      <c r="D23" s="184"/>
      <c r="E23" s="184"/>
      <c r="F23" s="184"/>
      <c r="G23" s="184"/>
      <c r="H23" s="191"/>
      <c r="I23" s="431"/>
    </row>
    <row r="24" spans="1:9" x14ac:dyDescent="0.3">
      <c r="A24" s="432"/>
      <c r="B24" s="432" t="s">
        <v>139</v>
      </c>
      <c r="C24" s="432"/>
      <c r="D24" s="432"/>
      <c r="E24" s="432"/>
      <c r="F24" s="432"/>
      <c r="G24" s="430"/>
      <c r="H24" s="430"/>
      <c r="I24" s="430"/>
    </row>
  </sheetData>
  <mergeCells count="2">
    <mergeCell ref="G1:H1"/>
    <mergeCell ref="G2:H2"/>
  </mergeCells>
  <printOptions gridLines="1"/>
  <pageMargins left="0.25" right="0.25" top="0.75" bottom="0.75" header="0.3" footer="0.3"/>
  <pageSetup scale="6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view="pageBreakPreview" zoomScale="80" zoomScaleNormal="100" zoomScaleSheetLayoutView="80" workbookViewId="0">
      <selection activeCell="E15" sqref="E15"/>
    </sheetView>
  </sheetViews>
  <sheetFormatPr defaultRowHeight="12.75" x14ac:dyDescent="0.2"/>
  <cols>
    <col min="1" max="1" width="5.42578125" style="185" customWidth="1"/>
    <col min="2" max="2" width="13.140625" style="185" customWidth="1"/>
    <col min="3" max="3" width="15.140625" style="185" customWidth="1"/>
    <col min="4" max="4" width="18" style="185" customWidth="1"/>
    <col min="5" max="5" width="20.5703125" style="185" customWidth="1"/>
    <col min="6" max="6" width="21.28515625" style="185" customWidth="1"/>
    <col min="7" max="7" width="15.140625" style="185" customWidth="1"/>
    <col min="8" max="8" width="15.5703125" style="185" customWidth="1"/>
    <col min="9" max="9" width="13.42578125" style="185" customWidth="1"/>
    <col min="10" max="10" width="0" style="185" hidden="1" customWidth="1"/>
    <col min="11" max="16384" width="9.140625" style="185"/>
  </cols>
  <sheetData>
    <row r="1" spans="1:10" ht="15" x14ac:dyDescent="0.3">
      <c r="A1" s="74" t="s">
        <v>429</v>
      </c>
      <c r="B1" s="74"/>
      <c r="C1" s="77"/>
      <c r="D1" s="77"/>
      <c r="E1" s="77"/>
      <c r="F1" s="77"/>
      <c r="G1" s="458" t="s">
        <v>109</v>
      </c>
      <c r="H1" s="458"/>
    </row>
    <row r="2" spans="1:10" ht="15" x14ac:dyDescent="0.3">
      <c r="A2" s="76" t="s">
        <v>140</v>
      </c>
      <c r="B2" s="74"/>
      <c r="C2" s="77"/>
      <c r="D2" s="77"/>
      <c r="E2" s="77"/>
      <c r="F2" s="77"/>
      <c r="G2" s="456" t="str">
        <f>'ფორმა N1'!L2</f>
        <v>01/01/2017-12/31/2017</v>
      </c>
      <c r="H2" s="456"/>
    </row>
    <row r="3" spans="1:10" ht="15" x14ac:dyDescent="0.3">
      <c r="A3" s="76"/>
      <c r="B3" s="76"/>
      <c r="C3" s="76"/>
      <c r="D3" s="76"/>
      <c r="E3" s="76"/>
      <c r="F3" s="76"/>
      <c r="G3" s="204"/>
      <c r="H3" s="204"/>
    </row>
    <row r="4" spans="1:10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</row>
    <row r="5" spans="1:10" ht="15" x14ac:dyDescent="0.3">
      <c r="A5" s="422" t="str">
        <f>'ფორმა N1'!A5</f>
        <v>მპგ „საქართველოს ქრისტიან კონსერვატიული პარტია“</v>
      </c>
      <c r="B5" s="80"/>
      <c r="C5" s="80"/>
      <c r="D5" s="80"/>
      <c r="E5" s="80"/>
      <c r="F5" s="80"/>
      <c r="G5" s="81"/>
      <c r="H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</row>
    <row r="7" spans="1:10" ht="15" x14ac:dyDescent="0.2">
      <c r="A7" s="203"/>
      <c r="B7" s="203"/>
      <c r="C7" s="203"/>
      <c r="D7" s="207"/>
      <c r="E7" s="203"/>
      <c r="F7" s="203"/>
      <c r="G7" s="78"/>
      <c r="H7" s="78"/>
    </row>
    <row r="8" spans="1:10" ht="30" x14ac:dyDescent="0.2">
      <c r="A8" s="90" t="s">
        <v>64</v>
      </c>
      <c r="B8" s="90" t="s">
        <v>326</v>
      </c>
      <c r="C8" s="90" t="s">
        <v>327</v>
      </c>
      <c r="D8" s="90" t="s">
        <v>227</v>
      </c>
      <c r="E8" s="90" t="s">
        <v>335</v>
      </c>
      <c r="F8" s="90" t="s">
        <v>328</v>
      </c>
      <c r="G8" s="79" t="s">
        <v>10</v>
      </c>
      <c r="H8" s="79" t="s">
        <v>9</v>
      </c>
      <c r="J8" s="216" t="s">
        <v>334</v>
      </c>
    </row>
    <row r="9" spans="1:10" ht="15" x14ac:dyDescent="0.2">
      <c r="A9" s="98"/>
      <c r="B9" s="98"/>
      <c r="C9" s="98"/>
      <c r="D9" s="98"/>
      <c r="E9" s="98"/>
      <c r="F9" s="98"/>
      <c r="G9" s="4"/>
      <c r="H9" s="4"/>
      <c r="J9" s="216" t="s">
        <v>0</v>
      </c>
    </row>
    <row r="10" spans="1:10" ht="15" x14ac:dyDescent="0.2">
      <c r="A10" s="98"/>
      <c r="B10" s="98"/>
      <c r="C10" s="98"/>
      <c r="D10" s="98"/>
      <c r="E10" s="98"/>
      <c r="F10" s="98"/>
      <c r="G10" s="4"/>
      <c r="H10" s="4"/>
    </row>
    <row r="11" spans="1:10" ht="15" x14ac:dyDescent="0.2">
      <c r="A11" s="87"/>
      <c r="B11" s="87"/>
      <c r="C11" s="87"/>
      <c r="D11" s="87"/>
      <c r="E11" s="87"/>
      <c r="F11" s="87"/>
      <c r="G11" s="4"/>
      <c r="H11" s="4"/>
    </row>
    <row r="12" spans="1:10" ht="15" x14ac:dyDescent="0.2">
      <c r="A12" s="87"/>
      <c r="B12" s="87"/>
      <c r="C12" s="87"/>
      <c r="D12" s="87"/>
      <c r="E12" s="87"/>
      <c r="F12" s="87"/>
      <c r="G12" s="4"/>
      <c r="H12" s="4"/>
    </row>
    <row r="13" spans="1:10" ht="15" x14ac:dyDescent="0.2">
      <c r="A13" s="87"/>
      <c r="B13" s="87"/>
      <c r="C13" s="87"/>
      <c r="D13" s="87"/>
      <c r="E13" s="87"/>
      <c r="F13" s="87"/>
      <c r="G13" s="4"/>
      <c r="H13" s="4"/>
    </row>
    <row r="14" spans="1:10" ht="15" x14ac:dyDescent="0.2">
      <c r="A14" s="87"/>
      <c r="B14" s="87"/>
      <c r="C14" s="87"/>
      <c r="D14" s="87"/>
      <c r="E14" s="87"/>
      <c r="F14" s="87"/>
      <c r="G14" s="4"/>
      <c r="H14" s="4"/>
    </row>
    <row r="15" spans="1:10" ht="15" x14ac:dyDescent="0.2">
      <c r="A15" s="87"/>
      <c r="B15" s="87"/>
      <c r="C15" s="87"/>
      <c r="D15" s="87"/>
      <c r="E15" s="87"/>
      <c r="F15" s="87"/>
      <c r="G15" s="4"/>
      <c r="H15" s="4"/>
    </row>
    <row r="16" spans="1:10" ht="15" x14ac:dyDescent="0.2">
      <c r="A16" s="87"/>
      <c r="B16" s="87"/>
      <c r="C16" s="87"/>
      <c r="D16" s="87"/>
      <c r="E16" s="87"/>
      <c r="F16" s="87"/>
      <c r="G16" s="4"/>
      <c r="H16" s="4"/>
    </row>
    <row r="17" spans="1:9" ht="15" x14ac:dyDescent="0.2">
      <c r="A17" s="87"/>
      <c r="B17" s="87"/>
      <c r="C17" s="87"/>
      <c r="D17" s="87"/>
      <c r="E17" s="87"/>
      <c r="F17" s="87"/>
      <c r="G17" s="4"/>
      <c r="H17" s="4"/>
    </row>
    <row r="18" spans="1:9" ht="15" x14ac:dyDescent="0.2">
      <c r="A18" s="87"/>
      <c r="B18" s="87"/>
      <c r="C18" s="87"/>
      <c r="D18" s="87"/>
      <c r="E18" s="87"/>
      <c r="F18" s="87"/>
      <c r="G18" s="4"/>
      <c r="H18" s="4"/>
    </row>
    <row r="19" spans="1:9" ht="15" x14ac:dyDescent="0.2">
      <c r="A19" s="87"/>
      <c r="B19" s="87"/>
      <c r="C19" s="87"/>
      <c r="D19" s="87"/>
      <c r="E19" s="87"/>
      <c r="F19" s="87"/>
      <c r="G19" s="4"/>
      <c r="H19" s="4"/>
    </row>
    <row r="20" spans="1:9" ht="15" x14ac:dyDescent="0.2">
      <c r="A20" s="87"/>
      <c r="B20" s="87"/>
      <c r="C20" s="87"/>
      <c r="D20" s="87"/>
      <c r="E20" s="87"/>
      <c r="F20" s="87"/>
      <c r="G20" s="4"/>
      <c r="H20" s="4"/>
    </row>
    <row r="21" spans="1:9" ht="15" x14ac:dyDescent="0.2">
      <c r="A21" s="87"/>
      <c r="B21" s="87"/>
      <c r="C21" s="87"/>
      <c r="D21" s="87"/>
      <c r="E21" s="87"/>
      <c r="F21" s="87"/>
      <c r="G21" s="4"/>
      <c r="H21" s="4"/>
    </row>
    <row r="22" spans="1:9" ht="15" x14ac:dyDescent="0.3">
      <c r="A22" s="87"/>
      <c r="B22" s="99"/>
      <c r="C22" s="99"/>
      <c r="D22" s="99"/>
      <c r="E22" s="99"/>
      <c r="F22" s="99" t="s">
        <v>333</v>
      </c>
      <c r="G22" s="86">
        <f>SUM(G9:G21)</f>
        <v>0</v>
      </c>
      <c r="H22" s="86">
        <f>SUM(H9:H21)</f>
        <v>0</v>
      </c>
    </row>
    <row r="23" spans="1:9" ht="15" x14ac:dyDescent="0.3">
      <c r="A23" s="214"/>
      <c r="B23" s="214"/>
      <c r="C23" s="214"/>
      <c r="D23" s="214"/>
      <c r="E23" s="214"/>
      <c r="F23" s="214"/>
      <c r="G23" s="214"/>
      <c r="H23" s="184"/>
      <c r="I23" s="184"/>
    </row>
    <row r="24" spans="1:9" ht="15" x14ac:dyDescent="0.3">
      <c r="A24" s="215" t="s">
        <v>381</v>
      </c>
      <c r="B24" s="215"/>
      <c r="C24" s="214"/>
      <c r="D24" s="214"/>
      <c r="E24" s="214"/>
      <c r="F24" s="214"/>
      <c r="G24" s="214"/>
      <c r="H24" s="184"/>
      <c r="I24" s="184"/>
    </row>
    <row r="25" spans="1:9" ht="15" x14ac:dyDescent="0.3">
      <c r="A25" s="215" t="s">
        <v>332</v>
      </c>
      <c r="B25" s="215"/>
      <c r="C25" s="214"/>
      <c r="D25" s="214"/>
      <c r="E25" s="214"/>
      <c r="F25" s="214"/>
      <c r="G25" s="214"/>
      <c r="H25" s="184"/>
      <c r="I25" s="184"/>
    </row>
    <row r="26" spans="1:9" ht="15" x14ac:dyDescent="0.3">
      <c r="A26" s="215"/>
      <c r="B26" s="215"/>
      <c r="C26" s="184"/>
      <c r="D26" s="184"/>
      <c r="E26" s="184"/>
      <c r="F26" s="184"/>
      <c r="G26" s="184"/>
      <c r="H26" s="184"/>
      <c r="I26" s="184"/>
    </row>
    <row r="27" spans="1:9" ht="15" x14ac:dyDescent="0.3">
      <c r="A27" s="215"/>
      <c r="B27" s="215"/>
      <c r="C27" s="184"/>
      <c r="D27" s="184"/>
      <c r="E27" s="184"/>
      <c r="F27" s="184"/>
      <c r="G27" s="184"/>
      <c r="H27" s="184"/>
      <c r="I27" s="184"/>
    </row>
    <row r="28" spans="1:9" x14ac:dyDescent="0.2">
      <c r="A28" s="211"/>
      <c r="B28" s="211"/>
      <c r="C28" s="211"/>
      <c r="D28" s="211"/>
      <c r="E28" s="211"/>
      <c r="F28" s="211"/>
      <c r="G28" s="211"/>
      <c r="H28" s="211"/>
      <c r="I28" s="211"/>
    </row>
    <row r="29" spans="1:9" ht="15" x14ac:dyDescent="0.3">
      <c r="A29" s="190" t="s">
        <v>107</v>
      </c>
      <c r="B29" s="190"/>
      <c r="C29" s="184"/>
      <c r="D29" s="184"/>
      <c r="E29" s="184"/>
      <c r="F29" s="184"/>
      <c r="G29" s="184"/>
      <c r="H29" s="184"/>
      <c r="I29" s="184"/>
    </row>
    <row r="30" spans="1:9" ht="15" x14ac:dyDescent="0.3">
      <c r="A30" s="184"/>
      <c r="B30" s="184"/>
      <c r="C30" s="184"/>
      <c r="D30" s="184"/>
      <c r="E30" s="184"/>
      <c r="F30" s="184"/>
      <c r="G30" s="184"/>
      <c r="H30" s="184"/>
      <c r="I30" s="184"/>
    </row>
    <row r="31" spans="1:9" ht="15" x14ac:dyDescent="0.3">
      <c r="A31" s="184"/>
      <c r="B31" s="184"/>
      <c r="C31" s="184"/>
      <c r="D31" s="184"/>
      <c r="E31" s="184"/>
      <c r="F31" s="184"/>
      <c r="G31" s="184"/>
      <c r="H31" s="184"/>
      <c r="I31" s="191"/>
    </row>
    <row r="32" spans="1:9" ht="15" x14ac:dyDescent="0.3">
      <c r="A32" s="190"/>
      <c r="B32" s="190"/>
      <c r="C32" s="190" t="s">
        <v>400</v>
      </c>
      <c r="D32" s="190"/>
      <c r="E32" s="214"/>
      <c r="F32" s="190"/>
      <c r="G32" s="190"/>
      <c r="H32" s="184"/>
      <c r="I32" s="191"/>
    </row>
    <row r="33" spans="1:9" ht="15" x14ac:dyDescent="0.3">
      <c r="A33" s="184"/>
      <c r="B33" s="184"/>
      <c r="C33" s="184" t="s">
        <v>265</v>
      </c>
      <c r="D33" s="184"/>
      <c r="E33" s="184"/>
      <c r="F33" s="184"/>
      <c r="G33" s="184"/>
      <c r="H33" s="184"/>
      <c r="I33" s="191"/>
    </row>
    <row r="34" spans="1:9" x14ac:dyDescent="0.2">
      <c r="A34" s="192"/>
      <c r="B34" s="192"/>
      <c r="C34" s="192" t="s">
        <v>139</v>
      </c>
      <c r="D34" s="192"/>
      <c r="E34" s="192"/>
      <c r="F34" s="192"/>
      <c r="G34" s="192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8"/>
  <sheetViews>
    <sheetView view="pageBreakPreview" zoomScale="85" zoomScaleSheetLayoutView="85" workbookViewId="0">
      <selection activeCell="E15" sqref="E15"/>
    </sheetView>
  </sheetViews>
  <sheetFormatPr defaultRowHeight="12.75" x14ac:dyDescent="0.2"/>
  <cols>
    <col min="1" max="1" width="5.42578125" style="185" customWidth="1"/>
    <col min="2" max="2" width="19.140625" style="185" bestFit="1" customWidth="1"/>
    <col min="3" max="3" width="27.5703125" style="185" customWidth="1"/>
    <col min="4" max="4" width="19.28515625" style="185" customWidth="1"/>
    <col min="5" max="5" width="16.85546875" style="185" customWidth="1"/>
    <col min="6" max="6" width="13.140625" style="185" customWidth="1"/>
    <col min="7" max="7" width="17" style="185" customWidth="1"/>
    <col min="8" max="8" width="13.7109375" style="185" customWidth="1"/>
    <col min="9" max="9" width="19.42578125" style="185" bestFit="1" customWidth="1"/>
    <col min="10" max="10" width="18.5703125" style="185" bestFit="1" customWidth="1"/>
    <col min="11" max="11" width="16.7109375" style="185" customWidth="1"/>
    <col min="12" max="12" width="17.7109375" style="185" customWidth="1"/>
    <col min="13" max="13" width="12.85546875" style="185" customWidth="1"/>
    <col min="14" max="16384" width="9.140625" style="185"/>
  </cols>
  <sheetData>
    <row r="2" spans="1:13" ht="15" x14ac:dyDescent="0.3">
      <c r="A2" s="463" t="s">
        <v>475</v>
      </c>
      <c r="B2" s="463"/>
      <c r="C2" s="463"/>
      <c r="D2" s="463"/>
      <c r="E2" s="463"/>
      <c r="F2" s="358"/>
      <c r="G2" s="77"/>
      <c r="H2" s="77"/>
      <c r="I2" s="77"/>
      <c r="J2" s="77"/>
      <c r="K2" s="359"/>
      <c r="L2" s="360"/>
      <c r="M2" s="360" t="s">
        <v>109</v>
      </c>
    </row>
    <row r="3" spans="1:13" ht="15" x14ac:dyDescent="0.3">
      <c r="A3" s="76" t="s">
        <v>140</v>
      </c>
      <c r="B3" s="76"/>
      <c r="C3" s="74"/>
      <c r="D3" s="77"/>
      <c r="E3" s="77"/>
      <c r="F3" s="77"/>
      <c r="G3" s="77"/>
      <c r="H3" s="77"/>
      <c r="I3" s="77"/>
      <c r="J3" s="77"/>
      <c r="K3" s="359"/>
      <c r="L3" s="456" t="str">
        <f>'ფორმა N1'!L2</f>
        <v>01/01/2017-12/31/2017</v>
      </c>
      <c r="M3" s="456"/>
    </row>
    <row r="4" spans="1:13" ht="15" x14ac:dyDescent="0.3">
      <c r="A4" s="76"/>
      <c r="B4" s="76"/>
      <c r="C4" s="76"/>
      <c r="D4" s="74"/>
      <c r="E4" s="74"/>
      <c r="F4" s="74"/>
      <c r="G4" s="74"/>
      <c r="H4" s="74"/>
      <c r="I4" s="74"/>
      <c r="J4" s="74"/>
      <c r="K4" s="359"/>
      <c r="L4" s="359"/>
      <c r="M4" s="359"/>
    </row>
    <row r="5" spans="1:13" ht="15" x14ac:dyDescent="0.3">
      <c r="A5" s="77" t="s">
        <v>269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 x14ac:dyDescent="0.3">
      <c r="A6" s="422" t="str">
        <f>'ფორმა N1'!A5</f>
        <v>მპგ „საქართველოს ქრისტიან კონსერვატიული პარტია“</v>
      </c>
      <c r="B6" s="80"/>
      <c r="C6" s="80"/>
      <c r="D6" s="80"/>
      <c r="E6" s="80"/>
      <c r="F6" s="80"/>
      <c r="G6" s="80"/>
      <c r="H6" s="80"/>
      <c r="I6" s="80"/>
      <c r="J6" s="80"/>
      <c r="K6" s="81"/>
      <c r="L6" s="81"/>
    </row>
    <row r="7" spans="1:13" ht="15" x14ac:dyDescent="0.3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 x14ac:dyDescent="0.2">
      <c r="A8" s="356"/>
      <c r="B8" s="368"/>
      <c r="C8" s="356"/>
      <c r="D8" s="356"/>
      <c r="E8" s="356"/>
      <c r="F8" s="356"/>
      <c r="G8" s="356"/>
      <c r="H8" s="356"/>
      <c r="I8" s="356"/>
      <c r="J8" s="356"/>
      <c r="K8" s="78"/>
      <c r="L8" s="78"/>
      <c r="M8" s="78"/>
    </row>
    <row r="9" spans="1:13" ht="45" x14ac:dyDescent="0.2">
      <c r="A9" s="90" t="s">
        <v>64</v>
      </c>
      <c r="B9" s="90" t="s">
        <v>481</v>
      </c>
      <c r="C9" s="90" t="s">
        <v>446</v>
      </c>
      <c r="D9" s="90" t="s">
        <v>447</v>
      </c>
      <c r="E9" s="90" t="s">
        <v>448</v>
      </c>
      <c r="F9" s="90" t="s">
        <v>449</v>
      </c>
      <c r="G9" s="90" t="s">
        <v>450</v>
      </c>
      <c r="H9" s="90" t="s">
        <v>451</v>
      </c>
      <c r="I9" s="90" t="s">
        <v>452</v>
      </c>
      <c r="J9" s="90" t="s">
        <v>453</v>
      </c>
      <c r="K9" s="90" t="s">
        <v>454</v>
      </c>
      <c r="L9" s="90" t="s">
        <v>455</v>
      </c>
      <c r="M9" s="90" t="s">
        <v>311</v>
      </c>
    </row>
    <row r="10" spans="1:13" ht="15" x14ac:dyDescent="0.2">
      <c r="A10" s="98">
        <v>1</v>
      </c>
      <c r="B10" s="375"/>
      <c r="C10" s="343"/>
      <c r="D10" s="98"/>
      <c r="E10" s="98"/>
      <c r="F10" s="98"/>
      <c r="G10" s="98"/>
      <c r="H10" s="98"/>
      <c r="I10" s="98"/>
      <c r="J10" s="98"/>
      <c r="K10" s="4"/>
      <c r="L10" s="4"/>
      <c r="M10" s="98"/>
    </row>
    <row r="11" spans="1:13" ht="15" x14ac:dyDescent="0.2">
      <c r="A11" s="98">
        <v>2</v>
      </c>
      <c r="B11" s="375"/>
      <c r="C11" s="343"/>
      <c r="D11" s="98"/>
      <c r="E11" s="98"/>
      <c r="F11" s="98"/>
      <c r="G11" s="98"/>
      <c r="H11" s="98"/>
      <c r="I11" s="98"/>
      <c r="J11" s="98"/>
      <c r="K11" s="4"/>
      <c r="L11" s="4"/>
      <c r="M11" s="98"/>
    </row>
    <row r="12" spans="1:13" ht="15" x14ac:dyDescent="0.2">
      <c r="A12" s="98">
        <v>3</v>
      </c>
      <c r="B12" s="375"/>
      <c r="C12" s="343"/>
      <c r="D12" s="87"/>
      <c r="E12" s="87"/>
      <c r="F12" s="87"/>
      <c r="G12" s="87"/>
      <c r="H12" s="87"/>
      <c r="I12" s="87"/>
      <c r="J12" s="87"/>
      <c r="K12" s="4"/>
      <c r="L12" s="4"/>
      <c r="M12" s="87"/>
    </row>
    <row r="13" spans="1:13" ht="15" x14ac:dyDescent="0.2">
      <c r="A13" s="98">
        <v>4</v>
      </c>
      <c r="B13" s="375"/>
      <c r="C13" s="343"/>
      <c r="D13" s="87"/>
      <c r="E13" s="87"/>
      <c r="F13" s="87"/>
      <c r="G13" s="87"/>
      <c r="H13" s="87"/>
      <c r="I13" s="87"/>
      <c r="J13" s="87"/>
      <c r="K13" s="4"/>
      <c r="L13" s="4"/>
      <c r="M13" s="87"/>
    </row>
    <row r="14" spans="1:13" ht="15" x14ac:dyDescent="0.2">
      <c r="A14" s="98">
        <v>5</v>
      </c>
      <c r="B14" s="375"/>
      <c r="C14" s="343"/>
      <c r="D14" s="87"/>
      <c r="E14" s="87"/>
      <c r="F14" s="87"/>
      <c r="G14" s="87"/>
      <c r="H14" s="87"/>
      <c r="I14" s="87"/>
      <c r="J14" s="87"/>
      <c r="K14" s="4"/>
      <c r="L14" s="4"/>
      <c r="M14" s="87"/>
    </row>
    <row r="15" spans="1:13" ht="15" x14ac:dyDescent="0.2">
      <c r="A15" s="98">
        <v>6</v>
      </c>
      <c r="B15" s="375"/>
      <c r="C15" s="343"/>
      <c r="D15" s="87"/>
      <c r="E15" s="87"/>
      <c r="F15" s="87"/>
      <c r="G15" s="87"/>
      <c r="H15" s="87"/>
      <c r="I15" s="87"/>
      <c r="J15" s="87"/>
      <c r="K15" s="4"/>
      <c r="L15" s="4"/>
      <c r="M15" s="87"/>
    </row>
    <row r="16" spans="1:13" ht="15" x14ac:dyDescent="0.2">
      <c r="A16" s="98">
        <v>7</v>
      </c>
      <c r="B16" s="375"/>
      <c r="C16" s="343"/>
      <c r="D16" s="87"/>
      <c r="E16" s="87"/>
      <c r="F16" s="87"/>
      <c r="G16" s="87"/>
      <c r="H16" s="87"/>
      <c r="I16" s="87"/>
      <c r="J16" s="87"/>
      <c r="K16" s="4"/>
      <c r="L16" s="4"/>
      <c r="M16" s="87"/>
    </row>
    <row r="17" spans="1:13" ht="15" x14ac:dyDescent="0.2">
      <c r="A17" s="98">
        <v>8</v>
      </c>
      <c r="B17" s="375"/>
      <c r="C17" s="343"/>
      <c r="D17" s="87"/>
      <c r="E17" s="87"/>
      <c r="F17" s="87"/>
      <c r="G17" s="87"/>
      <c r="H17" s="87"/>
      <c r="I17" s="87"/>
      <c r="J17" s="87"/>
      <c r="K17" s="4"/>
      <c r="L17" s="4"/>
      <c r="M17" s="87"/>
    </row>
    <row r="18" spans="1:13" ht="15" x14ac:dyDescent="0.2">
      <c r="A18" s="98">
        <v>9</v>
      </c>
      <c r="B18" s="375"/>
      <c r="C18" s="343"/>
      <c r="D18" s="87"/>
      <c r="E18" s="87"/>
      <c r="F18" s="87"/>
      <c r="G18" s="87"/>
      <c r="H18" s="87"/>
      <c r="I18" s="87"/>
      <c r="J18" s="87"/>
      <c r="K18" s="4"/>
      <c r="L18" s="4"/>
      <c r="M18" s="87"/>
    </row>
    <row r="19" spans="1:13" ht="15" x14ac:dyDescent="0.2">
      <c r="A19" s="98">
        <v>10</v>
      </c>
      <c r="B19" s="375"/>
      <c r="C19" s="343"/>
      <c r="D19" s="87"/>
      <c r="E19" s="87"/>
      <c r="F19" s="87"/>
      <c r="G19" s="87"/>
      <c r="H19" s="87"/>
      <c r="I19" s="87"/>
      <c r="J19" s="87"/>
      <c r="K19" s="4"/>
      <c r="L19" s="4"/>
      <c r="M19" s="87"/>
    </row>
    <row r="20" spans="1:13" ht="15" x14ac:dyDescent="0.2">
      <c r="A20" s="98">
        <v>11</v>
      </c>
      <c r="B20" s="375"/>
      <c r="C20" s="343"/>
      <c r="D20" s="87"/>
      <c r="E20" s="87"/>
      <c r="F20" s="87"/>
      <c r="G20" s="87"/>
      <c r="H20" s="87"/>
      <c r="I20" s="87"/>
      <c r="J20" s="87"/>
      <c r="K20" s="4"/>
      <c r="L20" s="4"/>
      <c r="M20" s="87"/>
    </row>
    <row r="21" spans="1:13" ht="15" x14ac:dyDescent="0.2">
      <c r="A21" s="98">
        <v>12</v>
      </c>
      <c r="B21" s="375"/>
      <c r="C21" s="343"/>
      <c r="D21" s="87"/>
      <c r="E21" s="87"/>
      <c r="F21" s="87"/>
      <c r="G21" s="87"/>
      <c r="H21" s="87"/>
      <c r="I21" s="87"/>
      <c r="J21" s="87"/>
      <c r="K21" s="4"/>
      <c r="L21" s="4"/>
      <c r="M21" s="87"/>
    </row>
    <row r="22" spans="1:13" ht="15" x14ac:dyDescent="0.2">
      <c r="A22" s="98">
        <v>13</v>
      </c>
      <c r="B22" s="375"/>
      <c r="C22" s="343"/>
      <c r="D22" s="87"/>
      <c r="E22" s="87"/>
      <c r="F22" s="87"/>
      <c r="G22" s="87"/>
      <c r="H22" s="87"/>
      <c r="I22" s="87"/>
      <c r="J22" s="87"/>
      <c r="K22" s="4"/>
      <c r="L22" s="4"/>
      <c r="M22" s="87"/>
    </row>
    <row r="23" spans="1:13" ht="15" x14ac:dyDescent="0.2">
      <c r="A23" s="98">
        <v>14</v>
      </c>
      <c r="B23" s="375"/>
      <c r="C23" s="343"/>
      <c r="D23" s="87"/>
      <c r="E23" s="87"/>
      <c r="F23" s="87"/>
      <c r="G23" s="87"/>
      <c r="H23" s="87"/>
      <c r="I23" s="87"/>
      <c r="J23" s="87"/>
      <c r="K23" s="4"/>
      <c r="L23" s="4"/>
      <c r="M23" s="87"/>
    </row>
    <row r="24" spans="1:13" ht="15" x14ac:dyDescent="0.2">
      <c r="A24" s="87" t="s">
        <v>271</v>
      </c>
      <c r="B24" s="376"/>
      <c r="C24" s="343"/>
      <c r="D24" s="87"/>
      <c r="E24" s="87"/>
      <c r="F24" s="87"/>
      <c r="G24" s="87"/>
      <c r="H24" s="87"/>
      <c r="I24" s="87"/>
      <c r="J24" s="87"/>
      <c r="K24" s="4"/>
      <c r="L24" s="4"/>
      <c r="M24" s="87"/>
    </row>
    <row r="25" spans="1:13" ht="15" x14ac:dyDescent="0.3">
      <c r="A25" s="87"/>
      <c r="B25" s="376"/>
      <c r="C25" s="343"/>
      <c r="D25" s="99"/>
      <c r="E25" s="99"/>
      <c r="F25" s="99"/>
      <c r="G25" s="99"/>
      <c r="H25" s="87"/>
      <c r="I25" s="87"/>
      <c r="J25" s="87"/>
      <c r="K25" s="87" t="s">
        <v>456</v>
      </c>
      <c r="L25" s="86">
        <f>SUM(L10:L24)</f>
        <v>0</v>
      </c>
      <c r="M25" s="87"/>
    </row>
    <row r="26" spans="1:13" ht="15" x14ac:dyDescent="0.3">
      <c r="A26" s="214"/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184"/>
    </row>
    <row r="27" spans="1:13" ht="15" x14ac:dyDescent="0.3">
      <c r="A27" s="215" t="s">
        <v>457</v>
      </c>
      <c r="B27" s="215"/>
      <c r="C27" s="215"/>
      <c r="D27" s="214"/>
      <c r="E27" s="214"/>
      <c r="F27" s="214"/>
      <c r="G27" s="214"/>
      <c r="H27" s="214"/>
      <c r="I27" s="214"/>
      <c r="J27" s="214"/>
      <c r="K27" s="214"/>
      <c r="L27" s="184"/>
    </row>
    <row r="28" spans="1:13" ht="15" x14ac:dyDescent="0.3">
      <c r="A28" s="215" t="s">
        <v>458</v>
      </c>
      <c r="B28" s="215"/>
      <c r="C28" s="215"/>
      <c r="D28" s="214"/>
      <c r="E28" s="214"/>
      <c r="F28" s="214"/>
      <c r="G28" s="214"/>
      <c r="H28" s="214"/>
      <c r="I28" s="214"/>
      <c r="J28" s="214"/>
      <c r="K28" s="214"/>
      <c r="L28" s="184"/>
    </row>
    <row r="29" spans="1:13" ht="15" x14ac:dyDescent="0.3">
      <c r="A29" s="200" t="s">
        <v>459</v>
      </c>
      <c r="B29" s="200"/>
      <c r="C29" s="215"/>
      <c r="D29" s="184"/>
      <c r="E29" s="184"/>
      <c r="F29" s="184"/>
      <c r="G29" s="184"/>
      <c r="H29" s="184"/>
      <c r="I29" s="184"/>
      <c r="J29" s="184"/>
      <c r="K29" s="184"/>
      <c r="L29" s="184"/>
    </row>
    <row r="30" spans="1:13" ht="15" x14ac:dyDescent="0.3">
      <c r="A30" s="200" t="s">
        <v>476</v>
      </c>
      <c r="B30" s="200"/>
      <c r="C30" s="215"/>
      <c r="D30" s="184"/>
      <c r="E30" s="184"/>
      <c r="F30" s="184"/>
      <c r="G30" s="184"/>
      <c r="H30" s="184"/>
      <c r="I30" s="184"/>
      <c r="J30" s="184"/>
      <c r="K30" s="184"/>
      <c r="L30" s="184"/>
    </row>
    <row r="31" spans="1:13" ht="15.75" customHeight="1" x14ac:dyDescent="0.2">
      <c r="A31" s="468" t="s">
        <v>477</v>
      </c>
      <c r="B31" s="468"/>
      <c r="C31" s="468"/>
      <c r="D31" s="468"/>
      <c r="E31" s="468"/>
      <c r="F31" s="468"/>
      <c r="G31" s="468"/>
      <c r="H31" s="468"/>
      <c r="I31" s="468"/>
      <c r="J31" s="468"/>
      <c r="K31" s="468"/>
      <c r="L31" s="468"/>
    </row>
    <row r="32" spans="1:13" ht="15.75" customHeight="1" x14ac:dyDescent="0.2">
      <c r="A32" s="468"/>
      <c r="B32" s="468"/>
      <c r="C32" s="468"/>
      <c r="D32" s="468"/>
      <c r="E32" s="468"/>
      <c r="F32" s="468"/>
      <c r="G32" s="468"/>
      <c r="H32" s="468"/>
      <c r="I32" s="468"/>
      <c r="J32" s="468"/>
      <c r="K32" s="468"/>
      <c r="L32" s="468"/>
    </row>
    <row r="33" spans="1:12" x14ac:dyDescent="0.2">
      <c r="A33" s="211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</row>
    <row r="34" spans="1:12" ht="15" x14ac:dyDescent="0.3">
      <c r="A34" s="464" t="s">
        <v>107</v>
      </c>
      <c r="B34" s="464"/>
      <c r="C34" s="464"/>
      <c r="D34" s="344"/>
      <c r="E34" s="345"/>
      <c r="F34" s="345"/>
      <c r="G34" s="344"/>
      <c r="H34" s="344"/>
      <c r="I34" s="344"/>
      <c r="J34" s="344"/>
      <c r="K34" s="344"/>
      <c r="L34" s="184"/>
    </row>
    <row r="35" spans="1:12" ht="15" x14ac:dyDescent="0.3">
      <c r="A35" s="344"/>
      <c r="B35" s="344"/>
      <c r="C35" s="345"/>
      <c r="D35" s="344"/>
      <c r="E35" s="345"/>
      <c r="F35" s="345"/>
      <c r="G35" s="344"/>
      <c r="H35" s="344"/>
      <c r="I35" s="344"/>
      <c r="J35" s="344"/>
      <c r="K35" s="346"/>
      <c r="L35" s="184"/>
    </row>
    <row r="36" spans="1:12" ht="15" customHeight="1" x14ac:dyDescent="0.3">
      <c r="A36" s="344"/>
      <c r="B36" s="344"/>
      <c r="C36" s="345"/>
      <c r="D36" s="465" t="s">
        <v>263</v>
      </c>
      <c r="E36" s="465"/>
      <c r="F36" s="357"/>
      <c r="G36" s="348"/>
      <c r="H36" s="466" t="s">
        <v>461</v>
      </c>
      <c r="I36" s="466"/>
      <c r="J36" s="466"/>
      <c r="K36" s="349"/>
      <c r="L36" s="184"/>
    </row>
    <row r="37" spans="1:12" ht="15" x14ac:dyDescent="0.3">
      <c r="A37" s="344"/>
      <c r="B37" s="344"/>
      <c r="C37" s="345"/>
      <c r="D37" s="344"/>
      <c r="E37" s="345"/>
      <c r="F37" s="345"/>
      <c r="G37" s="344"/>
      <c r="H37" s="467"/>
      <c r="I37" s="467"/>
      <c r="J37" s="467"/>
      <c r="K37" s="349"/>
      <c r="L37" s="184"/>
    </row>
    <row r="38" spans="1:12" ht="15" x14ac:dyDescent="0.3">
      <c r="A38" s="344"/>
      <c r="B38" s="344"/>
      <c r="C38" s="345"/>
      <c r="D38" s="462" t="s">
        <v>139</v>
      </c>
      <c r="E38" s="462"/>
      <c r="F38" s="357"/>
      <c r="G38" s="348"/>
      <c r="H38" s="344"/>
      <c r="I38" s="344"/>
      <c r="J38" s="344"/>
      <c r="K38" s="344"/>
      <c r="L38" s="184"/>
    </row>
  </sheetData>
  <mergeCells count="7">
    <mergeCell ref="D38:E38"/>
    <mergeCell ref="A2:E2"/>
    <mergeCell ref="L3:M3"/>
    <mergeCell ref="A34:C34"/>
    <mergeCell ref="D36:E36"/>
    <mergeCell ref="H36:J37"/>
    <mergeCell ref="A31:L32"/>
  </mergeCells>
  <dataValidations count="1">
    <dataValidation type="list" allowBlank="1" showInputMessage="1" showErrorMessage="1" sqref="C10:C2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24</vt:i4>
      </vt:variant>
    </vt:vector>
  </HeadingPairs>
  <TitlesOfParts>
    <vt:vector size="50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2018-01-30T10:43:42Z</cp:lastPrinted>
  <dcterms:created xsi:type="dcterms:W3CDTF">2011-12-27T13:20:18Z</dcterms:created>
  <dcterms:modified xsi:type="dcterms:W3CDTF">2018-02-01T07:06:13Z</dcterms:modified>
</cp:coreProperties>
</file>