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95" firstSheet="1" activeTab="1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A5" i="41" l="1"/>
  <c r="A5" i="35"/>
  <c r="B5" i="39"/>
  <c r="A5" i="32"/>
  <c r="A5" i="33"/>
  <c r="A5" i="25"/>
  <c r="A5" i="17"/>
  <c r="A5" i="10"/>
  <c r="A5" i="18"/>
  <c r="A5" i="9"/>
  <c r="A5" i="12"/>
  <c r="A6" i="28"/>
  <c r="A6" i="5"/>
  <c r="A6" i="27"/>
  <c r="A5" i="8"/>
  <c r="A5" i="34"/>
  <c r="A5" i="30"/>
  <c r="A5" i="29"/>
  <c r="A6" i="26"/>
  <c r="A7" i="40"/>
  <c r="A5" i="7"/>
  <c r="A5" i="3"/>
  <c r="M2" i="41"/>
  <c r="I2" i="35"/>
  <c r="I2" i="39"/>
  <c r="L2" i="32"/>
  <c r="K2" i="33"/>
  <c r="G2" i="25"/>
  <c r="I2" i="17"/>
  <c r="H2" i="16"/>
  <c r="I2" i="10"/>
  <c r="G2" i="18"/>
  <c r="I2" i="9"/>
  <c r="D2" i="12"/>
  <c r="C2" i="28"/>
  <c r="C2" i="5"/>
  <c r="C2" i="27"/>
  <c r="C2" i="8"/>
  <c r="C2" i="40"/>
  <c r="C2" i="3"/>
  <c r="G2" i="34"/>
  <c r="G2" i="30"/>
  <c r="I2" i="29"/>
  <c r="C2" i="26"/>
  <c r="C2" i="7"/>
  <c r="I10" i="29"/>
  <c r="H10" i="29" s="1"/>
  <c r="I11" i="29"/>
  <c r="H11" i="29" s="1"/>
  <c r="I12" i="29"/>
  <c r="H12" i="29" s="1"/>
  <c r="I13" i="29"/>
  <c r="H13" i="29" s="1"/>
  <c r="I14" i="29"/>
  <c r="H14" i="29" s="1"/>
  <c r="I15" i="29"/>
  <c r="H15" i="29" s="1"/>
  <c r="I16" i="29"/>
  <c r="H16" i="29" s="1"/>
  <c r="I17" i="29"/>
  <c r="H17" i="29" s="1"/>
  <c r="I18" i="29"/>
  <c r="H18" i="29" s="1"/>
  <c r="I19" i="29"/>
  <c r="H19" i="29" s="1"/>
  <c r="I20" i="29"/>
  <c r="H20" i="29" s="1"/>
  <c r="I21" i="29"/>
  <c r="H21" i="29" s="1"/>
  <c r="I22" i="29"/>
  <c r="H22" i="29" s="1"/>
  <c r="I23" i="29"/>
  <c r="H23" i="29" s="1"/>
  <c r="I24" i="29"/>
  <c r="H24" i="29" s="1"/>
  <c r="I25" i="29"/>
  <c r="H25" i="29" s="1"/>
  <c r="I26" i="29"/>
  <c r="H26" i="29" s="1"/>
  <c r="I27" i="29"/>
  <c r="H27" i="29" s="1"/>
  <c r="I28" i="29"/>
  <c r="H28" i="29" s="1"/>
  <c r="I29" i="29"/>
  <c r="H29" i="29" s="1"/>
  <c r="I30" i="29"/>
  <c r="H30" i="29" s="1"/>
  <c r="I9" i="29"/>
  <c r="H9" i="29" s="1"/>
  <c r="D75" i="8" l="1"/>
  <c r="C75" i="8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4" i="33" l="1"/>
  <c r="A4" i="32"/>
  <c r="H44" i="30" l="1"/>
  <c r="G4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6" l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<sst xmlns="http://schemas.openxmlformats.org/spreadsheetml/2006/main" count="1294" uniqueCount="592">
  <si>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</si>
  <si>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</si>
  <si>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</si>
  <si>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</si>
  <si>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</si>
  <si>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</si>
  <si>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</si>
  <si>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</si>
  <si>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</si>
  <si>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</si>
  <si>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</si>
  <si>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</si>
  <si>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</si>
  <si>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</si>
  <si>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</si>
  <si>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</si>
  <si>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</si>
  <si>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</si>
  <si>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</si>
  <si>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</si>
  <si>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</si>
  <si>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</si>
  <si>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</si>
  <si>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</si>
  <si>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</si>
  <si>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</si>
  <si>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</si>
  <si>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</si>
  <si>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</si>
  <si>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</si>
  <si>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</si>
  <si>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</si>
  <si>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</si>
  <si>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</si>
  <si>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</si>
  <si>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</si>
  <si>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</si>
  <si>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</si>
  <si>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</si>
  <si>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</si>
  <si>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</si>
  <si>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</si>
  <si>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</si>
  <si>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</si>
  <si>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</si>
  <si>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</si>
  <si>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</si>
  <si>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</si>
  <si>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</si>
  <si>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</si>
  <si>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</si>
  <si>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</si>
  <si>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</si>
  <si>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</si>
  <si>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</si>
  <si>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</si>
  <si>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</si>
  <si>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</si>
  <si>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</si>
  <si>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</si>
  <si>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</si>
  <si>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</si>
  <si>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</si>
  <si>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</si>
  <si>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</si>
  <si>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</si>
  <si>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</si>
  <si>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</si>
  <si>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</si>
  <si>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</si>
  <si>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</si>
  <si>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</si>
  <si>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</si>
  <si>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</si>
  <si>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</si>
  <si>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</si>
  <si>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</si>
  <si>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</si>
  <si>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</si>
  <si>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</si>
  <si>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</si>
  <si>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</si>
  <si>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</si>
  <si>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</si>
  <si>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</si>
  <si>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</si>
  <si>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</si>
  <si>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</si>
  <si>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</si>
  <si>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</si>
  <si>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</si>
  <si>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</si>
  <si>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</si>
  <si>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</si>
  <si>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</si>
  <si>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</si>
  <si>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</si>
  <si>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</si>
  <si>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</si>
  <si>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</si>
  <si>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</si>
  <si>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</si>
  <si>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</si>
  <si>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</si>
  <si>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</si>
  <si>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</si>
  <si>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</si>
  <si>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</si>
  <si>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</si>
  <si>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</si>
  <si>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</si>
  <si>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</si>
  <si>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</si>
  <si>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</si>
  <si>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</si>
  <si>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</si>
  <si>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</si>
  <si>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</si>
  <si>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</si>
  <si>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</si>
  <si>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</si>
  <si>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</si>
  <si>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</si>
  <si>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</si>
  <si>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</si>
  <si>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</si>
  <si>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</si>
  <si>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</si>
  <si>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</si>
  <si>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</si>
  <si>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</si>
  <si>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</si>
  <si>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</si>
  <si>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</si>
  <si>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</si>
  <si>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</si>
  <si>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</si>
  <si>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</si>
  <si>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</si>
  <si>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</si>
  <si>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</si>
  <si>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</si>
  <si>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</si>
  <si>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</si>
  <si>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</si>
  <si>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</si>
  <si>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</si>
  <si>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</si>
  <si>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</si>
  <si>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</si>
  <si>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</si>
  <si>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</si>
  <si>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</si>
  <si>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</si>
  <si>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</si>
  <si>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</si>
  <si>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</si>
  <si>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</si>
  <si>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</si>
  <si>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</si>
  <si>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</si>
  <si>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</si>
  <si>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</si>
  <si>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</si>
  <si>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</si>
  <si>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</si>
  <si>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</si>
  <si>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</si>
  <si>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</si>
  <si>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</si>
  <si>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</si>
  <si>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</si>
  <si>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</si>
  <si>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</si>
  <si>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</si>
  <si>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</si>
  <si>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</si>
  <si>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</si>
  <si>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</si>
  <si>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</si>
  <si>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</si>
  <si>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</si>
  <si>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</si>
  <si>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</si>
  <si>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</si>
  <si>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</si>
  <si>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</si>
  <si>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</si>
  <si>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</si>
  <si>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</si>
  <si>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</si>
  <si>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</si>
  <si>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</si>
  <si>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</si>
  <si>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</si>
  <si>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</si>
  <si>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</si>
  <si>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</si>
  <si>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</si>
  <si>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</si>
  <si>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</si>
  <si>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</si>
  <si>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</si>
  <si>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</si>
  <si>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</si>
  <si>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</si>
  <si>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</si>
  <si>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</si>
  <si>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</si>
  <si>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</si>
  <si>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</si>
  <si>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</si>
  <si>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</si>
  <si>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</si>
  <si>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</si>
  <si>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</si>
  <si>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</si>
  <si>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</si>
  <si>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</si>
  <si>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</si>
  <si>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</si>
  <si>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</si>
  <si>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</si>
  <si>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</si>
  <si>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</si>
  <si>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</si>
  <si>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</si>
  <si>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</si>
  <si>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</si>
  <si>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</si>
  <si>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</si>
  <si>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</si>
  <si>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</si>
  <si>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</si>
  <si>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</si>
  <si>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</si>
  <si>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</si>
  <si>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</si>
  <si>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</si>
  <si>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</si>
  <si>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</si>
  <si>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</si>
  <si>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</si>
  <si>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</si>
  <si>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</si>
  <si>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</si>
  <si>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</si>
  <si>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</si>
  <si>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</si>
  <si>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</si>
  <si>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</si>
  <si>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</si>
  <si>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</si>
  <si>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</si>
  <si>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</si>
  <si>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</si>
  <si>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</si>
  <si>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</si>
  <si>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</si>
  <si>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</si>
  <si>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</si>
  <si>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</si>
  <si>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</si>
  <si>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</si>
  <si>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</si>
  <si>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</si>
  <si>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</si>
  <si>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</si>
  <si>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</si>
  <si>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</si>
  <si>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</si>
  <si>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</si>
  <si>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</si>
  <si>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</si>
  <si>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</si>
  <si>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</si>
  <si>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</si>
  <si>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</si>
  <si>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</si>
  <si>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</si>
  <si>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</si>
  <si>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</si>
  <si>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</si>
  <si>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</si>
  <si>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</si>
  <si>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</si>
  <si>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</si>
  <si>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</si>
  <si>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</si>
  <si>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</si>
  <si>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</si>
  <si>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</si>
  <si>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</si>
  <si>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</si>
  <si>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</si>
  <si>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</si>
  <si>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</si>
  <si>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</si>
  <si>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</si>
  <si>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</si>
  <si>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</si>
  <si>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</si>
  <si>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</si>
  <si>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</si>
  <si>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</si>
  <si>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</si>
  <si>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</si>
  <si>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</si>
  <si>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</si>
  <si>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</si>
  <si>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</si>
  <si>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</si>
  <si>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</si>
  <si>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</si>
  <si>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</si>
  <si>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</si>
  <si>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</si>
  <si>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</si>
  <si>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</si>
  <si>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</si>
  <si>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</si>
  <si>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</si>
  <si>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</si>
  <si>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</si>
  <si>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</si>
  <si>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</si>
  <si>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</si>
  <si>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</si>
  <si>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</si>
  <si>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</si>
  <si>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</si>
  <si>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</si>
  <si>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</si>
  <si>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</si>
  <si>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</si>
  <si>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</si>
  <si>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</si>
  <si>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</si>
  <si>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</si>
  <si>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</si>
  <si>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</si>
  <si>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</si>
  <si>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</si>
  <si>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</si>
  <si>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</si>
  <si>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</si>
  <si>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</si>
  <si>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</si>
  <si>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</si>
  <si>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</si>
  <si>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</si>
  <si>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</si>
  <si>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</si>
  <si>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</si>
  <si>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</si>
  <si>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</si>
  <si>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</si>
  <si>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</si>
  <si>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</si>
  <si>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</si>
  <si>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</si>
  <si>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</si>
  <si>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</si>
  <si>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</si>
  <si>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</si>
  <si>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</si>
  <si>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</si>
  <si>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</si>
  <si>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</si>
  <si>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</si>
  <si>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</si>
  <si>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</si>
  <si>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</si>
  <si>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</si>
  <si>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</si>
  <si>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</si>
  <si>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</si>
  <si>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</si>
  <si>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</si>
  <si>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</si>
  <si>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</si>
  <si>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</si>
  <si>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</si>
  <si>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</si>
  <si>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</si>
  <si>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</si>
  <si>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</si>
  <si>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</si>
  <si>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</si>
  <si>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</si>
  <si>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</si>
  <si>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</si>
  <si>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</si>
  <si>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</si>
  <si>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</si>
  <si>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</si>
  <si>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</si>
  <si>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</si>
  <si>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</si>
  <si>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</si>
  <si>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</si>
  <si>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</si>
  <si>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</si>
  <si>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</si>
  <si>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</si>
  <si>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</si>
  <si>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</si>
  <si>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</si>
  <si>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</si>
  <si>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</si>
  <si>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</si>
  <si>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</si>
  <si>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</si>
  <si>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</si>
  <si>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</si>
  <si>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</si>
  <si>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</si>
  <si>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</si>
  <si>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</si>
  <si>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</si>
  <si>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</si>
  <si>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</si>
  <si>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</si>
  <si>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</si>
  <si>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</si>
  <si>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</si>
  <si>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</si>
  <si>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</si>
  <si>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</si>
  <si>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</si>
  <si>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</si>
  <si>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</si>
  <si>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</si>
  <si>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</si>
  <si>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</si>
  <si>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</si>
  <si>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</si>
  <si>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</si>
  <si>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</si>
  <si>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</si>
  <si>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</si>
  <si>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</si>
  <si>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</si>
  <si>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</si>
  <si>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</si>
  <si>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</si>
  <si>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</si>
  <si>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</si>
  <si>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</si>
  <si>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</si>
  <si>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</si>
  <si>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</si>
  <si>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</si>
  <si>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</si>
  <si>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</si>
  <si>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</si>
  <si>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</si>
  <si>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</si>
  <si>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</si>
  <si>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</si>
  <si>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</si>
  <si>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</si>
  <si>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</si>
  <si>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</si>
  <si>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</si>
  <si>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</si>
  <si>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</si>
  <si>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</si>
  <si>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</si>
  <si>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</si>
  <si>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</si>
  <si>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</si>
  <si>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</si>
  <si>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</si>
  <si>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</si>
  <si>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</si>
  <si>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</si>
  <si>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</si>
  <si>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</si>
  <si>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</si>
  <si>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</si>
  <si>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</si>
  <si>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საქართველოს ბანკი</t>
  </si>
  <si>
    <t>GE93BG0000000314222100</t>
  </si>
  <si>
    <t>გიორგი გოგნიაშვილი</t>
  </si>
  <si>
    <t>ფულადი შემოწირულობა</t>
  </si>
  <si>
    <t>01005023286</t>
  </si>
  <si>
    <t>GE93BG0000000902934500</t>
  </si>
  <si>
    <t>ზურაბ ღონღაძე</t>
  </si>
  <si>
    <t>01018001049</t>
  </si>
  <si>
    <t>GE08BG0000000320578100</t>
  </si>
  <si>
    <t>ქ. ზუგდიდი, თბილისის ქ.20</t>
  </si>
  <si>
    <t>სახლი</t>
  </si>
  <si>
    <t>2 თვით</t>
  </si>
  <si>
    <t>ლევან</t>
  </si>
  <si>
    <t>ჯანჯღავა</t>
  </si>
  <si>
    <t>ავტომანქანა</t>
  </si>
  <si>
    <t>ტოიოტა</t>
  </si>
  <si>
    <t>კოროლა</t>
  </si>
  <si>
    <t>MJM054</t>
  </si>
  <si>
    <t>შეხვედრა ეროვნულ დემოკრატიული პარტიის თავმჯდომარესთან</t>
  </si>
  <si>
    <t>ბაჩუკი</t>
  </si>
  <si>
    <t>ქარდავა</t>
  </si>
  <si>
    <t>თავმჯდომარე</t>
  </si>
  <si>
    <t>გიორგი</t>
  </si>
  <si>
    <t>გოგნიაშვილი</t>
  </si>
  <si>
    <t>პოლიტიკური მდივანი</t>
  </si>
  <si>
    <t>გურამ</t>
  </si>
  <si>
    <t>ჩახვაძე</t>
  </si>
  <si>
    <t>თავმჯდომარის მოადგილე</t>
  </si>
  <si>
    <t xml:space="preserve">ზურაბ </t>
  </si>
  <si>
    <t>ღონღაძე</t>
  </si>
  <si>
    <t>მთავარი კომიტეტის წევრი</t>
  </si>
  <si>
    <t>ეკატერინე</t>
  </si>
  <si>
    <t>შინდაგორიძე</t>
  </si>
  <si>
    <t>პრესსამსახურის უფროსი</t>
  </si>
  <si>
    <t>ზვიად</t>
  </si>
  <si>
    <t>იაშვილი</t>
  </si>
  <si>
    <t>ალექსანდრე</t>
  </si>
  <si>
    <t>გრიგოლ</t>
  </si>
  <si>
    <t>როგავა</t>
  </si>
  <si>
    <t xml:space="preserve">გრიგოლ </t>
  </si>
  <si>
    <t>ებრალიძე</t>
  </si>
  <si>
    <t>ირინე</t>
  </si>
  <si>
    <t>ქველიაშვილი</t>
  </si>
  <si>
    <t>ჩინჩალაძე</t>
  </si>
  <si>
    <t>თეა</t>
  </si>
  <si>
    <t>დოდაშვილი</t>
  </si>
  <si>
    <t xml:space="preserve">გოჩა </t>
  </si>
  <si>
    <t>ცეკვაშვილი</t>
  </si>
  <si>
    <t xml:space="preserve">ლამარა </t>
  </si>
  <si>
    <t>არუთინიანი</t>
  </si>
  <si>
    <t>სამეურნეო სამსახურის თანამშრომელი</t>
  </si>
  <si>
    <t>ქ.ქართლის ბიუროს თავმჯდომარე</t>
  </si>
  <si>
    <t>დამლაგებელი</t>
  </si>
  <si>
    <t>სამგორის კომიტეტის თავმჯდომარე</t>
  </si>
  <si>
    <t>ლოჯისტიკის სამსახურის უფროსი</t>
  </si>
  <si>
    <t>აედ გენერალური მდივანი</t>
  </si>
  <si>
    <t>პრესსამსახურის თანამშრომელი</t>
  </si>
  <si>
    <t>01005008356</t>
  </si>
  <si>
    <t>01030003438</t>
  </si>
  <si>
    <t>01019000277</t>
  </si>
  <si>
    <t>19001024244</t>
  </si>
  <si>
    <t>01010005622</t>
  </si>
  <si>
    <t>01005014976</t>
  </si>
  <si>
    <t>01027044428</t>
  </si>
  <si>
    <t>35001040632</t>
  </si>
  <si>
    <t>01024049137</t>
  </si>
  <si>
    <t>01/01/2013-12/31/2013</t>
  </si>
  <si>
    <t>ეროვნულ-დემოკრატიული პარტია</t>
  </si>
  <si>
    <t>პარტიული კონფერენციების მომზადება</t>
  </si>
  <si>
    <t>იმერეთი</t>
  </si>
  <si>
    <t>სამეგრელო</t>
  </si>
  <si>
    <t>ბეჟან</t>
  </si>
  <si>
    <t>თოდუა</t>
  </si>
  <si>
    <t>კახეთი</t>
  </si>
  <si>
    <t>ქართლი</t>
  </si>
  <si>
    <t>ქვ.ქართლი</t>
  </si>
  <si>
    <t>ნონა</t>
  </si>
  <si>
    <t>ახალბედაშვილი</t>
  </si>
  <si>
    <t>01034004553</t>
  </si>
  <si>
    <t>საქართველოს რეგიონები</t>
  </si>
  <si>
    <t>მარიამ</t>
  </si>
  <si>
    <t>სერთაშორისო კონფერენციაში მონაწილეობა</t>
  </si>
  <si>
    <t>ბრიუსელი ბელგია</t>
  </si>
  <si>
    <t>გურია</t>
  </si>
  <si>
    <t>01005018072</t>
  </si>
  <si>
    <t>ზურაბ</t>
  </si>
  <si>
    <t>შიდა ქართლი</t>
  </si>
  <si>
    <t>ტარიელ</t>
  </si>
  <si>
    <t>ცხადაძე</t>
  </si>
  <si>
    <t>ქუთაისი</t>
  </si>
  <si>
    <t>საბერძნეთი</t>
  </si>
  <si>
    <t>საპარლამეტო კომისია</t>
  </si>
  <si>
    <t xml:space="preserve">პარტიული ორგანიზაციის ინსპექტირება </t>
  </si>
  <si>
    <t>ინტერფრაქციული ჯგუფი</t>
  </si>
  <si>
    <t>ელგუჯა</t>
  </si>
  <si>
    <t>ნინო</t>
  </si>
  <si>
    <t>დოლიძე</t>
  </si>
  <si>
    <t>ვალტერ</t>
  </si>
  <si>
    <t>ქვარაია</t>
  </si>
  <si>
    <t>ანზორ</t>
  </si>
  <si>
    <t>პლატონ</t>
  </si>
  <si>
    <t>მეუნარგია</t>
  </si>
  <si>
    <t>თურქეთი</t>
  </si>
  <si>
    <t>პარტიული მივლინება</t>
  </si>
  <si>
    <t xml:space="preserve">საერთაშორისო ორგანიზაცია "ევროპის დემოკრატ სტუდენტთა კავშირის" საწევრო გადასახადი </t>
  </si>
  <si>
    <t>სააგენტო პირველის გამოწერა, გაზეთების გამოწერა, საინფორმაციო სააგენტო "ნიუპოსტის" გამოწერა</t>
  </si>
  <si>
    <t>ეროვნულ-დემოკრატიული პარტიის საიტის დამზადება ი.მ თამაზ ჩხაიძე</t>
  </si>
  <si>
    <t>საგადასახადო ვალდებულება (ინკასო)</t>
  </si>
  <si>
    <t>1.6.4.3</t>
  </si>
  <si>
    <t>სამეურნეო საქონლის შეძენა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</si>
</sst>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6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7" xfId="2" applyFont="1" applyFill="1" applyBorder="1" applyAlignment="1" applyProtection="1">
      <alignment horizontal="center" vertical="top" wrapText="1"/>
    </xf>
    <xf numFmtId="1" fontId="20" fillId="5" borderId="27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8" xfId="2" applyFont="1" applyFill="1" applyBorder="1" applyAlignment="1" applyProtection="1">
      <alignment horizontal="center" vertical="top" wrapText="1"/>
      <protection locked="0"/>
    </xf>
    <xf numFmtId="1" fontId="20" fillId="0" borderId="29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0" xfId="2" applyFont="1" applyFill="1" applyBorder="1" applyAlignment="1" applyProtection="1">
      <alignment horizontal="left" vertical="top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6" fillId="5" borderId="0" xfId="0" applyFont="1" applyFill="1" applyBorder="1" applyProtection="1"/>
    <xf numFmtId="0" fontId="26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5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3" xfId="2" applyFont="1" applyFill="1" applyBorder="1" applyAlignment="1" applyProtection="1">
      <alignment horizontal="left" vertical="top" wrapText="1"/>
      <protection locked="0"/>
    </xf>
    <xf numFmtId="0" fontId="20" fillId="0" borderId="26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6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4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 wrapText="1"/>
      <protection locked="0"/>
    </xf>
    <xf numFmtId="0" fontId="13" fillId="5" borderId="0" xfId="0" applyFont="1" applyFill="1" applyBorder="1" applyAlignment="1">
      <alignment vertical="center"/>
    </xf>
    <xf numFmtId="0" fontId="15" fillId="5" borderId="41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2" xfId="1" applyFont="1" applyFill="1" applyBorder="1" applyAlignment="1" applyProtection="1">
      <alignment horizontal="left" vertical="center"/>
    </xf>
    <xf numFmtId="0" fontId="13" fillId="5" borderId="42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2" xfId="9" applyFont="1" applyFill="1" applyBorder="1" applyAlignment="1" applyProtection="1">
      <alignment vertical="center"/>
    </xf>
    <xf numFmtId="14" fontId="15" fillId="0" borderId="41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2" xfId="0" applyFont="1" applyFill="1" applyBorder="1" applyAlignment="1" applyProtection="1">
      <alignment vertical="center"/>
    </xf>
    <xf numFmtId="0" fontId="15" fillId="5" borderId="41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2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0" fontId="29" fillId="0" borderId="1" xfId="0" applyFont="1" applyBorder="1" applyAlignment="1">
      <alignment vertical="top"/>
    </xf>
    <xf numFmtId="14" fontId="13" fillId="0" borderId="1" xfId="0" applyNumberFormat="1" applyFont="1" applyFill="1" applyBorder="1" applyAlignment="1" applyProtection="1">
      <alignment vertical="top"/>
      <protection locked="0"/>
    </xf>
    <xf numFmtId="14" fontId="15" fillId="0" borderId="2" xfId="5" applyNumberFormat="1" applyFont="1" applyBorder="1" applyAlignment="1" applyProtection="1">
      <alignment vertical="top" wrapText="1"/>
      <protection locked="0"/>
    </xf>
    <xf numFmtId="0" fontId="15" fillId="0" borderId="2" xfId="5" applyFont="1" applyBorder="1" applyAlignment="1" applyProtection="1">
      <alignment vertical="top" wrapText="1"/>
      <protection locked="0"/>
    </xf>
    <xf numFmtId="0" fontId="13" fillId="0" borderId="1" xfId="3" applyFont="1" applyBorder="1" applyAlignment="1" applyProtection="1">
      <alignment vertical="top" wrapText="1"/>
      <protection locked="0"/>
    </xf>
    <xf numFmtId="0" fontId="17" fillId="5" borderId="0" xfId="9" applyFont="1" applyFill="1" applyBorder="1" applyAlignment="1" applyProtection="1">
      <alignment vertical="center"/>
    </xf>
    <xf numFmtId="0" fontId="15" fillId="5" borderId="41" xfId="9" applyFont="1" applyFill="1" applyBorder="1" applyAlignment="1" applyProtection="1">
      <alignment vertical="center"/>
    </xf>
    <xf numFmtId="0" fontId="17" fillId="5" borderId="13" xfId="9" applyFont="1" applyFill="1" applyBorder="1" applyAlignment="1" applyProtection="1">
      <alignment horizontal="center" vertical="center" wrapText="1"/>
    </xf>
    <xf numFmtId="0" fontId="17" fillId="5" borderId="14" xfId="9" applyFont="1" applyFill="1" applyBorder="1" applyAlignment="1" applyProtection="1">
      <alignment horizontal="center" vertical="center" wrapText="1"/>
    </xf>
    <xf numFmtId="0" fontId="17" fillId="5" borderId="15" xfId="9" applyFont="1" applyFill="1" applyBorder="1" applyAlignment="1" applyProtection="1">
      <alignment horizontal="center" vertical="center" wrapText="1"/>
    </xf>
    <xf numFmtId="0" fontId="17" fillId="3" borderId="10" xfId="9" applyFont="1" applyFill="1" applyBorder="1" applyAlignment="1" applyProtection="1">
      <alignment horizontal="center" vertical="center" wrapText="1"/>
    </xf>
    <xf numFmtId="49" fontId="17" fillId="3" borderId="14" xfId="9" applyNumberFormat="1" applyFont="1" applyFill="1" applyBorder="1" applyAlignment="1" applyProtection="1">
      <alignment horizontal="center" vertical="center" wrapText="1"/>
    </xf>
    <xf numFmtId="0" fontId="17" fillId="3" borderId="17" xfId="9" applyFont="1" applyFill="1" applyBorder="1" applyAlignment="1" applyProtection="1">
      <alignment horizontal="center" vertical="center" wrapText="1"/>
    </xf>
    <xf numFmtId="0" fontId="17" fillId="3" borderId="16" xfId="9" applyFont="1" applyFill="1" applyBorder="1" applyAlignment="1" applyProtection="1">
      <alignment horizontal="center" vertical="center" wrapText="1"/>
    </xf>
    <xf numFmtId="0" fontId="17" fillId="4" borderId="13" xfId="9" applyFont="1" applyFill="1" applyBorder="1" applyAlignment="1" applyProtection="1">
      <alignment horizontal="center" vertical="center" wrapText="1"/>
    </xf>
    <xf numFmtId="0" fontId="17" fillId="4" borderId="14" xfId="9" applyFont="1" applyFill="1" applyBorder="1" applyAlignment="1" applyProtection="1">
      <alignment horizontal="center" vertical="center" wrapText="1"/>
    </xf>
    <xf numFmtId="0" fontId="17" fillId="4" borderId="16" xfId="9" applyFont="1" applyFill="1" applyBorder="1" applyAlignment="1" applyProtection="1">
      <alignment horizontal="center" vertical="center" wrapText="1"/>
    </xf>
    <xf numFmtId="0" fontId="17" fillId="5" borderId="11" xfId="9" applyFont="1" applyFill="1" applyBorder="1" applyAlignment="1" applyProtection="1">
      <alignment horizontal="center" vertical="center" wrapText="1"/>
    </xf>
    <xf numFmtId="0" fontId="17" fillId="5" borderId="13" xfId="9" applyFont="1" applyFill="1" applyBorder="1" applyAlignment="1" applyProtection="1">
      <alignment horizontal="center" vertical="center"/>
    </xf>
    <xf numFmtId="0" fontId="17" fillId="5" borderId="15" xfId="9" applyFont="1" applyFill="1" applyBorder="1" applyAlignment="1" applyProtection="1">
      <alignment horizontal="center" vertical="center"/>
    </xf>
    <xf numFmtId="0" fontId="17" fillId="5" borderId="14" xfId="9" applyFont="1" applyFill="1" applyBorder="1" applyAlignment="1" applyProtection="1">
      <alignment horizontal="center" vertical="center"/>
    </xf>
    <xf numFmtId="0" fontId="17" fillId="5" borderId="16" xfId="9" applyFont="1" applyFill="1" applyBorder="1" applyAlignment="1" applyProtection="1">
      <alignment horizontal="center" vertical="center"/>
    </xf>
    <xf numFmtId="0" fontId="17" fillId="5" borderId="12" xfId="9" applyFont="1" applyFill="1" applyBorder="1" applyAlignment="1" applyProtection="1">
      <alignment horizontal="center" vertical="center"/>
    </xf>
    <xf numFmtId="14" fontId="15" fillId="0" borderId="2" xfId="9" applyNumberFormat="1" applyFont="1" applyBorder="1" applyAlignment="1" applyProtection="1">
      <alignment vertical="center" wrapText="1"/>
      <protection locked="0"/>
    </xf>
    <xf numFmtId="0" fontId="15" fillId="0" borderId="2" xfId="9" applyFont="1" applyBorder="1" applyAlignment="1" applyProtection="1">
      <alignment vertical="center" wrapText="1"/>
      <protection locked="0"/>
    </xf>
    <xf numFmtId="49" fontId="13" fillId="0" borderId="1" xfId="0" applyNumberFormat="1" applyFont="1" applyBorder="1" applyAlignment="1" applyProtection="1">
      <alignment horizontal="left" vertical="top" wrapText="1"/>
      <protection locked="0"/>
    </xf>
    <xf numFmtId="0" fontId="15" fillId="0" borderId="19" xfId="5" applyFont="1" applyBorder="1" applyAlignment="1" applyProtection="1">
      <alignment horizontal="left" vertical="top" wrapText="1"/>
      <protection locked="0"/>
    </xf>
    <xf numFmtId="0" fontId="15" fillId="4" borderId="18" xfId="9" applyFont="1" applyFill="1" applyBorder="1" applyAlignment="1" applyProtection="1">
      <alignment vertical="center" wrapText="1"/>
      <protection locked="0"/>
    </xf>
    <xf numFmtId="0" fontId="15" fillId="4" borderId="2" xfId="9" applyFont="1" applyFill="1" applyBorder="1" applyAlignment="1" applyProtection="1">
      <alignment vertical="center" wrapText="1"/>
      <protection locked="0"/>
    </xf>
    <xf numFmtId="0" fontId="15" fillId="4" borderId="20" xfId="9" applyFont="1" applyFill="1" applyBorder="1" applyAlignment="1" applyProtection="1">
      <alignment vertical="center"/>
      <protection locked="0"/>
    </xf>
    <xf numFmtId="0" fontId="15" fillId="0" borderId="40" xfId="9" applyFont="1" applyBorder="1" applyAlignment="1" applyProtection="1">
      <alignment vertical="center" wrapText="1"/>
      <protection locked="0"/>
    </xf>
    <xf numFmtId="0" fontId="15" fillId="0" borderId="21" xfId="9" applyFont="1" applyBorder="1" applyAlignment="1" applyProtection="1">
      <alignment horizontal="center" vertical="center"/>
      <protection locked="0"/>
    </xf>
    <xf numFmtId="0" fontId="15" fillId="4" borderId="21" xfId="9" applyFont="1" applyFill="1" applyBorder="1" applyAlignment="1" applyProtection="1">
      <alignment vertical="center" wrapText="1"/>
      <protection locked="0"/>
    </xf>
    <xf numFmtId="0" fontId="15" fillId="4" borderId="1" xfId="9" applyFont="1" applyFill="1" applyBorder="1" applyAlignment="1" applyProtection="1">
      <alignment vertical="center" wrapText="1"/>
      <protection locked="0"/>
    </xf>
    <xf numFmtId="0" fontId="15" fillId="4" borderId="22" xfId="9" applyFont="1" applyFill="1" applyBorder="1" applyAlignment="1" applyProtection="1">
      <alignment vertical="center"/>
      <protection locked="0"/>
    </xf>
    <xf numFmtId="0" fontId="15" fillId="0" borderId="39" xfId="9" applyFont="1" applyBorder="1" applyAlignment="1" applyProtection="1">
      <alignment vertical="center" wrapText="1"/>
      <protection locked="0"/>
    </xf>
    <xf numFmtId="49" fontId="15" fillId="0" borderId="1" xfId="9" applyNumberFormat="1" applyFont="1" applyBorder="1" applyAlignment="1" applyProtection="1">
      <alignment horizontal="left" vertical="top"/>
      <protection locked="0"/>
    </xf>
    <xf numFmtId="0" fontId="13" fillId="0" borderId="1" xfId="0" applyFont="1" applyBorder="1" applyAlignment="1">
      <alignment horizontal="left" vertical="top" wrapText="1"/>
    </xf>
    <xf numFmtId="0" fontId="15" fillId="0" borderId="20" xfId="9" applyFont="1" applyBorder="1" applyAlignment="1" applyProtection="1">
      <alignment vertical="top" wrapText="1"/>
      <protection locked="0"/>
    </xf>
    <xf numFmtId="0" fontId="15" fillId="0" borderId="23" xfId="9" applyFont="1" applyBorder="1" applyAlignment="1" applyProtection="1">
      <alignment horizontal="center" vertical="center"/>
      <protection locked="0"/>
    </xf>
    <xf numFmtId="0" fontId="15" fillId="0" borderId="24" xfId="9" applyFont="1" applyBorder="1" applyAlignment="1" applyProtection="1">
      <alignment vertical="center" wrapText="1"/>
      <protection locked="0"/>
    </xf>
    <xf numFmtId="49" fontId="15" fillId="0" borderId="24" xfId="9" applyNumberFormat="1" applyFont="1" applyBorder="1" applyAlignment="1" applyProtection="1">
      <alignment horizontal="left" vertical="top"/>
      <protection locked="0"/>
    </xf>
    <xf numFmtId="0" fontId="13" fillId="0" borderId="24" xfId="0" applyFont="1" applyBorder="1" applyAlignment="1">
      <alignment horizontal="left" vertical="top" wrapText="1"/>
    </xf>
    <xf numFmtId="0" fontId="15" fillId="0" borderId="24" xfId="9" applyFont="1" applyBorder="1" applyAlignment="1" applyProtection="1">
      <alignment vertical="top" wrapText="1"/>
      <protection locked="0"/>
    </xf>
    <xf numFmtId="0" fontId="15" fillId="4" borderId="43" xfId="9" applyFont="1" applyFill="1" applyBorder="1" applyAlignment="1" applyProtection="1">
      <alignment vertical="center" wrapText="1"/>
      <protection locked="0"/>
    </xf>
    <xf numFmtId="0" fontId="15" fillId="4" borderId="24" xfId="9" applyFont="1" applyFill="1" applyBorder="1" applyAlignment="1" applyProtection="1">
      <alignment vertical="center" wrapText="1"/>
      <protection locked="0"/>
    </xf>
    <xf numFmtId="0" fontId="15" fillId="4" borderId="25" xfId="9" applyFont="1" applyFill="1" applyBorder="1" applyAlignment="1" applyProtection="1">
      <alignment vertical="center"/>
      <protection locked="0"/>
    </xf>
    <xf numFmtId="0" fontId="15" fillId="0" borderId="38" xfId="9" applyFont="1" applyBorder="1" applyAlignment="1" applyProtection="1">
      <alignment vertical="center" wrapText="1"/>
      <protection locked="0"/>
    </xf>
    <xf numFmtId="14" fontId="15" fillId="0" borderId="2" xfId="9" applyNumberFormat="1" applyFont="1" applyBorder="1" applyAlignment="1" applyProtection="1">
      <alignment horizontal="right" vertical="top" wrapText="1"/>
      <protection locked="0"/>
    </xf>
    <xf numFmtId="14" fontId="15" fillId="0" borderId="24" xfId="9" applyNumberFormat="1" applyFont="1" applyBorder="1" applyAlignment="1" applyProtection="1">
      <alignment horizontal="right" vertical="top" wrapText="1"/>
      <protection locked="0"/>
    </xf>
    <xf numFmtId="49" fontId="29" fillId="0" borderId="1" xfId="3" applyNumberFormat="1" applyFont="1" applyBorder="1" applyAlignment="1" applyProtection="1">
      <alignment vertical="top"/>
      <protection locked="0"/>
    </xf>
    <xf numFmtId="0" fontId="7" fillId="0" borderId="1" xfId="3" applyBorder="1" applyAlignment="1" applyProtection="1">
      <alignment vertical="top" wrapText="1"/>
      <protection locked="0"/>
    </xf>
    <xf numFmtId="0" fontId="7" fillId="0" borderId="1" xfId="3" applyBorder="1" applyAlignment="1" applyProtection="1">
      <alignment wrapText="1"/>
      <protection locked="0"/>
    </xf>
    <xf numFmtId="14" fontId="7" fillId="0" borderId="1" xfId="3" applyNumberFormat="1" applyBorder="1" applyAlignment="1" applyProtection="1">
      <alignment vertical="top"/>
      <protection locked="0"/>
    </xf>
    <xf numFmtId="0" fontId="7" fillId="0" borderId="1" xfId="3" applyBorder="1" applyAlignment="1" applyProtection="1">
      <alignment vertical="top"/>
      <protection locked="0"/>
    </xf>
    <xf numFmtId="0" fontId="30" fillId="0" borderId="1" xfId="1" applyFont="1" applyFill="1" applyBorder="1" applyAlignment="1" applyProtection="1">
      <alignment horizontal="left" vertical="center" wrapText="1" indent="1"/>
    </xf>
    <xf numFmtId="0" fontId="30" fillId="0" borderId="1" xfId="1" applyFont="1" applyFill="1" applyBorder="1" applyAlignment="1" applyProtection="1">
      <alignment horizontal="left" vertical="top" wrapText="1"/>
    </xf>
    <xf numFmtId="49" fontId="30" fillId="0" borderId="1" xfId="3" applyNumberFormat="1" applyFont="1" applyBorder="1" applyAlignment="1" applyProtection="1">
      <alignment vertical="top"/>
      <protection locked="0"/>
    </xf>
    <xf numFmtId="49" fontId="31" fillId="0" borderId="1" xfId="9" applyNumberFormat="1" applyFont="1" applyBorder="1" applyAlignment="1" applyProtection="1">
      <alignment horizontal="left" vertical="top"/>
      <protection locked="0"/>
    </xf>
    <xf numFmtId="49" fontId="31" fillId="0" borderId="2" xfId="5" applyNumberFormat="1" applyFont="1" applyBorder="1" applyAlignment="1" applyProtection="1">
      <alignment vertical="top" wrapText="1" shrinkToFit="1"/>
      <protection locked="0"/>
    </xf>
    <xf numFmtId="4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8" fillId="5" borderId="1" xfId="0" applyNumberFormat="1" applyFont="1" applyFill="1" applyBorder="1" applyProtection="1"/>
    <xf numFmtId="0" fontId="32" fillId="5" borderId="0" xfId="0" applyFont="1" applyFill="1" applyBorder="1"/>
    <xf numFmtId="0" fontId="30" fillId="2" borderId="0" xfId="0" applyFont="1" applyFill="1" applyBorder="1" applyProtection="1"/>
    <xf numFmtId="0" fontId="17" fillId="5" borderId="0" xfId="0" applyFont="1" applyFill="1" applyBorder="1" applyAlignment="1" applyProtection="1">
      <alignment horizontal="left"/>
    </xf>
    <xf numFmtId="49" fontId="31" fillId="0" borderId="1" xfId="5" applyNumberFormat="1" applyFont="1" applyBorder="1" applyAlignment="1" applyProtection="1">
      <alignment vertical="top" wrapText="1" shrinkToFit="1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3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center" vertical="center"/>
      <protection locked="0"/>
    </xf>
    <xf numFmtId="168" fontId="18" fillId="5" borderId="1" xfId="1" applyNumberFormat="1" applyFont="1" applyFill="1" applyBorder="1" applyAlignment="1" applyProtection="1">
      <alignment horizontal="right" vertical="center"/>
    </xf>
    <xf numFmtId="4" fontId="18" fillId="5" borderId="1" xfId="1" applyNumberFormat="1" applyFont="1" applyFill="1" applyBorder="1" applyAlignment="1" applyProtection="1">
      <alignment horizontal="right" vertical="center"/>
    </xf>
    <xf numFmtId="4" fontId="13" fillId="0" borderId="1" xfId="2" applyNumberFormat="1" applyFont="1" applyFill="1" applyBorder="1" applyAlignment="1" applyProtection="1">
      <alignment horizontal="left" vertical="top"/>
      <protection locked="0"/>
    </xf>
    <xf numFmtId="4" fontId="13" fillId="5" borderId="1" xfId="0" applyNumberFormat="1" applyFont="1" applyFill="1" applyBorder="1" applyAlignment="1" applyProtection="1">
      <alignment horizontal="center"/>
    </xf>
    <xf numFmtId="4" fontId="13" fillId="5" borderId="34" xfId="0" applyNumberFormat="1" applyFont="1" applyFill="1" applyBorder="1" applyAlignment="1" applyProtection="1">
      <alignment horizontal="center"/>
    </xf>
    <xf numFmtId="4" fontId="13" fillId="0" borderId="4" xfId="0" applyNumberFormat="1" applyFont="1" applyBorder="1" applyProtection="1">
      <protection locked="0"/>
    </xf>
    <xf numFmtId="4" fontId="13" fillId="5" borderId="2" xfId="0" applyNumberFormat="1" applyFont="1" applyFill="1" applyBorder="1" applyAlignment="1" applyProtection="1">
      <alignment horizontal="center"/>
    </xf>
    <xf numFmtId="4" fontId="13" fillId="0" borderId="1" xfId="0" applyNumberFormat="1" applyFont="1" applyBorder="1" applyProtection="1">
      <protection locked="0"/>
    </xf>
    <xf numFmtId="4" fontId="13" fillId="0" borderId="1" xfId="0" applyNumberFormat="1" applyFont="1" applyFill="1" applyBorder="1" applyAlignment="1" applyProtection="1">
      <alignment horizontal="center"/>
    </xf>
    <xf numFmtId="2" fontId="13" fillId="0" borderId="1" xfId="0" applyNumberFormat="1" applyFont="1" applyBorder="1" applyProtection="1">
      <protection locked="0"/>
    </xf>
    <xf numFmtId="0" fontId="15" fillId="0" borderId="44" xfId="9" applyFont="1" applyBorder="1" applyAlignment="1" applyProtection="1">
      <alignment horizontal="center" vertical="center"/>
      <protection locked="0"/>
    </xf>
    <xf numFmtId="14" fontId="15" fillId="0" borderId="45" xfId="9" applyNumberFormat="1" applyFont="1" applyBorder="1" applyAlignment="1" applyProtection="1">
      <alignment vertical="center" wrapText="1"/>
      <protection locked="0"/>
    </xf>
    <xf numFmtId="0" fontId="15" fillId="0" borderId="45" xfId="9" applyFont="1" applyBorder="1" applyAlignment="1" applyProtection="1">
      <alignment vertical="center" wrapText="1"/>
      <protection locked="0"/>
    </xf>
    <xf numFmtId="0" fontId="15" fillId="0" borderId="4" xfId="9" applyFont="1" applyBorder="1" applyAlignment="1" applyProtection="1">
      <alignment vertical="center" wrapText="1"/>
      <protection locked="0"/>
    </xf>
    <xf numFmtId="0" fontId="15" fillId="0" borderId="46" xfId="9" applyFont="1" applyBorder="1" applyAlignment="1" applyProtection="1">
      <alignment vertical="center" wrapText="1"/>
      <protection locked="0"/>
    </xf>
    <xf numFmtId="0" fontId="15" fillId="0" borderId="43" xfId="9" applyFont="1" applyBorder="1" applyAlignment="1" applyProtection="1">
      <alignment vertical="center" wrapText="1"/>
      <protection locked="0"/>
    </xf>
    <xf numFmtId="0" fontId="15" fillId="0" borderId="47" xfId="9" applyFont="1" applyBorder="1" applyAlignment="1" applyProtection="1">
      <alignment horizontal="right" vertical="center"/>
      <protection locked="0"/>
    </xf>
    <xf numFmtId="0" fontId="15" fillId="0" borderId="22" xfId="9" applyFont="1" applyBorder="1" applyAlignment="1" applyProtection="1">
      <alignment vertical="center"/>
      <protection locked="0"/>
    </xf>
    <xf numFmtId="0" fontId="15" fillId="0" borderId="20" xfId="5" applyFont="1" applyBorder="1" applyAlignment="1" applyProtection="1">
      <alignment horizontal="right" vertical="top"/>
      <protection locked="0"/>
    </xf>
    <xf numFmtId="0" fontId="15" fillId="0" borderId="20" xfId="9" applyFont="1" applyBorder="1" applyAlignment="1" applyProtection="1">
      <alignment horizontal="right" vertical="center"/>
      <protection locked="0"/>
    </xf>
    <xf numFmtId="0" fontId="15" fillId="0" borderId="25" xfId="9" applyFont="1" applyBorder="1" applyAlignment="1" applyProtection="1">
      <alignment vertical="center"/>
      <protection locked="0"/>
    </xf>
    <xf numFmtId="4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17" fillId="4" borderId="10" xfId="9" applyFont="1" applyFill="1" applyBorder="1" applyAlignment="1" applyProtection="1">
      <alignment horizontal="center" vertical="center"/>
    </xf>
    <xf numFmtId="0" fontId="17" fillId="4" borderId="12" xfId="9" applyFont="1" applyFill="1" applyBorder="1" applyAlignment="1" applyProtection="1">
      <alignment horizontal="center" vertical="center"/>
    </xf>
    <xf numFmtId="0" fontId="17" fillId="4" borderId="11" xfId="9" applyFont="1" applyFill="1" applyBorder="1" applyAlignment="1" applyProtection="1">
      <alignment horizontal="center" vertical="center"/>
    </xf>
    <xf numFmtId="14" fontId="17" fillId="2" borderId="37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171450</xdr:rowOff>
    </xdr:from>
    <xdr:to>
      <xdr:col>1</xdr:col>
      <xdr:colOff>1495425</xdr:colOff>
      <xdr:row>52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53</xdr:row>
      <xdr:rowOff>4082</xdr:rowOff>
    </xdr:from>
    <xdr:to>
      <xdr:col>5</xdr:col>
      <xdr:colOff>110219</xdr:colOff>
      <xdr:row>53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topLeftCell="A13" zoomScaleSheetLayoutView="100" workbookViewId="0">
      <selection activeCell="E17" sqref="E17"/>
    </sheetView>
  </sheetViews>
  <sheetFormatPr defaultRowHeight="15" x14ac:dyDescent="0.2"/>
  <cols>
    <col min="1" max="1" width="6.28515625" style="300" bestFit="1" customWidth="1"/>
    <col min="2" max="2" width="13.140625" style="300" customWidth="1"/>
    <col min="3" max="3" width="12.85546875" style="300" customWidth="1"/>
    <col min="4" max="4" width="15.140625" style="300" customWidth="1"/>
    <col min="5" max="5" width="24.5703125" style="300" customWidth="1"/>
    <col min="6" max="8" width="19.140625" style="301" customWidth="1"/>
    <col min="9" max="9" width="16.42578125" style="300" bestFit="1" customWidth="1"/>
    <col min="10" max="10" width="17.42578125" style="300" customWidth="1"/>
    <col min="11" max="11" width="13.140625" style="300" bestFit="1" customWidth="1"/>
    <col min="12" max="12" width="20" style="300" customWidth="1"/>
    <col min="13" max="16384" width="9.140625" style="300"/>
  </cols>
  <sheetData>
    <row r="1" spans="1:12" x14ac:dyDescent="0.2">
      <c r="A1" s="304"/>
      <c r="B1" s="303"/>
      <c r="C1" s="304"/>
      <c r="D1" s="303"/>
      <c r="E1" s="304"/>
      <c r="F1" s="304"/>
      <c r="G1" s="303"/>
      <c r="H1" s="304"/>
      <c r="I1" s="304"/>
      <c r="J1" s="303"/>
      <c r="K1" s="304"/>
      <c r="L1" s="303"/>
    </row>
    <row r="2" spans="1:12" x14ac:dyDescent="0.2">
      <c r="A2" s="310"/>
      <c r="B2" s="310"/>
      <c r="C2" s="310"/>
      <c r="D2" s="310"/>
      <c r="E2" s="310"/>
      <c r="F2" s="310"/>
      <c r="G2" s="310"/>
      <c r="H2" s="310"/>
      <c r="I2" s="337"/>
      <c r="J2" s="337"/>
      <c r="K2" s="336"/>
      <c r="L2" s="303"/>
    </row>
    <row r="3" spans="1:12" s="311" customFormat="1" x14ac:dyDescent="0.2">
      <c r="A3" s="335" t="s">
        <v>309</v>
      </c>
      <c r="B3" s="317"/>
      <c r="C3" s="317"/>
      <c r="D3" s="317"/>
      <c r="E3" s="318"/>
      <c r="F3" s="315"/>
      <c r="G3" s="318"/>
      <c r="H3" s="334"/>
      <c r="I3" s="317"/>
      <c r="J3" s="318"/>
      <c r="K3" s="318"/>
      <c r="L3" s="333" t="s">
        <v>110</v>
      </c>
    </row>
    <row r="4" spans="1:12" s="311" customFormat="1" x14ac:dyDescent="0.2">
      <c r="A4" s="332" t="s">
        <v>141</v>
      </c>
      <c r="B4" s="317"/>
      <c r="C4" s="317"/>
      <c r="D4" s="317"/>
      <c r="E4" s="318"/>
      <c r="F4" s="315"/>
      <c r="G4" s="318"/>
      <c r="H4" s="331"/>
      <c r="I4" s="317"/>
      <c r="J4" s="318"/>
      <c r="K4" s="318"/>
      <c r="L4" s="330" t="s">
        <v>548</v>
      </c>
    </row>
    <row r="5" spans="1:12" s="311" customFormat="1" x14ac:dyDescent="0.2">
      <c r="A5" s="329"/>
      <c r="B5" s="317"/>
      <c r="C5" s="328"/>
      <c r="D5" s="327"/>
      <c r="E5" s="318"/>
      <c r="F5" s="326"/>
      <c r="G5" s="318"/>
      <c r="H5" s="318"/>
      <c r="I5" s="315"/>
      <c r="J5" s="317"/>
      <c r="K5" s="317"/>
      <c r="L5" s="316"/>
    </row>
    <row r="6" spans="1:12" s="311" customFormat="1" x14ac:dyDescent="0.2">
      <c r="A6" s="323" t="s">
        <v>275</v>
      </c>
      <c r="B6" s="315"/>
      <c r="C6" s="315"/>
      <c r="D6" s="315" t="s">
        <v>277</v>
      </c>
      <c r="E6" s="324"/>
      <c r="F6" s="319"/>
      <c r="G6" s="318"/>
      <c r="H6" s="325"/>
      <c r="I6" s="324"/>
      <c r="J6" s="317"/>
      <c r="K6" s="318"/>
      <c r="L6" s="316"/>
    </row>
    <row r="7" spans="1:12" s="311" customFormat="1" x14ac:dyDescent="0.2">
      <c r="A7" s="400" t="s">
        <v>549</v>
      </c>
      <c r="B7" s="315"/>
      <c r="C7" s="315"/>
      <c r="D7" s="315"/>
      <c r="E7" s="318"/>
      <c r="F7" s="319"/>
      <c r="G7" s="319"/>
      <c r="H7" s="319"/>
      <c r="I7" s="321"/>
      <c r="J7" s="318"/>
      <c r="K7" s="317"/>
      <c r="L7" s="316"/>
    </row>
    <row r="8" spans="1:12" s="311" customFormat="1" ht="15.75" thickBot="1" x14ac:dyDescent="0.25">
      <c r="A8" s="322"/>
      <c r="B8" s="318"/>
      <c r="C8" s="321"/>
      <c r="D8" s="320"/>
      <c r="E8" s="318"/>
      <c r="F8" s="319"/>
      <c r="G8" s="319"/>
      <c r="H8" s="319"/>
      <c r="I8" s="318"/>
      <c r="J8" s="317"/>
      <c r="K8" s="317"/>
      <c r="L8" s="316"/>
    </row>
    <row r="9" spans="1:12" ht="15.75" thickBot="1" x14ac:dyDescent="0.25">
      <c r="A9" s="329"/>
      <c r="B9" s="343"/>
      <c r="C9" s="317"/>
      <c r="D9" s="317"/>
      <c r="E9" s="317"/>
      <c r="F9" s="315"/>
      <c r="G9" s="315"/>
      <c r="H9" s="315"/>
      <c r="I9" s="431" t="s">
        <v>481</v>
      </c>
      <c r="J9" s="432"/>
      <c r="K9" s="433"/>
      <c r="L9" s="344"/>
    </row>
    <row r="10" spans="1:12" s="314" customFormat="1" ht="45.75" customHeight="1" thickBot="1" x14ac:dyDescent="0.25">
      <c r="A10" s="345" t="s">
        <v>64</v>
      </c>
      <c r="B10" s="346" t="s">
        <v>142</v>
      </c>
      <c r="C10" s="346" t="s">
        <v>480</v>
      </c>
      <c r="D10" s="347" t="s">
        <v>282</v>
      </c>
      <c r="E10" s="348" t="s">
        <v>479</v>
      </c>
      <c r="F10" s="349" t="s">
        <v>478</v>
      </c>
      <c r="G10" s="350" t="s">
        <v>229</v>
      </c>
      <c r="H10" s="351" t="s">
        <v>226</v>
      </c>
      <c r="I10" s="352" t="s">
        <v>477</v>
      </c>
      <c r="J10" s="353" t="s">
        <v>279</v>
      </c>
      <c r="K10" s="354" t="s">
        <v>230</v>
      </c>
      <c r="L10" s="355" t="s">
        <v>231</v>
      </c>
    </row>
    <row r="11" spans="1:12" s="313" customFormat="1" ht="15.75" thickBot="1" x14ac:dyDescent="0.25">
      <c r="A11" s="356">
        <v>1</v>
      </c>
      <c r="B11" s="357">
        <v>2</v>
      </c>
      <c r="C11" s="358">
        <v>3</v>
      </c>
      <c r="D11" s="358">
        <v>4</v>
      </c>
      <c r="E11" s="356">
        <v>5</v>
      </c>
      <c r="F11" s="357">
        <v>6</v>
      </c>
      <c r="G11" s="358">
        <v>7</v>
      </c>
      <c r="H11" s="357">
        <v>8</v>
      </c>
      <c r="I11" s="356">
        <v>9</v>
      </c>
      <c r="J11" s="357">
        <v>10</v>
      </c>
      <c r="K11" s="359">
        <v>11</v>
      </c>
      <c r="L11" s="360">
        <v>12</v>
      </c>
    </row>
    <row r="12" spans="1:12" ht="45" x14ac:dyDescent="0.2">
      <c r="A12" s="417">
        <v>1</v>
      </c>
      <c r="B12" s="418">
        <v>41310</v>
      </c>
      <c r="C12" s="419" t="s">
        <v>485</v>
      </c>
      <c r="D12" s="423">
        <v>200</v>
      </c>
      <c r="E12" s="420" t="s">
        <v>488</v>
      </c>
      <c r="F12" s="363" t="s">
        <v>486</v>
      </c>
      <c r="G12" s="342" t="s">
        <v>487</v>
      </c>
      <c r="H12" s="364" t="s">
        <v>482</v>
      </c>
      <c r="I12" s="365"/>
      <c r="J12" s="366"/>
      <c r="K12" s="367"/>
      <c r="L12" s="368"/>
    </row>
    <row r="13" spans="1:12" ht="45" x14ac:dyDescent="0.2">
      <c r="A13" s="369">
        <v>2</v>
      </c>
      <c r="B13" s="361">
        <v>41313</v>
      </c>
      <c r="C13" s="362" t="s">
        <v>485</v>
      </c>
      <c r="D13" s="424">
        <v>400</v>
      </c>
      <c r="E13" s="420" t="s">
        <v>488</v>
      </c>
      <c r="F13" s="363" t="s">
        <v>486</v>
      </c>
      <c r="G13" s="342" t="s">
        <v>487</v>
      </c>
      <c r="H13" s="364" t="s">
        <v>482</v>
      </c>
      <c r="I13" s="370"/>
      <c r="J13" s="371"/>
      <c r="K13" s="372"/>
      <c r="L13" s="373"/>
    </row>
    <row r="14" spans="1:12" ht="45" x14ac:dyDescent="0.2">
      <c r="A14" s="369">
        <v>3</v>
      </c>
      <c r="B14" s="361">
        <v>41319</v>
      </c>
      <c r="C14" s="362" t="s">
        <v>485</v>
      </c>
      <c r="D14" s="424">
        <v>1900</v>
      </c>
      <c r="E14" s="420" t="s">
        <v>484</v>
      </c>
      <c r="F14" s="388" t="s">
        <v>489</v>
      </c>
      <c r="G14" s="342" t="s">
        <v>490</v>
      </c>
      <c r="H14" s="364" t="s">
        <v>482</v>
      </c>
      <c r="I14" s="370"/>
      <c r="J14" s="371"/>
      <c r="K14" s="372"/>
      <c r="L14" s="373"/>
    </row>
    <row r="15" spans="1:12" ht="45" x14ac:dyDescent="0.2">
      <c r="A15" s="369">
        <v>4</v>
      </c>
      <c r="B15" s="361">
        <v>41327</v>
      </c>
      <c r="C15" s="362" t="s">
        <v>485</v>
      </c>
      <c r="D15" s="424">
        <v>100</v>
      </c>
      <c r="E15" s="420" t="s">
        <v>488</v>
      </c>
      <c r="F15" s="363" t="s">
        <v>486</v>
      </c>
      <c r="G15" s="342" t="s">
        <v>487</v>
      </c>
      <c r="H15" s="364" t="s">
        <v>482</v>
      </c>
      <c r="I15" s="370"/>
      <c r="J15" s="371"/>
      <c r="K15" s="372"/>
      <c r="L15" s="373"/>
    </row>
    <row r="16" spans="1:12" ht="45" x14ac:dyDescent="0.2">
      <c r="A16" s="369">
        <v>5</v>
      </c>
      <c r="B16" s="361">
        <v>41344</v>
      </c>
      <c r="C16" s="362" t="s">
        <v>485</v>
      </c>
      <c r="D16" s="424">
        <v>300</v>
      </c>
      <c r="E16" s="420" t="s">
        <v>488</v>
      </c>
      <c r="F16" s="363" t="s">
        <v>486</v>
      </c>
      <c r="G16" s="342" t="s">
        <v>487</v>
      </c>
      <c r="H16" s="364" t="s">
        <v>482</v>
      </c>
      <c r="I16" s="370"/>
      <c r="J16" s="371"/>
      <c r="K16" s="372"/>
      <c r="L16" s="373"/>
    </row>
    <row r="17" spans="1:12" ht="45" x14ac:dyDescent="0.2">
      <c r="A17" s="369">
        <v>6</v>
      </c>
      <c r="B17" s="361">
        <v>41358</v>
      </c>
      <c r="C17" s="362" t="s">
        <v>485</v>
      </c>
      <c r="D17" s="424">
        <v>350</v>
      </c>
      <c r="E17" s="420" t="s">
        <v>488</v>
      </c>
      <c r="F17" s="363" t="s">
        <v>486</v>
      </c>
      <c r="G17" s="342" t="s">
        <v>487</v>
      </c>
      <c r="H17" s="364" t="s">
        <v>482</v>
      </c>
      <c r="I17" s="370"/>
      <c r="J17" s="371"/>
      <c r="K17" s="372"/>
      <c r="L17" s="373"/>
    </row>
    <row r="18" spans="1:12" ht="45" x14ac:dyDescent="0.2">
      <c r="A18" s="369">
        <v>7</v>
      </c>
      <c r="B18" s="340">
        <v>41380</v>
      </c>
      <c r="C18" s="341" t="s">
        <v>485</v>
      </c>
      <c r="D18" s="425">
        <v>500</v>
      </c>
      <c r="E18" s="420" t="s">
        <v>488</v>
      </c>
      <c r="F18" s="363" t="s">
        <v>486</v>
      </c>
      <c r="G18" s="342" t="s">
        <v>487</v>
      </c>
      <c r="H18" s="364" t="s">
        <v>482</v>
      </c>
      <c r="I18" s="370"/>
      <c r="J18" s="371"/>
      <c r="K18" s="372"/>
      <c r="L18" s="373"/>
    </row>
    <row r="19" spans="1:12" ht="45" x14ac:dyDescent="0.2">
      <c r="A19" s="369">
        <v>8</v>
      </c>
      <c r="B19" s="340">
        <v>41382</v>
      </c>
      <c r="C19" s="341" t="s">
        <v>485</v>
      </c>
      <c r="D19" s="425">
        <v>275</v>
      </c>
      <c r="E19" s="420" t="s">
        <v>488</v>
      </c>
      <c r="F19" s="363" t="s">
        <v>486</v>
      </c>
      <c r="G19" s="342" t="s">
        <v>487</v>
      </c>
      <c r="H19" s="364" t="s">
        <v>482</v>
      </c>
      <c r="I19" s="370"/>
      <c r="J19" s="371"/>
      <c r="K19" s="372"/>
      <c r="L19" s="373"/>
    </row>
    <row r="20" spans="1:12" ht="45" x14ac:dyDescent="0.2">
      <c r="A20" s="369">
        <v>9</v>
      </c>
      <c r="B20" s="340">
        <v>41389</v>
      </c>
      <c r="C20" s="341" t="s">
        <v>485</v>
      </c>
      <c r="D20" s="425">
        <v>470</v>
      </c>
      <c r="E20" s="420" t="s">
        <v>488</v>
      </c>
      <c r="F20" s="363" t="s">
        <v>486</v>
      </c>
      <c r="G20" s="342" t="s">
        <v>487</v>
      </c>
      <c r="H20" s="364" t="s">
        <v>482</v>
      </c>
      <c r="I20" s="370"/>
      <c r="J20" s="371"/>
      <c r="K20" s="372"/>
      <c r="L20" s="373"/>
    </row>
    <row r="21" spans="1:12" ht="45" x14ac:dyDescent="0.2">
      <c r="A21" s="369">
        <v>10</v>
      </c>
      <c r="B21" s="361">
        <v>41410</v>
      </c>
      <c r="C21" s="362" t="s">
        <v>485</v>
      </c>
      <c r="D21" s="424">
        <v>195</v>
      </c>
      <c r="E21" s="420" t="s">
        <v>488</v>
      </c>
      <c r="F21" s="363" t="s">
        <v>486</v>
      </c>
      <c r="G21" s="342" t="s">
        <v>487</v>
      </c>
      <c r="H21" s="364" t="s">
        <v>482</v>
      </c>
      <c r="I21" s="370"/>
      <c r="J21" s="371"/>
      <c r="K21" s="372"/>
      <c r="L21" s="373"/>
    </row>
    <row r="22" spans="1:12" ht="45" x14ac:dyDescent="0.2">
      <c r="A22" s="369">
        <v>11</v>
      </c>
      <c r="B22" s="361">
        <v>41421</v>
      </c>
      <c r="C22" s="362" t="s">
        <v>485</v>
      </c>
      <c r="D22" s="424">
        <v>420</v>
      </c>
      <c r="E22" s="420" t="s">
        <v>488</v>
      </c>
      <c r="F22" s="363" t="s">
        <v>486</v>
      </c>
      <c r="G22" s="342" t="s">
        <v>487</v>
      </c>
      <c r="H22" s="364" t="s">
        <v>482</v>
      </c>
      <c r="I22" s="370"/>
      <c r="J22" s="371"/>
      <c r="K22" s="372"/>
      <c r="L22" s="373"/>
    </row>
    <row r="23" spans="1:12" ht="45" x14ac:dyDescent="0.2">
      <c r="A23" s="369">
        <v>12</v>
      </c>
      <c r="B23" s="361">
        <v>41435</v>
      </c>
      <c r="C23" s="362" t="s">
        <v>485</v>
      </c>
      <c r="D23" s="424">
        <v>400</v>
      </c>
      <c r="E23" s="420" t="s">
        <v>488</v>
      </c>
      <c r="F23" s="363" t="s">
        <v>486</v>
      </c>
      <c r="G23" s="342" t="s">
        <v>487</v>
      </c>
      <c r="H23" s="364" t="s">
        <v>482</v>
      </c>
      <c r="I23" s="370"/>
      <c r="J23" s="371"/>
      <c r="K23" s="372"/>
      <c r="L23" s="373"/>
    </row>
    <row r="24" spans="1:12" ht="45" x14ac:dyDescent="0.2">
      <c r="A24" s="369">
        <v>13</v>
      </c>
      <c r="B24" s="361">
        <v>41436</v>
      </c>
      <c r="C24" s="362" t="s">
        <v>485</v>
      </c>
      <c r="D24" s="424">
        <v>115</v>
      </c>
      <c r="E24" s="420" t="s">
        <v>488</v>
      </c>
      <c r="F24" s="363" t="s">
        <v>486</v>
      </c>
      <c r="G24" s="342" t="s">
        <v>487</v>
      </c>
      <c r="H24" s="364" t="s">
        <v>482</v>
      </c>
      <c r="I24" s="370"/>
      <c r="J24" s="371"/>
      <c r="K24" s="372"/>
      <c r="L24" s="373"/>
    </row>
    <row r="25" spans="1:12" ht="45" x14ac:dyDescent="0.2">
      <c r="A25" s="369">
        <v>14</v>
      </c>
      <c r="B25" s="361">
        <v>41450</v>
      </c>
      <c r="C25" s="362" t="s">
        <v>485</v>
      </c>
      <c r="D25" s="424">
        <v>400</v>
      </c>
      <c r="E25" s="420" t="s">
        <v>488</v>
      </c>
      <c r="F25" s="363" t="s">
        <v>486</v>
      </c>
      <c r="G25" s="342" t="s">
        <v>487</v>
      </c>
      <c r="H25" s="364" t="s">
        <v>482</v>
      </c>
      <c r="I25" s="370"/>
      <c r="J25" s="371"/>
      <c r="K25" s="372"/>
      <c r="L25" s="373"/>
    </row>
    <row r="26" spans="1:12" ht="45" x14ac:dyDescent="0.2">
      <c r="A26" s="369">
        <v>15</v>
      </c>
      <c r="B26" s="361">
        <v>41451</v>
      </c>
      <c r="C26" s="362" t="s">
        <v>485</v>
      </c>
      <c r="D26" s="424">
        <v>100</v>
      </c>
      <c r="E26" s="420" t="s">
        <v>488</v>
      </c>
      <c r="F26" s="363" t="s">
        <v>486</v>
      </c>
      <c r="G26" s="342" t="s">
        <v>487</v>
      </c>
      <c r="H26" s="364" t="s">
        <v>482</v>
      </c>
      <c r="I26" s="370"/>
      <c r="J26" s="371"/>
      <c r="K26" s="372"/>
      <c r="L26" s="373"/>
    </row>
    <row r="27" spans="1:12" ht="45" x14ac:dyDescent="0.2">
      <c r="A27" s="369">
        <v>16</v>
      </c>
      <c r="B27" s="386">
        <v>41467</v>
      </c>
      <c r="C27" s="362" t="s">
        <v>485</v>
      </c>
      <c r="D27" s="426">
        <v>113</v>
      </c>
      <c r="E27" s="421" t="s">
        <v>488</v>
      </c>
      <c r="F27" s="374" t="s">
        <v>486</v>
      </c>
      <c r="G27" s="375" t="s">
        <v>487</v>
      </c>
      <c r="H27" s="376" t="s">
        <v>482</v>
      </c>
      <c r="I27" s="370"/>
      <c r="J27" s="371"/>
      <c r="K27" s="372"/>
      <c r="L27" s="373"/>
    </row>
    <row r="28" spans="1:12" ht="45" x14ac:dyDescent="0.2">
      <c r="A28" s="369">
        <v>17</v>
      </c>
      <c r="B28" s="386">
        <v>41491</v>
      </c>
      <c r="C28" s="362" t="s">
        <v>485</v>
      </c>
      <c r="D28" s="424">
        <v>1160</v>
      </c>
      <c r="E28" s="421" t="s">
        <v>488</v>
      </c>
      <c r="F28" s="374" t="s">
        <v>486</v>
      </c>
      <c r="G28" s="375" t="s">
        <v>487</v>
      </c>
      <c r="H28" s="376" t="s">
        <v>482</v>
      </c>
      <c r="I28" s="370"/>
      <c r="J28" s="371"/>
      <c r="K28" s="372"/>
      <c r="L28" s="373"/>
    </row>
    <row r="29" spans="1:12" ht="45" x14ac:dyDescent="0.2">
      <c r="A29" s="369">
        <v>18</v>
      </c>
      <c r="B29" s="386">
        <v>41501</v>
      </c>
      <c r="C29" s="362" t="s">
        <v>485</v>
      </c>
      <c r="D29" s="424">
        <v>128</v>
      </c>
      <c r="E29" s="421" t="s">
        <v>488</v>
      </c>
      <c r="F29" s="374" t="s">
        <v>486</v>
      </c>
      <c r="G29" s="375" t="s">
        <v>487</v>
      </c>
      <c r="H29" s="376" t="s">
        <v>482</v>
      </c>
      <c r="I29" s="370"/>
      <c r="J29" s="371"/>
      <c r="K29" s="372"/>
      <c r="L29" s="373"/>
    </row>
    <row r="30" spans="1:12" ht="45" x14ac:dyDescent="0.2">
      <c r="A30" s="369">
        <v>19</v>
      </c>
      <c r="B30" s="386">
        <v>41509</v>
      </c>
      <c r="C30" s="362" t="s">
        <v>485</v>
      </c>
      <c r="D30" s="424">
        <v>470</v>
      </c>
      <c r="E30" s="421" t="s">
        <v>488</v>
      </c>
      <c r="F30" s="374" t="s">
        <v>486</v>
      </c>
      <c r="G30" s="375" t="s">
        <v>487</v>
      </c>
      <c r="H30" s="376" t="s">
        <v>482</v>
      </c>
      <c r="I30" s="370"/>
      <c r="J30" s="371"/>
      <c r="K30" s="372"/>
      <c r="L30" s="373"/>
    </row>
    <row r="31" spans="1:12" ht="45.75" thickBot="1" x14ac:dyDescent="0.25">
      <c r="A31" s="377">
        <v>20</v>
      </c>
      <c r="B31" s="387">
        <v>41529</v>
      </c>
      <c r="C31" s="378" t="s">
        <v>485</v>
      </c>
      <c r="D31" s="427">
        <v>74</v>
      </c>
      <c r="E31" s="422" t="s">
        <v>488</v>
      </c>
      <c r="F31" s="379" t="s">
        <v>486</v>
      </c>
      <c r="G31" s="380" t="s">
        <v>487</v>
      </c>
      <c r="H31" s="381" t="s">
        <v>482</v>
      </c>
      <c r="I31" s="382"/>
      <c r="J31" s="383"/>
      <c r="K31" s="384"/>
      <c r="L31" s="385"/>
    </row>
    <row r="32" spans="1:12" x14ac:dyDescent="0.2">
      <c r="A32" s="303"/>
      <c r="B32" s="304"/>
      <c r="C32" s="303"/>
      <c r="D32" s="304"/>
      <c r="E32" s="303"/>
      <c r="F32" s="304"/>
      <c r="G32" s="303"/>
      <c r="H32" s="304"/>
      <c r="I32" s="303"/>
      <c r="J32" s="304"/>
      <c r="K32" s="303"/>
      <c r="L32" s="304"/>
    </row>
    <row r="33" spans="1:12" x14ac:dyDescent="0.2">
      <c r="A33" s="303"/>
      <c r="B33" s="310"/>
      <c r="C33" s="303"/>
      <c r="D33" s="310"/>
      <c r="E33" s="303"/>
      <c r="F33" s="310"/>
      <c r="G33" s="303"/>
      <c r="H33" s="310"/>
      <c r="I33" s="303"/>
      <c r="J33" s="310"/>
      <c r="K33" s="303"/>
      <c r="L33" s="310"/>
    </row>
    <row r="34" spans="1:12" s="311" customFormat="1" x14ac:dyDescent="0.2">
      <c r="A34" s="430" t="s">
        <v>435</v>
      </c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</row>
    <row r="35" spans="1:12" s="312" customFormat="1" ht="12.75" x14ac:dyDescent="0.2">
      <c r="A35" s="430" t="s">
        <v>476</v>
      </c>
      <c r="B35" s="430"/>
      <c r="C35" s="430"/>
      <c r="D35" s="430"/>
      <c r="E35" s="430"/>
      <c r="F35" s="430"/>
      <c r="G35" s="430"/>
      <c r="H35" s="430"/>
      <c r="I35" s="430"/>
      <c r="J35" s="430"/>
      <c r="K35" s="430"/>
      <c r="L35" s="430"/>
    </row>
    <row r="36" spans="1:12" s="312" customFormat="1" ht="12.75" x14ac:dyDescent="0.2">
      <c r="A36" s="430"/>
      <c r="B36" s="430"/>
      <c r="C36" s="430"/>
      <c r="D36" s="430"/>
      <c r="E36" s="430"/>
      <c r="F36" s="430"/>
      <c r="G36" s="430"/>
      <c r="H36" s="430"/>
      <c r="I36" s="430"/>
      <c r="J36" s="430"/>
      <c r="K36" s="430"/>
      <c r="L36" s="430"/>
    </row>
    <row r="37" spans="1:12" s="311" customFormat="1" x14ac:dyDescent="0.2">
      <c r="A37" s="430" t="s">
        <v>475</v>
      </c>
      <c r="B37" s="430"/>
      <c r="C37" s="430"/>
      <c r="D37" s="430"/>
      <c r="E37" s="430"/>
      <c r="F37" s="430"/>
      <c r="G37" s="430"/>
      <c r="H37" s="430"/>
      <c r="I37" s="430"/>
      <c r="J37" s="430"/>
      <c r="K37" s="430"/>
      <c r="L37" s="430"/>
    </row>
    <row r="38" spans="1:12" s="311" customFormat="1" x14ac:dyDescent="0.2">
      <c r="A38" s="430"/>
      <c r="B38" s="430"/>
      <c r="C38" s="430"/>
      <c r="D38" s="430"/>
      <c r="E38" s="430"/>
      <c r="F38" s="430"/>
      <c r="G38" s="430"/>
      <c r="H38" s="430"/>
      <c r="I38" s="430"/>
      <c r="J38" s="430"/>
      <c r="K38" s="430"/>
      <c r="L38" s="430"/>
    </row>
    <row r="39" spans="1:12" s="311" customFormat="1" x14ac:dyDescent="0.2">
      <c r="A39" s="430" t="s">
        <v>474</v>
      </c>
      <c r="B39" s="430"/>
      <c r="C39" s="430"/>
      <c r="D39" s="430"/>
      <c r="E39" s="430"/>
      <c r="F39" s="430"/>
      <c r="G39" s="430"/>
      <c r="H39" s="430"/>
      <c r="I39" s="430"/>
      <c r="J39" s="430"/>
      <c r="K39" s="430"/>
      <c r="L39" s="430"/>
    </row>
    <row r="40" spans="1:12" s="311" customFormat="1" x14ac:dyDescent="0.2">
      <c r="A40" s="303"/>
      <c r="B40" s="304"/>
      <c r="C40" s="303"/>
      <c r="D40" s="304"/>
      <c r="E40" s="303"/>
      <c r="F40" s="304"/>
      <c r="G40" s="303"/>
      <c r="H40" s="304"/>
      <c r="I40" s="303"/>
      <c r="J40" s="304"/>
      <c r="K40" s="303"/>
      <c r="L40" s="304"/>
    </row>
    <row r="41" spans="1:12" s="311" customFormat="1" x14ac:dyDescent="0.2">
      <c r="A41" s="303"/>
      <c r="B41" s="310"/>
      <c r="C41" s="303"/>
      <c r="D41" s="310"/>
      <c r="E41" s="303"/>
      <c r="F41" s="310"/>
      <c r="G41" s="303"/>
      <c r="H41" s="310"/>
      <c r="I41" s="303"/>
      <c r="J41" s="310"/>
      <c r="K41" s="303"/>
      <c r="L41" s="310"/>
    </row>
    <row r="42" spans="1:12" s="311" customFormat="1" x14ac:dyDescent="0.2">
      <c r="A42" s="303"/>
      <c r="B42" s="304"/>
      <c r="C42" s="303"/>
      <c r="D42" s="304"/>
      <c r="E42" s="303"/>
      <c r="F42" s="304"/>
      <c r="G42" s="303"/>
      <c r="H42" s="304"/>
      <c r="I42" s="303"/>
      <c r="J42" s="304"/>
      <c r="K42" s="303"/>
      <c r="L42" s="304"/>
    </row>
    <row r="43" spans="1:12" x14ac:dyDescent="0.2">
      <c r="A43" s="303"/>
      <c r="B43" s="310"/>
      <c r="C43" s="303"/>
      <c r="D43" s="310"/>
      <c r="E43" s="303"/>
      <c r="F43" s="310"/>
      <c r="G43" s="303"/>
      <c r="H43" s="310"/>
      <c r="I43" s="303"/>
      <c r="J43" s="310"/>
      <c r="K43" s="303"/>
      <c r="L43" s="310"/>
    </row>
    <row r="44" spans="1:12" s="305" customFormat="1" x14ac:dyDescent="0.2">
      <c r="A44" s="436" t="s">
        <v>107</v>
      </c>
      <c r="B44" s="436"/>
      <c r="C44" s="304"/>
      <c r="D44" s="303"/>
      <c r="E44" s="304"/>
      <c r="F44" s="304"/>
      <c r="G44" s="303"/>
      <c r="H44" s="304"/>
      <c r="I44" s="304"/>
      <c r="J44" s="303"/>
      <c r="K44" s="304"/>
      <c r="L44" s="303"/>
    </row>
    <row r="45" spans="1:12" s="305" customFormat="1" x14ac:dyDescent="0.2">
      <c r="A45" s="304"/>
      <c r="B45" s="303"/>
      <c r="C45" s="308"/>
      <c r="D45" s="309"/>
      <c r="E45" s="308"/>
      <c r="F45" s="304"/>
      <c r="G45" s="303"/>
      <c r="H45" s="307"/>
      <c r="I45" s="304"/>
      <c r="J45" s="303"/>
      <c r="K45" s="304"/>
      <c r="L45" s="303"/>
    </row>
    <row r="46" spans="1:12" s="305" customFormat="1" ht="15" customHeight="1" x14ac:dyDescent="0.2">
      <c r="A46" s="304"/>
      <c r="B46" s="303"/>
      <c r="C46" s="429" t="s">
        <v>269</v>
      </c>
      <c r="D46" s="429"/>
      <c r="E46" s="429"/>
      <c r="F46" s="304"/>
      <c r="G46" s="303"/>
      <c r="H46" s="434" t="s">
        <v>473</v>
      </c>
      <c r="I46" s="306"/>
      <c r="J46" s="303"/>
      <c r="K46" s="304"/>
      <c r="L46" s="303"/>
    </row>
    <row r="47" spans="1:12" s="305" customFormat="1" x14ac:dyDescent="0.2">
      <c r="A47" s="304"/>
      <c r="B47" s="303"/>
      <c r="C47" s="304"/>
      <c r="D47" s="303"/>
      <c r="E47" s="304"/>
      <c r="F47" s="304"/>
      <c r="G47" s="303"/>
      <c r="H47" s="435"/>
      <c r="I47" s="306"/>
      <c r="J47" s="303"/>
      <c r="K47" s="304"/>
      <c r="L47" s="303"/>
    </row>
    <row r="48" spans="1:12" s="302" customFormat="1" x14ac:dyDescent="0.2">
      <c r="A48" s="304"/>
      <c r="B48" s="303"/>
      <c r="C48" s="429" t="s">
        <v>140</v>
      </c>
      <c r="D48" s="429"/>
      <c r="E48" s="429"/>
      <c r="F48" s="304"/>
      <c r="G48" s="303"/>
      <c r="H48" s="304"/>
      <c r="I48" s="304"/>
      <c r="J48" s="303"/>
      <c r="K48" s="304"/>
      <c r="L48" s="303"/>
    </row>
    <row r="49" spans="5:5" s="302" customFormat="1" x14ac:dyDescent="0.2">
      <c r="E49" s="300"/>
    </row>
    <row r="50" spans="5:5" s="302" customFormat="1" x14ac:dyDescent="0.2">
      <c r="E50" s="300"/>
    </row>
    <row r="51" spans="5:5" s="302" customFormat="1" x14ac:dyDescent="0.2">
      <c r="E51" s="300"/>
    </row>
    <row r="52" spans="5:5" s="302" customFormat="1" x14ac:dyDescent="0.2">
      <c r="E52" s="300"/>
    </row>
    <row r="53" spans="5:5" s="302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12:H3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6" right="0.118108048993876" top="0.354329615048119" bottom="0.354329615048119" header="0.31496062992126" footer="0.31496062992126"/>
  <pageSetup scale="5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10" sqref="B10:D1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336</v>
      </c>
      <c r="B1" s="79"/>
      <c r="C1" s="439" t="s">
        <v>110</v>
      </c>
      <c r="D1" s="439"/>
      <c r="E1" s="93"/>
    </row>
    <row r="2" spans="1:5" s="6" customFormat="1" x14ac:dyDescent="0.3">
      <c r="A2" s="76" t="s">
        <v>330</v>
      </c>
      <c r="B2" s="79"/>
      <c r="C2" s="437" t="str">
        <f>'ფორმა N1'!L4</f>
        <v>01/01/2013-12/31/2013</v>
      </c>
      <c r="D2" s="437"/>
      <c r="E2" s="93"/>
    </row>
    <row r="3" spans="1:5" s="6" customFormat="1" x14ac:dyDescent="0.3">
      <c r="A3" s="78" t="s">
        <v>141</v>
      </c>
      <c r="B3" s="76"/>
      <c r="C3" s="169"/>
      <c r="D3" s="169"/>
      <c r="E3" s="93"/>
    </row>
    <row r="4" spans="1:5" s="6" customFormat="1" x14ac:dyDescent="0.3">
      <c r="A4" s="78"/>
      <c r="B4" s="78"/>
      <c r="C4" s="169"/>
      <c r="D4" s="169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N1'!A7</f>
        <v>ეროვნულ-დემოკრატიული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8"/>
      <c r="B8" s="168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331</v>
      </c>
      <c r="B10" s="100"/>
      <c r="C10" s="4"/>
      <c r="D10" s="4"/>
      <c r="E10" s="95"/>
    </row>
    <row r="11" spans="1:5" s="10" customFormat="1" x14ac:dyDescent="0.2">
      <c r="A11" s="100" t="s">
        <v>332</v>
      </c>
      <c r="B11" s="100"/>
      <c r="C11" s="4"/>
      <c r="D11" s="4"/>
      <c r="E11" s="96"/>
    </row>
    <row r="12" spans="1:5" s="10" customFormat="1" x14ac:dyDescent="0.2">
      <c r="A12" s="89" t="s">
        <v>280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333</v>
      </c>
      <c r="B17" s="89"/>
      <c r="C17" s="4"/>
      <c r="D17" s="4"/>
      <c r="E17" s="96"/>
    </row>
    <row r="18" spans="1:5" s="10" customFormat="1" ht="18" customHeight="1" x14ac:dyDescent="0.2">
      <c r="A18" s="100" t="s">
        <v>334</v>
      </c>
      <c r="B18" s="89"/>
      <c r="C18" s="4"/>
      <c r="D18" s="4"/>
      <c r="E18" s="96"/>
    </row>
    <row r="19" spans="1:5" s="10" customFormat="1" x14ac:dyDescent="0.2">
      <c r="A19" s="89" t="s">
        <v>280</v>
      </c>
      <c r="B19" s="89"/>
      <c r="C19" s="4"/>
      <c r="D19" s="4"/>
      <c r="E19" s="96"/>
    </row>
    <row r="20" spans="1:5" s="10" customFormat="1" x14ac:dyDescent="0.2">
      <c r="A20" s="89" t="s">
        <v>280</v>
      </c>
      <c r="B20" s="89"/>
      <c r="C20" s="4"/>
      <c r="D20" s="4"/>
      <c r="E20" s="96"/>
    </row>
    <row r="21" spans="1:5" s="10" customFormat="1" x14ac:dyDescent="0.2">
      <c r="A21" s="89" t="s">
        <v>280</v>
      </c>
      <c r="B21" s="89"/>
      <c r="C21" s="4"/>
      <c r="D21" s="4"/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337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25" t="s">
        <v>422</v>
      </c>
    </row>
    <row r="30" spans="1:5" x14ac:dyDescent="0.3">
      <c r="A30" s="225"/>
    </row>
    <row r="31" spans="1:5" x14ac:dyDescent="0.3">
      <c r="A31" s="225" t="s">
        <v>354</v>
      </c>
    </row>
    <row r="32" spans="1:5" s="22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A7" sqref="A7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461</v>
      </c>
      <c r="B1" s="78"/>
      <c r="C1" s="442" t="s">
        <v>110</v>
      </c>
      <c r="D1" s="442"/>
    </row>
    <row r="2" spans="1:5" x14ac:dyDescent="0.3">
      <c r="A2" s="76" t="s">
        <v>462</v>
      </c>
      <c r="B2" s="78"/>
      <c r="C2" s="437" t="str">
        <f>'ფორმა N1'!L4</f>
        <v>01/01/2013-12/31/2013</v>
      </c>
      <c r="D2" s="438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3" t="str">
        <f>'ფორმა N1'!A7</f>
        <v>ეროვნულ-დემოკრატიული პარტია</v>
      </c>
      <c r="B6" s="124"/>
      <c r="C6" s="124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7" sqref="A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463</v>
      </c>
      <c r="B1" s="79"/>
      <c r="C1" s="439" t="s">
        <v>110</v>
      </c>
      <c r="D1" s="439"/>
      <c r="E1" s="93"/>
    </row>
    <row r="2" spans="1:5" s="6" customFormat="1" x14ac:dyDescent="0.3">
      <c r="A2" s="76" t="s">
        <v>460</v>
      </c>
      <c r="B2" s="79"/>
      <c r="C2" s="437" t="str">
        <f>'ფორმა N1'!L4</f>
        <v>01/01/2013-12/31/2013</v>
      </c>
      <c r="D2" s="437"/>
      <c r="E2" s="93"/>
    </row>
    <row r="3" spans="1:5" s="6" customFormat="1" x14ac:dyDescent="0.3">
      <c r="A3" s="78" t="s">
        <v>141</v>
      </c>
      <c r="B3" s="76"/>
      <c r="C3" s="169"/>
      <c r="D3" s="169"/>
      <c r="E3" s="93"/>
    </row>
    <row r="4" spans="1:5" s="6" customFormat="1" x14ac:dyDescent="0.3">
      <c r="A4" s="78"/>
      <c r="B4" s="78"/>
      <c r="C4" s="169"/>
      <c r="D4" s="169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N1'!A7</f>
        <v>ეროვნულ-დემოკრატიული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8"/>
      <c r="B8" s="168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299</v>
      </c>
      <c r="B10" s="100"/>
      <c r="C10" s="4"/>
      <c r="D10" s="4"/>
      <c r="E10" s="95"/>
    </row>
    <row r="11" spans="1:5" s="10" customFormat="1" x14ac:dyDescent="0.2">
      <c r="A11" s="100" t="s">
        <v>300</v>
      </c>
      <c r="B11" s="100"/>
      <c r="C11" s="4"/>
      <c r="D11" s="4"/>
      <c r="E11" s="96"/>
    </row>
    <row r="12" spans="1:5" s="10" customFormat="1" x14ac:dyDescent="0.2">
      <c r="A12" s="100" t="s">
        <v>301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9" x14ac:dyDescent="0.3">
      <c r="A17" s="101"/>
      <c r="B17" s="101" t="s">
        <v>337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25"/>
    </row>
    <row r="22" spans="1:9" x14ac:dyDescent="0.3">
      <c r="A22" s="225" t="s">
        <v>405</v>
      </c>
    </row>
    <row r="23" spans="1:9" s="22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115" zoomScaleSheetLayoutView="115" workbookViewId="0">
      <selection activeCell="E2" sqref="E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4.5703125" style="2" customWidth="1"/>
    <col min="6" max="16384" width="9.140625" style="2"/>
  </cols>
  <sheetData>
    <row r="1" spans="1:5" x14ac:dyDescent="0.3">
      <c r="A1" s="76" t="s">
        <v>225</v>
      </c>
      <c r="B1" s="125"/>
      <c r="C1" s="443" t="s">
        <v>199</v>
      </c>
      <c r="D1" s="443"/>
      <c r="E1" s="107"/>
    </row>
    <row r="2" spans="1:5" x14ac:dyDescent="0.3">
      <c r="A2" s="78" t="s">
        <v>141</v>
      </c>
      <c r="B2" s="125"/>
      <c r="C2" s="79"/>
      <c r="D2" s="237" t="str">
        <f>'ფორმა N1'!L4</f>
        <v>01/01/2013-12/31/2013</v>
      </c>
      <c r="E2" s="107"/>
    </row>
    <row r="3" spans="1:5" x14ac:dyDescent="0.3">
      <c r="A3" s="119"/>
      <c r="B3" s="125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3" t="str">
        <f>'ფორმა N1'!A7</f>
        <v>ეროვნულ-დემოკრატიული პარტია</v>
      </c>
      <c r="B5" s="124"/>
      <c r="C5" s="124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8"/>
      <c r="B7" s="126"/>
      <c r="C7" s="127"/>
      <c r="D7" s="127"/>
      <c r="E7" s="107"/>
    </row>
    <row r="8" spans="1:5" ht="45" x14ac:dyDescent="0.3">
      <c r="A8" s="128" t="s">
        <v>114</v>
      </c>
      <c r="B8" s="128" t="s">
        <v>191</v>
      </c>
      <c r="C8" s="128" t="s">
        <v>305</v>
      </c>
      <c r="D8" s="128" t="s">
        <v>258</v>
      </c>
      <c r="E8" s="107"/>
    </row>
    <row r="9" spans="1:5" x14ac:dyDescent="0.3">
      <c r="A9" s="49"/>
      <c r="B9" s="50"/>
      <c r="C9" s="163"/>
      <c r="D9" s="163"/>
      <c r="E9" s="107"/>
    </row>
    <row r="10" spans="1:5" x14ac:dyDescent="0.3">
      <c r="A10" s="51" t="s">
        <v>192</v>
      </c>
      <c r="B10" s="52"/>
      <c r="C10" s="129">
        <f>SUM(C11,C34)</f>
        <v>8427.7999999999993</v>
      </c>
      <c r="D10" s="129">
        <f>SUM(D11,D34)</f>
        <v>96171.66</v>
      </c>
      <c r="E10" s="107"/>
    </row>
    <row r="11" spans="1:5" x14ac:dyDescent="0.3">
      <c r="A11" s="53" t="s">
        <v>193</v>
      </c>
      <c r="B11" s="54"/>
      <c r="C11" s="87">
        <f>SUM(C12:C32)</f>
        <v>1527.8</v>
      </c>
      <c r="D11" s="87">
        <f>SUM(D12:D32)</f>
        <v>72145.66</v>
      </c>
      <c r="E11" s="107"/>
    </row>
    <row r="12" spans="1:5" x14ac:dyDescent="0.3">
      <c r="A12" s="57">
        <v>1110</v>
      </c>
      <c r="B12" s="56" t="s">
        <v>143</v>
      </c>
      <c r="C12" s="416">
        <v>1527.8</v>
      </c>
      <c r="D12" s="416">
        <v>72145.66</v>
      </c>
      <c r="E12" s="107"/>
    </row>
    <row r="13" spans="1:5" x14ac:dyDescent="0.3">
      <c r="A13" s="57">
        <v>1120</v>
      </c>
      <c r="B13" s="56" t="s">
        <v>144</v>
      </c>
      <c r="C13" s="8"/>
      <c r="D13" s="8"/>
      <c r="E13" s="107"/>
    </row>
    <row r="14" spans="1:5" x14ac:dyDescent="0.3">
      <c r="A14" s="57">
        <v>1211</v>
      </c>
      <c r="B14" s="56" t="s">
        <v>145</v>
      </c>
      <c r="C14" s="8"/>
      <c r="D14" s="8"/>
      <c r="E14" s="107"/>
    </row>
    <row r="15" spans="1:5" x14ac:dyDescent="0.3">
      <c r="A15" s="57">
        <v>1212</v>
      </c>
      <c r="B15" s="56" t="s">
        <v>146</v>
      </c>
      <c r="C15" s="8"/>
      <c r="D15" s="8"/>
      <c r="E15" s="107"/>
    </row>
    <row r="16" spans="1:5" x14ac:dyDescent="0.3">
      <c r="A16" s="57">
        <v>1213</v>
      </c>
      <c r="B16" s="56" t="s">
        <v>147</v>
      </c>
      <c r="C16" s="8"/>
      <c r="D16" s="8"/>
      <c r="E16" s="107"/>
    </row>
    <row r="17" spans="1:5" x14ac:dyDescent="0.3">
      <c r="A17" s="57">
        <v>1214</v>
      </c>
      <c r="B17" s="56" t="s">
        <v>148</v>
      </c>
      <c r="C17" s="8"/>
      <c r="D17" s="8"/>
      <c r="E17" s="107"/>
    </row>
    <row r="18" spans="1:5" x14ac:dyDescent="0.3">
      <c r="A18" s="57">
        <v>1215</v>
      </c>
      <c r="B18" s="56" t="s">
        <v>149</v>
      </c>
      <c r="C18" s="8"/>
      <c r="D18" s="8"/>
      <c r="E18" s="107"/>
    </row>
    <row r="19" spans="1:5" x14ac:dyDescent="0.3">
      <c r="A19" s="57">
        <v>1300</v>
      </c>
      <c r="B19" s="56" t="s">
        <v>150</v>
      </c>
      <c r="C19" s="8"/>
      <c r="D19" s="8"/>
      <c r="E19" s="107"/>
    </row>
    <row r="20" spans="1:5" x14ac:dyDescent="0.3">
      <c r="A20" s="57">
        <v>1410</v>
      </c>
      <c r="B20" s="56" t="s">
        <v>151</v>
      </c>
      <c r="C20" s="8"/>
      <c r="D20" s="8"/>
      <c r="E20" s="107"/>
    </row>
    <row r="21" spans="1:5" x14ac:dyDescent="0.3">
      <c r="A21" s="57">
        <v>1421</v>
      </c>
      <c r="B21" s="56" t="s">
        <v>152</v>
      </c>
      <c r="C21" s="8"/>
      <c r="D21" s="8"/>
      <c r="E21" s="107"/>
    </row>
    <row r="22" spans="1:5" x14ac:dyDescent="0.3">
      <c r="A22" s="57">
        <v>1422</v>
      </c>
      <c r="B22" s="56" t="s">
        <v>153</v>
      </c>
      <c r="C22" s="8"/>
      <c r="D22" s="8"/>
      <c r="E22" s="107"/>
    </row>
    <row r="23" spans="1:5" x14ac:dyDescent="0.3">
      <c r="A23" s="57">
        <v>1423</v>
      </c>
      <c r="B23" s="56" t="s">
        <v>154</v>
      </c>
      <c r="C23" s="8"/>
      <c r="D23" s="8"/>
      <c r="E23" s="107"/>
    </row>
    <row r="24" spans="1:5" x14ac:dyDescent="0.3">
      <c r="A24" s="57">
        <v>1431</v>
      </c>
      <c r="B24" s="56" t="s">
        <v>155</v>
      </c>
      <c r="C24" s="8"/>
      <c r="D24" s="8"/>
      <c r="E24" s="107"/>
    </row>
    <row r="25" spans="1:5" x14ac:dyDescent="0.3">
      <c r="A25" s="57">
        <v>1432</v>
      </c>
      <c r="B25" s="56" t="s">
        <v>156</v>
      </c>
      <c r="C25" s="8"/>
      <c r="D25" s="8"/>
      <c r="E25" s="107"/>
    </row>
    <row r="26" spans="1:5" x14ac:dyDescent="0.3">
      <c r="A26" s="57">
        <v>1433</v>
      </c>
      <c r="B26" s="56" t="s">
        <v>157</v>
      </c>
      <c r="C26" s="8"/>
      <c r="D26" s="8"/>
      <c r="E26" s="107"/>
    </row>
    <row r="27" spans="1:5" x14ac:dyDescent="0.3">
      <c r="A27" s="57">
        <v>1441</v>
      </c>
      <c r="B27" s="56" t="s">
        <v>158</v>
      </c>
      <c r="C27" s="8"/>
      <c r="D27" s="8"/>
      <c r="E27" s="107"/>
    </row>
    <row r="28" spans="1:5" x14ac:dyDescent="0.3">
      <c r="A28" s="57">
        <v>1442</v>
      </c>
      <c r="B28" s="56" t="s">
        <v>159</v>
      </c>
      <c r="C28" s="8"/>
      <c r="D28" s="8"/>
      <c r="E28" s="107"/>
    </row>
    <row r="29" spans="1:5" x14ac:dyDescent="0.3">
      <c r="A29" s="57">
        <v>1443</v>
      </c>
      <c r="B29" s="56" t="s">
        <v>160</v>
      </c>
      <c r="C29" s="8"/>
      <c r="D29" s="8"/>
      <c r="E29" s="107"/>
    </row>
    <row r="30" spans="1:5" x14ac:dyDescent="0.3">
      <c r="A30" s="57">
        <v>1444</v>
      </c>
      <c r="B30" s="56" t="s">
        <v>161</v>
      </c>
      <c r="C30" s="8"/>
      <c r="D30" s="8"/>
      <c r="E30" s="107"/>
    </row>
    <row r="31" spans="1:5" x14ac:dyDescent="0.3">
      <c r="A31" s="57">
        <v>1445</v>
      </c>
      <c r="B31" s="56" t="s">
        <v>162</v>
      </c>
      <c r="C31" s="8"/>
      <c r="D31" s="8"/>
      <c r="E31" s="107"/>
    </row>
    <row r="32" spans="1:5" x14ac:dyDescent="0.3">
      <c r="A32" s="57">
        <v>1446</v>
      </c>
      <c r="B32" s="56" t="s">
        <v>163</v>
      </c>
      <c r="C32" s="8"/>
      <c r="D32" s="8"/>
      <c r="E32" s="107"/>
    </row>
    <row r="33" spans="1:5" x14ac:dyDescent="0.3">
      <c r="A33" s="30"/>
      <c r="E33" s="107"/>
    </row>
    <row r="34" spans="1:5" x14ac:dyDescent="0.3">
      <c r="A34" s="58" t="s">
        <v>194</v>
      </c>
      <c r="B34" s="56"/>
      <c r="C34" s="87">
        <f>SUM(C35:C42)</f>
        <v>6900</v>
      </c>
      <c r="D34" s="87">
        <f>SUM(D35:D42)</f>
        <v>24026</v>
      </c>
      <c r="E34" s="107"/>
    </row>
    <row r="35" spans="1:5" x14ac:dyDescent="0.3">
      <c r="A35" s="57">
        <v>2110</v>
      </c>
      <c r="B35" s="56" t="s">
        <v>100</v>
      </c>
      <c r="C35" s="8"/>
      <c r="D35" s="8"/>
      <c r="E35" s="107"/>
    </row>
    <row r="36" spans="1:5" x14ac:dyDescent="0.3">
      <c r="A36" s="57">
        <v>2120</v>
      </c>
      <c r="B36" s="56" t="s">
        <v>164</v>
      </c>
      <c r="C36" s="8">
        <v>6900</v>
      </c>
      <c r="D36" s="8">
        <v>24026</v>
      </c>
      <c r="E36" s="107"/>
    </row>
    <row r="37" spans="1:5" x14ac:dyDescent="0.3">
      <c r="A37" s="57">
        <v>2130</v>
      </c>
      <c r="B37" s="56" t="s">
        <v>101</v>
      </c>
      <c r="C37" s="8"/>
      <c r="D37" s="8"/>
      <c r="E37" s="107"/>
    </row>
    <row r="38" spans="1:5" x14ac:dyDescent="0.3">
      <c r="A38" s="57">
        <v>2140</v>
      </c>
      <c r="B38" s="56" t="s">
        <v>414</v>
      </c>
      <c r="C38" s="8"/>
      <c r="D38" s="8"/>
      <c r="E38" s="107"/>
    </row>
    <row r="39" spans="1:5" x14ac:dyDescent="0.3">
      <c r="A39" s="57">
        <v>2150</v>
      </c>
      <c r="B39" s="56" t="s">
        <v>418</v>
      </c>
      <c r="C39" s="8"/>
      <c r="D39" s="8"/>
      <c r="E39" s="107"/>
    </row>
    <row r="40" spans="1:5" x14ac:dyDescent="0.3">
      <c r="A40" s="57">
        <v>2220</v>
      </c>
      <c r="B40" s="56" t="s">
        <v>102</v>
      </c>
      <c r="C40" s="8"/>
      <c r="D40" s="8"/>
      <c r="E40" s="107"/>
    </row>
    <row r="41" spans="1:5" x14ac:dyDescent="0.3">
      <c r="A41" s="57">
        <v>2300</v>
      </c>
      <c r="B41" s="56" t="s">
        <v>165</v>
      </c>
      <c r="C41" s="8"/>
      <c r="D41" s="8"/>
      <c r="E41" s="107"/>
    </row>
    <row r="42" spans="1:5" x14ac:dyDescent="0.3">
      <c r="A42" s="57">
        <v>2400</v>
      </c>
      <c r="B42" s="56" t="s">
        <v>166</v>
      </c>
      <c r="C42" s="8"/>
      <c r="D42" s="8"/>
      <c r="E42" s="107"/>
    </row>
    <row r="43" spans="1:5" x14ac:dyDescent="0.3">
      <c r="A43" s="31"/>
      <c r="E43" s="107"/>
    </row>
    <row r="44" spans="1:5" x14ac:dyDescent="0.3">
      <c r="A44" s="55" t="s">
        <v>198</v>
      </c>
      <c r="B44" s="56"/>
      <c r="C44" s="87">
        <f>SUM(C45,C64)</f>
        <v>8427.7999999999993</v>
      </c>
      <c r="D44" s="87">
        <f>SUM(D45,D64)</f>
        <v>96171.66</v>
      </c>
      <c r="E44" s="107"/>
    </row>
    <row r="45" spans="1:5" x14ac:dyDescent="0.3">
      <c r="A45" s="58" t="s">
        <v>195</v>
      </c>
      <c r="B45" s="56"/>
      <c r="C45" s="87">
        <f>SUM(C46:C61)</f>
        <v>0</v>
      </c>
      <c r="D45" s="87">
        <f>SUM(D46:D61)</f>
        <v>0</v>
      </c>
      <c r="E45" s="107"/>
    </row>
    <row r="46" spans="1:5" x14ac:dyDescent="0.3">
      <c r="A46" s="57">
        <v>3100</v>
      </c>
      <c r="B46" s="56" t="s">
        <v>167</v>
      </c>
      <c r="C46" s="8"/>
      <c r="D46" s="8"/>
      <c r="E46" s="107"/>
    </row>
    <row r="47" spans="1:5" x14ac:dyDescent="0.3">
      <c r="A47" s="57">
        <v>3210</v>
      </c>
      <c r="B47" s="56" t="s">
        <v>168</v>
      </c>
      <c r="C47" s="8"/>
      <c r="D47" s="8"/>
      <c r="E47" s="107"/>
    </row>
    <row r="48" spans="1:5" x14ac:dyDescent="0.3">
      <c r="A48" s="57">
        <v>3221</v>
      </c>
      <c r="B48" s="56" t="s">
        <v>169</v>
      </c>
      <c r="C48" s="8"/>
      <c r="D48" s="8"/>
      <c r="E48" s="107"/>
    </row>
    <row r="49" spans="1:5" x14ac:dyDescent="0.3">
      <c r="A49" s="57">
        <v>3222</v>
      </c>
      <c r="B49" s="56" t="s">
        <v>170</v>
      </c>
      <c r="C49" s="8"/>
      <c r="D49" s="8"/>
      <c r="E49" s="107"/>
    </row>
    <row r="50" spans="1:5" x14ac:dyDescent="0.3">
      <c r="A50" s="57">
        <v>3223</v>
      </c>
      <c r="B50" s="56" t="s">
        <v>171</v>
      </c>
      <c r="C50" s="8"/>
      <c r="D50" s="8"/>
      <c r="E50" s="107"/>
    </row>
    <row r="51" spans="1:5" x14ac:dyDescent="0.3">
      <c r="A51" s="57">
        <v>3224</v>
      </c>
      <c r="B51" s="56" t="s">
        <v>172</v>
      </c>
      <c r="C51" s="8"/>
      <c r="D51" s="8"/>
      <c r="E51" s="107"/>
    </row>
    <row r="52" spans="1:5" x14ac:dyDescent="0.3">
      <c r="A52" s="57">
        <v>3231</v>
      </c>
      <c r="B52" s="56" t="s">
        <v>173</v>
      </c>
      <c r="C52" s="8"/>
      <c r="D52" s="8"/>
      <c r="E52" s="107"/>
    </row>
    <row r="53" spans="1:5" x14ac:dyDescent="0.3">
      <c r="A53" s="57">
        <v>3232</v>
      </c>
      <c r="B53" s="56" t="s">
        <v>174</v>
      </c>
      <c r="C53" s="8"/>
      <c r="D53" s="8"/>
      <c r="E53" s="107"/>
    </row>
    <row r="54" spans="1:5" x14ac:dyDescent="0.3">
      <c r="A54" s="57">
        <v>3234</v>
      </c>
      <c r="B54" s="56" t="s">
        <v>175</v>
      </c>
      <c r="C54" s="8"/>
      <c r="D54" s="8"/>
      <c r="E54" s="107"/>
    </row>
    <row r="55" spans="1:5" ht="30" x14ac:dyDescent="0.3">
      <c r="A55" s="57">
        <v>3236</v>
      </c>
      <c r="B55" s="56" t="s">
        <v>190</v>
      </c>
      <c r="C55" s="8"/>
      <c r="D55" s="8"/>
      <c r="E55" s="107"/>
    </row>
    <row r="56" spans="1:5" ht="45" x14ac:dyDescent="0.3">
      <c r="A56" s="57">
        <v>3237</v>
      </c>
      <c r="B56" s="56" t="s">
        <v>176</v>
      </c>
      <c r="C56" s="8"/>
      <c r="D56" s="8"/>
      <c r="E56" s="107"/>
    </row>
    <row r="57" spans="1:5" x14ac:dyDescent="0.3">
      <c r="A57" s="57">
        <v>3241</v>
      </c>
      <c r="B57" s="56" t="s">
        <v>177</v>
      </c>
      <c r="C57" s="8"/>
      <c r="D57" s="8"/>
      <c r="E57" s="107"/>
    </row>
    <row r="58" spans="1:5" x14ac:dyDescent="0.3">
      <c r="A58" s="57">
        <v>3242</v>
      </c>
      <c r="B58" s="56" t="s">
        <v>178</v>
      </c>
      <c r="C58" s="8"/>
      <c r="D58" s="8"/>
      <c r="E58" s="107"/>
    </row>
    <row r="59" spans="1:5" x14ac:dyDescent="0.3">
      <c r="A59" s="57">
        <v>3243</v>
      </c>
      <c r="B59" s="56" t="s">
        <v>179</v>
      </c>
      <c r="C59" s="8"/>
      <c r="D59" s="8"/>
      <c r="E59" s="107"/>
    </row>
    <row r="60" spans="1:5" x14ac:dyDescent="0.3">
      <c r="A60" s="57">
        <v>3245</v>
      </c>
      <c r="B60" s="56" t="s">
        <v>180</v>
      </c>
      <c r="C60" s="8"/>
      <c r="D60" s="8"/>
      <c r="E60" s="107"/>
    </row>
    <row r="61" spans="1:5" x14ac:dyDescent="0.3">
      <c r="A61" s="57">
        <v>3246</v>
      </c>
      <c r="B61" s="56" t="s">
        <v>181</v>
      </c>
      <c r="C61" s="8"/>
      <c r="D61" s="8"/>
      <c r="E61" s="107"/>
    </row>
    <row r="62" spans="1:5" x14ac:dyDescent="0.3">
      <c r="A62" s="31"/>
      <c r="E62" s="107"/>
    </row>
    <row r="63" spans="1:5" x14ac:dyDescent="0.3">
      <c r="A63" s="32"/>
      <c r="E63" s="107"/>
    </row>
    <row r="64" spans="1:5" x14ac:dyDescent="0.3">
      <c r="A64" s="58" t="s">
        <v>196</v>
      </c>
      <c r="B64" s="56"/>
      <c r="C64" s="87">
        <f>SUM(C65:C67)</f>
        <v>8427.7999999999993</v>
      </c>
      <c r="D64" s="87">
        <f>SUM(D65:D67)</f>
        <v>96171.66</v>
      </c>
      <c r="E64" s="107"/>
    </row>
    <row r="65" spans="1:5" x14ac:dyDescent="0.3">
      <c r="A65" s="57">
        <v>5100</v>
      </c>
      <c r="B65" s="56" t="s">
        <v>256</v>
      </c>
      <c r="C65" s="8">
        <v>8427.7999999999993</v>
      </c>
      <c r="D65" s="8">
        <v>96171.66</v>
      </c>
      <c r="E65" s="107"/>
    </row>
    <row r="66" spans="1:5" x14ac:dyDescent="0.3">
      <c r="A66" s="57">
        <v>5220</v>
      </c>
      <c r="B66" s="56" t="s">
        <v>438</v>
      </c>
      <c r="C66" s="8"/>
      <c r="D66" s="8"/>
      <c r="E66" s="107"/>
    </row>
    <row r="67" spans="1:5" x14ac:dyDescent="0.3">
      <c r="A67" s="57">
        <v>5230</v>
      </c>
      <c r="B67" s="56" t="s">
        <v>439</v>
      </c>
      <c r="C67" s="8"/>
      <c r="D67" s="8"/>
      <c r="E67" s="107"/>
    </row>
    <row r="68" spans="1:5" x14ac:dyDescent="0.3">
      <c r="A68" s="31"/>
      <c r="E68" s="107"/>
    </row>
    <row r="69" spans="1:5" x14ac:dyDescent="0.3">
      <c r="A69" s="2"/>
      <c r="E69" s="107"/>
    </row>
    <row r="70" spans="1:5" x14ac:dyDescent="0.3">
      <c r="A70" s="55" t="s">
        <v>197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182</v>
      </c>
      <c r="C71" s="8"/>
      <c r="D71" s="8"/>
      <c r="E71" s="107"/>
    </row>
    <row r="72" spans="1:5" x14ac:dyDescent="0.3">
      <c r="A72" s="57">
        <v>2</v>
      </c>
      <c r="B72" s="56" t="s">
        <v>183</v>
      </c>
      <c r="C72" s="8"/>
      <c r="D72" s="8"/>
      <c r="E72" s="107"/>
    </row>
    <row r="73" spans="1:5" x14ac:dyDescent="0.3">
      <c r="A73" s="57">
        <v>3</v>
      </c>
      <c r="B73" s="56" t="s">
        <v>184</v>
      </c>
      <c r="C73" s="8"/>
      <c r="D73" s="8"/>
      <c r="E73" s="107"/>
    </row>
    <row r="74" spans="1:5" x14ac:dyDescent="0.3">
      <c r="A74" s="57">
        <v>4</v>
      </c>
      <c r="B74" s="56" t="s">
        <v>369</v>
      </c>
      <c r="C74" s="8"/>
      <c r="D74" s="8"/>
      <c r="E74" s="107"/>
    </row>
    <row r="75" spans="1:5" x14ac:dyDescent="0.3">
      <c r="A75" s="57">
        <v>5</v>
      </c>
      <c r="B75" s="56" t="s">
        <v>185</v>
      </c>
      <c r="C75" s="8"/>
      <c r="D75" s="8"/>
      <c r="E75" s="107"/>
    </row>
    <row r="76" spans="1:5" x14ac:dyDescent="0.3">
      <c r="A76" s="57">
        <v>6</v>
      </c>
      <c r="B76" s="56" t="s">
        <v>186</v>
      </c>
      <c r="C76" s="8"/>
      <c r="D76" s="8"/>
      <c r="E76" s="107"/>
    </row>
    <row r="77" spans="1:5" x14ac:dyDescent="0.3">
      <c r="A77" s="57">
        <v>7</v>
      </c>
      <c r="B77" s="56" t="s">
        <v>187</v>
      </c>
      <c r="C77" s="8"/>
      <c r="D77" s="8"/>
      <c r="E77" s="107"/>
    </row>
    <row r="78" spans="1:5" x14ac:dyDescent="0.3">
      <c r="A78" s="57">
        <v>8</v>
      </c>
      <c r="B78" s="56" t="s">
        <v>188</v>
      </c>
      <c r="C78" s="8"/>
      <c r="D78" s="8"/>
      <c r="E78" s="107"/>
    </row>
    <row r="79" spans="1:5" x14ac:dyDescent="0.3">
      <c r="A79" s="57">
        <v>9</v>
      </c>
      <c r="B79" s="56" t="s">
        <v>189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I26" sqref="I2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457</v>
      </c>
      <c r="B1" s="78"/>
      <c r="C1" s="78"/>
      <c r="D1" s="78"/>
      <c r="E1" s="78"/>
      <c r="F1" s="78"/>
      <c r="G1" s="78"/>
      <c r="H1" s="78"/>
      <c r="I1" s="439" t="s">
        <v>110</v>
      </c>
      <c r="J1" s="439"/>
      <c r="K1" s="107"/>
    </row>
    <row r="2" spans="1:11" x14ac:dyDescent="0.3">
      <c r="A2" s="78" t="s">
        <v>141</v>
      </c>
      <c r="B2" s="78"/>
      <c r="C2" s="78"/>
      <c r="D2" s="78"/>
      <c r="E2" s="78"/>
      <c r="F2" s="78"/>
      <c r="G2" s="78"/>
      <c r="H2" s="78"/>
      <c r="I2" s="437" t="str">
        <f>'ფორმა N1'!L4</f>
        <v>01/01/2013-12/31/2013</v>
      </c>
      <c r="J2" s="438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30"/>
      <c r="G4" s="78"/>
      <c r="H4" s="78"/>
      <c r="I4" s="78"/>
      <c r="J4" s="78"/>
      <c r="K4" s="107"/>
    </row>
    <row r="5" spans="1:11" x14ac:dyDescent="0.3">
      <c r="A5" s="402" t="str">
        <f>'ფორმა N1'!A7</f>
        <v>ეროვნულ-დემოკრატიული პარტია</v>
      </c>
      <c r="B5" s="250"/>
      <c r="C5" s="250"/>
      <c r="D5" s="250"/>
      <c r="E5" s="250"/>
      <c r="F5" s="251"/>
      <c r="G5" s="250"/>
      <c r="H5" s="250"/>
      <c r="I5" s="250"/>
      <c r="J5" s="250"/>
      <c r="K5" s="107"/>
    </row>
    <row r="6" spans="1:11" x14ac:dyDescent="0.3">
      <c r="A6" s="79"/>
      <c r="B6" s="79"/>
      <c r="C6" s="78"/>
      <c r="D6" s="78"/>
      <c r="E6" s="78"/>
      <c r="F6" s="130"/>
      <c r="G6" s="78"/>
      <c r="H6" s="78"/>
      <c r="I6" s="78"/>
      <c r="J6" s="78"/>
      <c r="K6" s="107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07"/>
    </row>
    <row r="8" spans="1:11" s="26" customFormat="1" ht="45" x14ac:dyDescent="0.3">
      <c r="A8" s="133" t="s">
        <v>64</v>
      </c>
      <c r="B8" s="133" t="s">
        <v>112</v>
      </c>
      <c r="C8" s="134" t="s">
        <v>114</v>
      </c>
      <c r="D8" s="134" t="s">
        <v>276</v>
      </c>
      <c r="E8" s="134" t="s">
        <v>113</v>
      </c>
      <c r="F8" s="132" t="s">
        <v>257</v>
      </c>
      <c r="G8" s="132" t="s">
        <v>296</v>
      </c>
      <c r="H8" s="132" t="s">
        <v>297</v>
      </c>
      <c r="I8" s="132" t="s">
        <v>258</v>
      </c>
      <c r="J8" s="135" t="s">
        <v>115</v>
      </c>
      <c r="K8" s="107"/>
    </row>
    <row r="9" spans="1:11" s="26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7"/>
    </row>
    <row r="10" spans="1:11" s="26" customFormat="1" ht="15.75" x14ac:dyDescent="0.3">
      <c r="A10" s="164">
        <v>1</v>
      </c>
      <c r="B10" s="63" t="s">
        <v>482</v>
      </c>
      <c r="C10" s="338" t="s">
        <v>483</v>
      </c>
      <c r="D10" s="165" t="s">
        <v>222</v>
      </c>
      <c r="E10" s="339">
        <v>36876</v>
      </c>
      <c r="F10" s="27">
        <v>1527.8</v>
      </c>
      <c r="G10" s="27">
        <v>158070</v>
      </c>
      <c r="H10" s="27">
        <v>87452.14</v>
      </c>
      <c r="I10" s="27">
        <v>72145.66</v>
      </c>
      <c r="J10" s="27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46" t="s">
        <v>107</v>
      </c>
      <c r="C15" s="106"/>
      <c r="D15" s="106"/>
      <c r="E15" s="106"/>
      <c r="F15" s="247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8"/>
      <c r="D17" s="106"/>
      <c r="E17" s="106"/>
      <c r="F17" s="298"/>
      <c r="G17" s="299"/>
      <c r="H17" s="299"/>
      <c r="I17" s="103"/>
      <c r="J17" s="103"/>
    </row>
    <row r="18" spans="1:10" x14ac:dyDescent="0.3">
      <c r="A18" s="103"/>
      <c r="B18" s="106"/>
      <c r="C18" s="248" t="s">
        <v>269</v>
      </c>
      <c r="D18" s="248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49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9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6" sqref="A6"/>
    </sheetView>
  </sheetViews>
  <sheetFormatPr defaultRowHeight="15" x14ac:dyDescent="0.3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 x14ac:dyDescent="0.3">
      <c r="A1" s="76" t="s">
        <v>372</v>
      </c>
      <c r="B1" s="78"/>
      <c r="C1" s="78"/>
      <c r="D1" s="78"/>
      <c r="E1" s="78"/>
      <c r="F1" s="78"/>
      <c r="G1" s="172" t="s">
        <v>110</v>
      </c>
      <c r="H1" s="173"/>
    </row>
    <row r="2" spans="1:8" x14ac:dyDescent="0.3">
      <c r="A2" s="78" t="s">
        <v>141</v>
      </c>
      <c r="B2" s="78"/>
      <c r="C2" s="78"/>
      <c r="D2" s="78"/>
      <c r="E2" s="78"/>
      <c r="F2" s="78"/>
      <c r="G2" s="174" t="str">
        <f>'ფორმა N1'!L4</f>
        <v>01/01/2013-12/31/2013</v>
      </c>
      <c r="H2" s="173"/>
    </row>
    <row r="3" spans="1:8" x14ac:dyDescent="0.3">
      <c r="A3" s="78"/>
      <c r="B3" s="78"/>
      <c r="C3" s="78"/>
      <c r="D3" s="78"/>
      <c r="E3" s="78"/>
      <c r="F3" s="78"/>
      <c r="G3" s="104"/>
      <c r="H3" s="173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34" t="str">
        <f>'ფორმა N1'!A7</f>
        <v>ეროვნულ-დემოკრატიული პარტია</v>
      </c>
      <c r="B5" s="234"/>
      <c r="C5" s="234"/>
      <c r="D5" s="234"/>
      <c r="E5" s="234"/>
      <c r="F5" s="234"/>
      <c r="G5" s="234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5" t="s">
        <v>315</v>
      </c>
      <c r="B8" s="175" t="s">
        <v>142</v>
      </c>
      <c r="C8" s="176" t="s">
        <v>370</v>
      </c>
      <c r="D8" s="176" t="s">
        <v>371</v>
      </c>
      <c r="E8" s="176" t="s">
        <v>276</v>
      </c>
      <c r="F8" s="175" t="s">
        <v>322</v>
      </c>
      <c r="G8" s="176" t="s">
        <v>316</v>
      </c>
      <c r="H8" s="107"/>
    </row>
    <row r="9" spans="1:8" x14ac:dyDescent="0.3">
      <c r="A9" s="177" t="s">
        <v>317</v>
      </c>
      <c r="B9" s="178"/>
      <c r="C9" s="179"/>
      <c r="D9" s="180"/>
      <c r="E9" s="180"/>
      <c r="F9" s="180"/>
      <c r="G9" s="181"/>
      <c r="H9" s="107"/>
    </row>
    <row r="10" spans="1:8" ht="15.75" x14ac:dyDescent="0.3">
      <c r="A10" s="178">
        <v>1</v>
      </c>
      <c r="B10" s="162"/>
      <c r="C10" s="182"/>
      <c r="D10" s="183"/>
      <c r="E10" s="183"/>
      <c r="F10" s="183"/>
      <c r="G10" s="184" t="str">
        <f>IF(ISBLANK(B10),"",G9+C10-D10)</f>
        <v/>
      </c>
      <c r="H10" s="107"/>
    </row>
    <row r="11" spans="1:8" ht="15.75" x14ac:dyDescent="0.3">
      <c r="A11" s="178">
        <v>2</v>
      </c>
      <c r="B11" s="162"/>
      <c r="C11" s="182"/>
      <c r="D11" s="183"/>
      <c r="E11" s="183"/>
      <c r="F11" s="183"/>
      <c r="G11" s="184" t="str">
        <f t="shared" ref="G11:G38" si="0">IF(ISBLANK(B11),"",G10+C11-D11)</f>
        <v/>
      </c>
      <c r="H11" s="107"/>
    </row>
    <row r="12" spans="1:8" ht="15.75" x14ac:dyDescent="0.3">
      <c r="A12" s="178">
        <v>3</v>
      </c>
      <c r="B12" s="162"/>
      <c r="C12" s="182"/>
      <c r="D12" s="183"/>
      <c r="E12" s="183"/>
      <c r="F12" s="183"/>
      <c r="G12" s="184" t="str">
        <f t="shared" si="0"/>
        <v/>
      </c>
      <c r="H12" s="107"/>
    </row>
    <row r="13" spans="1:8" ht="15.75" x14ac:dyDescent="0.3">
      <c r="A13" s="178">
        <v>4</v>
      </c>
      <c r="B13" s="162"/>
      <c r="C13" s="182"/>
      <c r="D13" s="183"/>
      <c r="E13" s="183"/>
      <c r="F13" s="183"/>
      <c r="G13" s="184" t="str">
        <f t="shared" si="0"/>
        <v/>
      </c>
      <c r="H13" s="107"/>
    </row>
    <row r="14" spans="1:8" ht="15.75" x14ac:dyDescent="0.3">
      <c r="A14" s="178">
        <v>5</v>
      </c>
      <c r="B14" s="162"/>
      <c r="C14" s="182"/>
      <c r="D14" s="183"/>
      <c r="E14" s="183"/>
      <c r="F14" s="183"/>
      <c r="G14" s="184" t="str">
        <f t="shared" si="0"/>
        <v/>
      </c>
      <c r="H14" s="107"/>
    </row>
    <row r="15" spans="1:8" ht="15.75" x14ac:dyDescent="0.3">
      <c r="A15" s="178">
        <v>6</v>
      </c>
      <c r="B15" s="162"/>
      <c r="C15" s="182"/>
      <c r="D15" s="183"/>
      <c r="E15" s="183"/>
      <c r="F15" s="183"/>
      <c r="G15" s="184" t="str">
        <f t="shared" si="0"/>
        <v/>
      </c>
      <c r="H15" s="107"/>
    </row>
    <row r="16" spans="1:8" ht="15.75" x14ac:dyDescent="0.3">
      <c r="A16" s="178">
        <v>7</v>
      </c>
      <c r="B16" s="162"/>
      <c r="C16" s="182"/>
      <c r="D16" s="183"/>
      <c r="E16" s="183"/>
      <c r="F16" s="183"/>
      <c r="G16" s="184" t="str">
        <f t="shared" si="0"/>
        <v/>
      </c>
      <c r="H16" s="107"/>
    </row>
    <row r="17" spans="1:8" ht="15.75" x14ac:dyDescent="0.3">
      <c r="A17" s="178">
        <v>8</v>
      </c>
      <c r="B17" s="162"/>
      <c r="C17" s="182"/>
      <c r="D17" s="183"/>
      <c r="E17" s="183"/>
      <c r="F17" s="183"/>
      <c r="G17" s="184" t="str">
        <f t="shared" si="0"/>
        <v/>
      </c>
      <c r="H17" s="107"/>
    </row>
    <row r="18" spans="1:8" ht="15.75" x14ac:dyDescent="0.3">
      <c r="A18" s="178">
        <v>9</v>
      </c>
      <c r="B18" s="162"/>
      <c r="C18" s="182"/>
      <c r="D18" s="183"/>
      <c r="E18" s="183"/>
      <c r="F18" s="183"/>
      <c r="G18" s="184" t="str">
        <f t="shared" si="0"/>
        <v/>
      </c>
      <c r="H18" s="107"/>
    </row>
    <row r="19" spans="1:8" ht="15.75" x14ac:dyDescent="0.3">
      <c r="A19" s="178">
        <v>10</v>
      </c>
      <c r="B19" s="162"/>
      <c r="C19" s="182"/>
      <c r="D19" s="183"/>
      <c r="E19" s="183"/>
      <c r="F19" s="183"/>
      <c r="G19" s="184" t="str">
        <f t="shared" si="0"/>
        <v/>
      </c>
      <c r="H19" s="107"/>
    </row>
    <row r="20" spans="1:8" ht="15.75" x14ac:dyDescent="0.3">
      <c r="A20" s="178">
        <v>11</v>
      </c>
      <c r="B20" s="162"/>
      <c r="C20" s="182"/>
      <c r="D20" s="183"/>
      <c r="E20" s="183"/>
      <c r="F20" s="183"/>
      <c r="G20" s="184" t="str">
        <f t="shared" si="0"/>
        <v/>
      </c>
      <c r="H20" s="107"/>
    </row>
    <row r="21" spans="1:8" ht="15.75" x14ac:dyDescent="0.3">
      <c r="A21" s="178">
        <v>12</v>
      </c>
      <c r="B21" s="162"/>
      <c r="C21" s="182"/>
      <c r="D21" s="183"/>
      <c r="E21" s="183"/>
      <c r="F21" s="183"/>
      <c r="G21" s="184" t="str">
        <f t="shared" si="0"/>
        <v/>
      </c>
      <c r="H21" s="107"/>
    </row>
    <row r="22" spans="1:8" ht="15.75" x14ac:dyDescent="0.3">
      <c r="A22" s="178">
        <v>13</v>
      </c>
      <c r="B22" s="162"/>
      <c r="C22" s="182"/>
      <c r="D22" s="183"/>
      <c r="E22" s="183"/>
      <c r="F22" s="183"/>
      <c r="G22" s="184" t="str">
        <f t="shared" si="0"/>
        <v/>
      </c>
      <c r="H22" s="107"/>
    </row>
    <row r="23" spans="1:8" ht="15.75" x14ac:dyDescent="0.3">
      <c r="A23" s="178">
        <v>14</v>
      </c>
      <c r="B23" s="162"/>
      <c r="C23" s="182"/>
      <c r="D23" s="183"/>
      <c r="E23" s="183"/>
      <c r="F23" s="183"/>
      <c r="G23" s="184" t="str">
        <f t="shared" si="0"/>
        <v/>
      </c>
      <c r="H23" s="107"/>
    </row>
    <row r="24" spans="1:8" ht="15.75" x14ac:dyDescent="0.3">
      <c r="A24" s="178">
        <v>15</v>
      </c>
      <c r="B24" s="162"/>
      <c r="C24" s="182"/>
      <c r="D24" s="183"/>
      <c r="E24" s="183"/>
      <c r="F24" s="183"/>
      <c r="G24" s="184" t="str">
        <f t="shared" si="0"/>
        <v/>
      </c>
      <c r="H24" s="107"/>
    </row>
    <row r="25" spans="1:8" ht="15.75" x14ac:dyDescent="0.3">
      <c r="A25" s="178">
        <v>16</v>
      </c>
      <c r="B25" s="162"/>
      <c r="C25" s="182"/>
      <c r="D25" s="183"/>
      <c r="E25" s="183"/>
      <c r="F25" s="183"/>
      <c r="G25" s="184" t="str">
        <f t="shared" si="0"/>
        <v/>
      </c>
      <c r="H25" s="107"/>
    </row>
    <row r="26" spans="1:8" ht="15.75" x14ac:dyDescent="0.3">
      <c r="A26" s="178">
        <v>17</v>
      </c>
      <c r="B26" s="162"/>
      <c r="C26" s="182"/>
      <c r="D26" s="183"/>
      <c r="E26" s="183"/>
      <c r="F26" s="183"/>
      <c r="G26" s="184" t="str">
        <f t="shared" si="0"/>
        <v/>
      </c>
      <c r="H26" s="107"/>
    </row>
    <row r="27" spans="1:8" ht="15.75" x14ac:dyDescent="0.3">
      <c r="A27" s="178">
        <v>18</v>
      </c>
      <c r="B27" s="162"/>
      <c r="C27" s="182"/>
      <c r="D27" s="183"/>
      <c r="E27" s="183"/>
      <c r="F27" s="183"/>
      <c r="G27" s="184" t="str">
        <f t="shared" si="0"/>
        <v/>
      </c>
      <c r="H27" s="107"/>
    </row>
    <row r="28" spans="1:8" ht="15.75" x14ac:dyDescent="0.3">
      <c r="A28" s="178">
        <v>19</v>
      </c>
      <c r="B28" s="162"/>
      <c r="C28" s="182"/>
      <c r="D28" s="183"/>
      <c r="E28" s="183"/>
      <c r="F28" s="183"/>
      <c r="G28" s="184" t="str">
        <f t="shared" si="0"/>
        <v/>
      </c>
      <c r="H28" s="107"/>
    </row>
    <row r="29" spans="1:8" ht="15.75" x14ac:dyDescent="0.3">
      <c r="A29" s="178">
        <v>20</v>
      </c>
      <c r="B29" s="162"/>
      <c r="C29" s="182"/>
      <c r="D29" s="183"/>
      <c r="E29" s="183"/>
      <c r="F29" s="183"/>
      <c r="G29" s="184" t="str">
        <f t="shared" si="0"/>
        <v/>
      </c>
      <c r="H29" s="107"/>
    </row>
    <row r="30" spans="1:8" ht="15.75" x14ac:dyDescent="0.3">
      <c r="A30" s="178">
        <v>21</v>
      </c>
      <c r="B30" s="162"/>
      <c r="C30" s="185"/>
      <c r="D30" s="186"/>
      <c r="E30" s="186"/>
      <c r="F30" s="186"/>
      <c r="G30" s="184" t="str">
        <f t="shared" si="0"/>
        <v/>
      </c>
      <c r="H30" s="107"/>
    </row>
    <row r="31" spans="1:8" ht="15.75" x14ac:dyDescent="0.3">
      <c r="A31" s="178">
        <v>22</v>
      </c>
      <c r="B31" s="162"/>
      <c r="C31" s="185"/>
      <c r="D31" s="186"/>
      <c r="E31" s="186"/>
      <c r="F31" s="186"/>
      <c r="G31" s="184" t="str">
        <f t="shared" si="0"/>
        <v/>
      </c>
      <c r="H31" s="107"/>
    </row>
    <row r="32" spans="1:8" ht="15.75" x14ac:dyDescent="0.3">
      <c r="A32" s="178">
        <v>23</v>
      </c>
      <c r="B32" s="162"/>
      <c r="C32" s="185"/>
      <c r="D32" s="186"/>
      <c r="E32" s="186"/>
      <c r="F32" s="186"/>
      <c r="G32" s="184" t="str">
        <f t="shared" si="0"/>
        <v/>
      </c>
      <c r="H32" s="107"/>
    </row>
    <row r="33" spans="1:10" ht="15.75" x14ac:dyDescent="0.3">
      <c r="A33" s="178">
        <v>24</v>
      </c>
      <c r="B33" s="162"/>
      <c r="C33" s="185"/>
      <c r="D33" s="186"/>
      <c r="E33" s="186"/>
      <c r="F33" s="186"/>
      <c r="G33" s="184" t="str">
        <f t="shared" si="0"/>
        <v/>
      </c>
      <c r="H33" s="107"/>
    </row>
    <row r="34" spans="1:10" ht="15.75" x14ac:dyDescent="0.3">
      <c r="A34" s="178">
        <v>25</v>
      </c>
      <c r="B34" s="162"/>
      <c r="C34" s="185"/>
      <c r="D34" s="186"/>
      <c r="E34" s="186"/>
      <c r="F34" s="186"/>
      <c r="G34" s="184" t="str">
        <f t="shared" si="0"/>
        <v/>
      </c>
      <c r="H34" s="107"/>
    </row>
    <row r="35" spans="1:10" ht="15.75" x14ac:dyDescent="0.3">
      <c r="A35" s="178">
        <v>26</v>
      </c>
      <c r="B35" s="162"/>
      <c r="C35" s="185"/>
      <c r="D35" s="186"/>
      <c r="E35" s="186"/>
      <c r="F35" s="186"/>
      <c r="G35" s="184" t="str">
        <f t="shared" si="0"/>
        <v/>
      </c>
      <c r="H35" s="107"/>
    </row>
    <row r="36" spans="1:10" ht="15.75" x14ac:dyDescent="0.3">
      <c r="A36" s="178">
        <v>27</v>
      </c>
      <c r="B36" s="162"/>
      <c r="C36" s="185"/>
      <c r="D36" s="186"/>
      <c r="E36" s="186"/>
      <c r="F36" s="186"/>
      <c r="G36" s="184" t="str">
        <f t="shared" si="0"/>
        <v/>
      </c>
      <c r="H36" s="107"/>
    </row>
    <row r="37" spans="1:10" ht="15.75" x14ac:dyDescent="0.3">
      <c r="A37" s="178">
        <v>28</v>
      </c>
      <c r="B37" s="162"/>
      <c r="C37" s="185"/>
      <c r="D37" s="186"/>
      <c r="E37" s="186"/>
      <c r="F37" s="186"/>
      <c r="G37" s="184" t="str">
        <f t="shared" si="0"/>
        <v/>
      </c>
      <c r="H37" s="107"/>
    </row>
    <row r="38" spans="1:10" ht="15.75" x14ac:dyDescent="0.3">
      <c r="A38" s="178">
        <v>29</v>
      </c>
      <c r="B38" s="162"/>
      <c r="C38" s="185"/>
      <c r="D38" s="186"/>
      <c r="E38" s="186"/>
      <c r="F38" s="186"/>
      <c r="G38" s="184" t="str">
        <f t="shared" si="0"/>
        <v/>
      </c>
      <c r="H38" s="107"/>
    </row>
    <row r="39" spans="1:10" ht="15.75" x14ac:dyDescent="0.3">
      <c r="A39" s="178" t="s">
        <v>280</v>
      </c>
      <c r="B39" s="162"/>
      <c r="C39" s="185"/>
      <c r="D39" s="186"/>
      <c r="E39" s="186"/>
      <c r="F39" s="186"/>
      <c r="G39" s="184" t="str">
        <f>IF(ISBLANK(B39),"",#REF!+C39-D39)</f>
        <v/>
      </c>
      <c r="H39" s="107"/>
    </row>
    <row r="40" spans="1:10" x14ac:dyDescent="0.3">
      <c r="A40" s="187" t="s">
        <v>318</v>
      </c>
      <c r="B40" s="188"/>
      <c r="C40" s="189"/>
      <c r="D40" s="190"/>
      <c r="E40" s="190"/>
      <c r="F40" s="191"/>
      <c r="G40" s="192" t="str">
        <f>G39</f>
        <v/>
      </c>
      <c r="H40" s="107"/>
    </row>
    <row r="44" spans="1:10" x14ac:dyDescent="0.3">
      <c r="B44" s="195" t="s">
        <v>107</v>
      </c>
      <c r="F44" s="196"/>
    </row>
    <row r="45" spans="1:10" x14ac:dyDescent="0.3">
      <c r="F45" s="194"/>
      <c r="G45" s="194"/>
      <c r="H45" s="194"/>
      <c r="I45" s="194"/>
      <c r="J45" s="194"/>
    </row>
    <row r="46" spans="1:10" x14ac:dyDescent="0.3">
      <c r="C46" s="197"/>
      <c r="F46" s="197"/>
      <c r="G46" s="198"/>
      <c r="H46" s="194"/>
      <c r="I46" s="194"/>
      <c r="J46" s="194"/>
    </row>
    <row r="47" spans="1:10" x14ac:dyDescent="0.3">
      <c r="A47" s="194"/>
      <c r="C47" s="199" t="s">
        <v>269</v>
      </c>
      <c r="F47" s="200" t="s">
        <v>274</v>
      </c>
      <c r="G47" s="198"/>
      <c r="H47" s="194"/>
      <c r="I47" s="194"/>
      <c r="J47" s="194"/>
    </row>
    <row r="48" spans="1:10" x14ac:dyDescent="0.3">
      <c r="A48" s="194"/>
      <c r="C48" s="201" t="s">
        <v>140</v>
      </c>
      <c r="F48" s="193" t="s">
        <v>270</v>
      </c>
      <c r="G48" s="194"/>
      <c r="H48" s="194"/>
      <c r="I48" s="194"/>
      <c r="J48" s="194"/>
    </row>
    <row r="49" spans="2:2" s="194" customFormat="1" x14ac:dyDescent="0.3">
      <c r="B49" s="193"/>
    </row>
    <row r="50" spans="2:2" s="194" customFormat="1" ht="12.75" x14ac:dyDescent="0.2"/>
    <row r="51" spans="2:2" s="194" customFormat="1" ht="12.75" x14ac:dyDescent="0.2"/>
    <row r="52" spans="2:2" s="194" customFormat="1" ht="12.75" x14ac:dyDescent="0.2"/>
    <row r="53" spans="2:2" s="19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I14" sqref="I14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41" t="s">
        <v>306</v>
      </c>
      <c r="B1" s="142"/>
      <c r="C1" s="142"/>
      <c r="D1" s="142"/>
      <c r="E1" s="142"/>
      <c r="F1" s="80"/>
      <c r="G1" s="80"/>
      <c r="H1" s="80"/>
      <c r="I1" s="442" t="s">
        <v>110</v>
      </c>
      <c r="J1" s="442"/>
      <c r="K1" s="148"/>
    </row>
    <row r="2" spans="1:12" s="22" customFormat="1" ht="15" x14ac:dyDescent="0.3">
      <c r="A2" s="107" t="s">
        <v>141</v>
      </c>
      <c r="B2" s="142"/>
      <c r="C2" s="142"/>
      <c r="D2" s="142"/>
      <c r="E2" s="142"/>
      <c r="F2" s="143"/>
      <c r="G2" s="144"/>
      <c r="H2" s="144"/>
      <c r="I2" s="437" t="str">
        <f>'ფორმა N1'!L4</f>
        <v>01/01/2013-12/31/2013</v>
      </c>
      <c r="J2" s="438"/>
      <c r="K2" s="148"/>
    </row>
    <row r="3" spans="1:12" s="22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77"/>
      <c r="K3" s="14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30"/>
      <c r="J4" s="78"/>
      <c r="K4" s="107"/>
      <c r="L4" s="22"/>
    </row>
    <row r="5" spans="1:12" s="2" customFormat="1" ht="15" x14ac:dyDescent="0.3">
      <c r="A5" s="123" t="str">
        <f>'ფორმა N1'!A7</f>
        <v>ეროვნულ-დემოკრატიული პარტია</v>
      </c>
      <c r="B5" s="124"/>
      <c r="C5" s="124"/>
      <c r="D5" s="124"/>
      <c r="E5" s="124"/>
      <c r="F5" s="59"/>
      <c r="G5" s="59"/>
      <c r="H5" s="59"/>
      <c r="I5" s="136"/>
      <c r="J5" s="59"/>
      <c r="K5" s="107"/>
    </row>
    <row r="6" spans="1:12" s="22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444" t="s">
        <v>221</v>
      </c>
      <c r="C7" s="444"/>
      <c r="D7" s="444" t="s">
        <v>294</v>
      </c>
      <c r="E7" s="444"/>
      <c r="F7" s="444" t="s">
        <v>295</v>
      </c>
      <c r="G7" s="444"/>
      <c r="H7" s="161" t="s">
        <v>281</v>
      </c>
      <c r="I7" s="444" t="s">
        <v>224</v>
      </c>
      <c r="J7" s="444"/>
      <c r="K7" s="149"/>
    </row>
    <row r="8" spans="1:12" ht="15" x14ac:dyDescent="0.2">
      <c r="A8" s="138" t="s">
        <v>116</v>
      </c>
      <c r="B8" s="139" t="s">
        <v>223</v>
      </c>
      <c r="C8" s="140" t="s">
        <v>222</v>
      </c>
      <c r="D8" s="139" t="s">
        <v>223</v>
      </c>
      <c r="E8" s="140" t="s">
        <v>222</v>
      </c>
      <c r="F8" s="139" t="s">
        <v>223</v>
      </c>
      <c r="G8" s="140" t="s">
        <v>222</v>
      </c>
      <c r="H8" s="140" t="s">
        <v>222</v>
      </c>
      <c r="I8" s="139" t="s">
        <v>223</v>
      </c>
      <c r="J8" s="140" t="s">
        <v>222</v>
      </c>
      <c r="K8" s="149"/>
    </row>
    <row r="9" spans="1:12" ht="15" x14ac:dyDescent="0.2">
      <c r="A9" s="60" t="s">
        <v>117</v>
      </c>
      <c r="B9" s="84">
        <f>SUM(B10,B14,B17)</f>
        <v>14</v>
      </c>
      <c r="C9" s="84">
        <f>SUM(C10,C14,C17)</f>
        <v>6900</v>
      </c>
      <c r="D9" s="84">
        <f t="shared" ref="D9:J9" si="0">SUM(D10,D14,D17)</f>
        <v>9</v>
      </c>
      <c r="E9" s="84">
        <f>SUM(E10,E14,E17)</f>
        <v>18506</v>
      </c>
      <c r="F9" s="84">
        <f t="shared" si="0"/>
        <v>0</v>
      </c>
      <c r="G9" s="84">
        <f>SUM(G10,G14,G17)</f>
        <v>0</v>
      </c>
      <c r="H9" s="84">
        <f>SUM(H10,H14,H17)</f>
        <v>1380</v>
      </c>
      <c r="I9" s="84">
        <f>SUM(I10,I14,I17)</f>
        <v>23</v>
      </c>
      <c r="J9" s="84">
        <f t="shared" si="0"/>
        <v>24026</v>
      </c>
      <c r="K9" s="149"/>
    </row>
    <row r="10" spans="1:12" ht="15" x14ac:dyDescent="0.2">
      <c r="A10" s="61" t="s">
        <v>118</v>
      </c>
      <c r="B10" s="137">
        <f>SUM(B11:B13)</f>
        <v>0</v>
      </c>
      <c r="C10" s="137">
        <f>SUM(C11:C13)</f>
        <v>0</v>
      </c>
      <c r="D10" s="137">
        <f t="shared" ref="D10:J10" si="1">SUM(D11:D13)</f>
        <v>0</v>
      </c>
      <c r="E10" s="137">
        <f>SUM(E11:E13)</f>
        <v>0</v>
      </c>
      <c r="F10" s="137">
        <f t="shared" si="1"/>
        <v>0</v>
      </c>
      <c r="G10" s="137">
        <f>SUM(G11:G13)</f>
        <v>0</v>
      </c>
      <c r="H10" s="137">
        <f>SUM(H11:H13)</f>
        <v>0</v>
      </c>
      <c r="I10" s="137">
        <f>SUM(I11:I13)</f>
        <v>0</v>
      </c>
      <c r="J10" s="137">
        <f t="shared" si="1"/>
        <v>0</v>
      </c>
      <c r="K10" s="149"/>
    </row>
    <row r="11" spans="1:12" ht="15" x14ac:dyDescent="0.2">
      <c r="A11" s="61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9"/>
    </row>
    <row r="12" spans="1:12" ht="15" x14ac:dyDescent="0.2">
      <c r="A12" s="61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9"/>
    </row>
    <row r="13" spans="1:12" ht="15" x14ac:dyDescent="0.2">
      <c r="A13" s="61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9"/>
    </row>
    <row r="14" spans="1:12" ht="15" x14ac:dyDescent="0.2">
      <c r="A14" s="61" t="s">
        <v>122</v>
      </c>
      <c r="B14" s="137">
        <f>SUM(B15:B16)</f>
        <v>14</v>
      </c>
      <c r="C14" s="137">
        <f>SUM(C15:C16)</f>
        <v>6900</v>
      </c>
      <c r="D14" s="137">
        <f t="shared" ref="D14:J14" si="2">SUM(D15:D16)</f>
        <v>9</v>
      </c>
      <c r="E14" s="137">
        <f>SUM(E15:E16)</f>
        <v>18506</v>
      </c>
      <c r="F14" s="137">
        <f t="shared" si="2"/>
        <v>0</v>
      </c>
      <c r="G14" s="137">
        <f>SUM(G15:G16)</f>
        <v>0</v>
      </c>
      <c r="H14" s="137">
        <f>SUM(H15:H16)</f>
        <v>1380</v>
      </c>
      <c r="I14" s="137">
        <f>SUM(I15:I16)</f>
        <v>23</v>
      </c>
      <c r="J14" s="137">
        <f t="shared" si="2"/>
        <v>24026</v>
      </c>
      <c r="K14" s="149"/>
    </row>
    <row r="15" spans="1:12" ht="15" x14ac:dyDescent="0.2">
      <c r="A15" s="61" t="s">
        <v>123</v>
      </c>
      <c r="B15" s="25"/>
      <c r="C15" s="25"/>
      <c r="D15" s="25">
        <v>1</v>
      </c>
      <c r="E15" s="25">
        <v>13000</v>
      </c>
      <c r="F15" s="25"/>
      <c r="G15" s="25"/>
      <c r="H15" s="25"/>
      <c r="I15" s="25">
        <v>1</v>
      </c>
      <c r="J15" s="25">
        <v>13000</v>
      </c>
      <c r="K15" s="149"/>
    </row>
    <row r="16" spans="1:12" ht="15" x14ac:dyDescent="0.2">
      <c r="A16" s="61" t="s">
        <v>124</v>
      </c>
      <c r="B16" s="25">
        <v>14</v>
      </c>
      <c r="C16" s="25">
        <v>6900</v>
      </c>
      <c r="D16" s="25">
        <v>8</v>
      </c>
      <c r="E16" s="25">
        <v>5506</v>
      </c>
      <c r="F16" s="25"/>
      <c r="G16" s="25"/>
      <c r="H16" s="25">
        <v>1380</v>
      </c>
      <c r="I16" s="25">
        <v>22</v>
      </c>
      <c r="J16" s="25">
        <v>11026</v>
      </c>
      <c r="K16" s="149"/>
    </row>
    <row r="17" spans="1:11" ht="15" x14ac:dyDescent="0.2">
      <c r="A17" s="61" t="s">
        <v>125</v>
      </c>
      <c r="B17" s="137">
        <f>SUM(B18:B19,B22,B23)</f>
        <v>0</v>
      </c>
      <c r="C17" s="137">
        <f>SUM(C18:C19,C22,C23)</f>
        <v>0</v>
      </c>
      <c r="D17" s="137">
        <f t="shared" ref="D17:J17" si="3">SUM(D18:D19,D22,D23)</f>
        <v>0</v>
      </c>
      <c r="E17" s="137">
        <f>SUM(E18:E19,E22,E23)</f>
        <v>0</v>
      </c>
      <c r="F17" s="137">
        <f t="shared" si="3"/>
        <v>0</v>
      </c>
      <c r="G17" s="137">
        <f>SUM(G18:G19,G22,G23)</f>
        <v>0</v>
      </c>
      <c r="H17" s="137">
        <f>SUM(H18:H19,H22,H23)</f>
        <v>0</v>
      </c>
      <c r="I17" s="137">
        <f>SUM(I18:I19,I22,I23)</f>
        <v>0</v>
      </c>
      <c r="J17" s="137">
        <f t="shared" si="3"/>
        <v>0</v>
      </c>
      <c r="K17" s="149"/>
    </row>
    <row r="18" spans="1:11" ht="15" x14ac:dyDescent="0.2">
      <c r="A18" s="61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9"/>
    </row>
    <row r="19" spans="1:11" ht="15" x14ac:dyDescent="0.2">
      <c r="A19" s="61" t="s">
        <v>127</v>
      </c>
      <c r="B19" s="137">
        <f>SUM(B20:B21)</f>
        <v>0</v>
      </c>
      <c r="C19" s="137">
        <f>SUM(C20:C21)</f>
        <v>0</v>
      </c>
      <c r="D19" s="137">
        <f t="shared" ref="D19:J19" si="4">SUM(D20:D21)</f>
        <v>0</v>
      </c>
      <c r="E19" s="137">
        <f>SUM(E20:E21)</f>
        <v>0</v>
      </c>
      <c r="F19" s="137">
        <f t="shared" si="4"/>
        <v>0</v>
      </c>
      <c r="G19" s="137">
        <f>SUM(G20:G21)</f>
        <v>0</v>
      </c>
      <c r="H19" s="137">
        <f>SUM(H20:H21)</f>
        <v>0</v>
      </c>
      <c r="I19" s="137">
        <f>SUM(I20:I21)</f>
        <v>0</v>
      </c>
      <c r="J19" s="137">
        <f t="shared" si="4"/>
        <v>0</v>
      </c>
      <c r="K19" s="149"/>
    </row>
    <row r="20" spans="1:11" ht="15" x14ac:dyDescent="0.2">
      <c r="A20" s="61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9"/>
    </row>
    <row r="21" spans="1:11" ht="15" x14ac:dyDescent="0.2">
      <c r="A21" s="61" t="s">
        <v>129</v>
      </c>
      <c r="B21" s="25"/>
      <c r="C21" s="25"/>
      <c r="D21" s="25"/>
      <c r="E21" s="25"/>
      <c r="F21" s="25"/>
      <c r="G21" s="25"/>
      <c r="H21" s="25"/>
      <c r="I21" s="25"/>
      <c r="J21" s="25"/>
      <c r="K21" s="149"/>
    </row>
    <row r="22" spans="1:11" ht="15" x14ac:dyDescent="0.2">
      <c r="A22" s="61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9"/>
    </row>
    <row r="23" spans="1:11" ht="15" x14ac:dyDescent="0.2">
      <c r="A23" s="61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9"/>
    </row>
    <row r="24" spans="1:11" ht="15" x14ac:dyDescent="0.2">
      <c r="A24" s="60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9"/>
    </row>
    <row r="25" spans="1:11" ht="15" x14ac:dyDescent="0.2">
      <c r="A25" s="61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9"/>
    </row>
    <row r="26" spans="1:11" ht="15" x14ac:dyDescent="0.2">
      <c r="A26" s="61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9"/>
    </row>
    <row r="27" spans="1:11" ht="15" x14ac:dyDescent="0.2">
      <c r="A27" s="61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9"/>
    </row>
    <row r="28" spans="1:11" ht="15" x14ac:dyDescent="0.2">
      <c r="A28" s="61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9"/>
    </row>
    <row r="29" spans="1:11" ht="15" x14ac:dyDescent="0.2">
      <c r="A29" s="61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9"/>
    </row>
    <row r="30" spans="1:11" ht="15" x14ac:dyDescent="0.2">
      <c r="A30" s="61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9"/>
    </row>
    <row r="31" spans="1:11" ht="15" x14ac:dyDescent="0.2">
      <c r="A31" s="61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49"/>
    </row>
    <row r="32" spans="1:11" ht="15" x14ac:dyDescent="0.2">
      <c r="A32" s="60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9"/>
    </row>
    <row r="33" spans="1:11" ht="15" x14ac:dyDescent="0.2">
      <c r="A33" s="61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9"/>
    </row>
    <row r="34" spans="1:11" ht="15" x14ac:dyDescent="0.2">
      <c r="A34" s="61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9"/>
    </row>
    <row r="35" spans="1:11" ht="15" x14ac:dyDescent="0.2">
      <c r="A35" s="61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9"/>
    </row>
    <row r="36" spans="1:11" ht="15" x14ac:dyDescent="0.2">
      <c r="A36" s="60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9"/>
    </row>
    <row r="37" spans="1:11" ht="15" x14ac:dyDescent="0.2">
      <c r="A37" s="61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9"/>
    </row>
    <row r="38" spans="1:11" ht="15" x14ac:dyDescent="0.2">
      <c r="A38" s="61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9"/>
    </row>
    <row r="39" spans="1:11" ht="15" x14ac:dyDescent="0.2">
      <c r="A39" s="61" t="s">
        <v>137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1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9"/>
    </row>
    <row r="41" spans="1:11" ht="15" x14ac:dyDescent="0.2">
      <c r="A41" s="61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9"/>
    </row>
    <row r="42" spans="1:11" ht="15" x14ac:dyDescent="0.2">
      <c r="A42" s="61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9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41" t="s">
        <v>307</v>
      </c>
      <c r="B1" s="142"/>
      <c r="C1" s="142"/>
      <c r="D1" s="142"/>
      <c r="E1" s="142"/>
      <c r="F1" s="142"/>
      <c r="G1" s="148"/>
      <c r="H1" s="102" t="s">
        <v>199</v>
      </c>
      <c r="I1" s="148"/>
      <c r="J1" s="68"/>
      <c r="K1" s="68"/>
      <c r="L1" s="68"/>
    </row>
    <row r="2" spans="1:12" s="22" customFormat="1" ht="15" x14ac:dyDescent="0.3">
      <c r="A2" s="107" t="s">
        <v>141</v>
      </c>
      <c r="B2" s="142"/>
      <c r="C2" s="142"/>
      <c r="D2" s="142"/>
      <c r="E2" s="142"/>
      <c r="F2" s="142"/>
      <c r="G2" s="150"/>
      <c r="H2" s="152" t="str">
        <f>'ფორმა N1'!L4</f>
        <v>01/01/2013-12/31/2013</v>
      </c>
      <c r="I2" s="150"/>
      <c r="J2" s="68"/>
      <c r="K2" s="68"/>
      <c r="L2" s="68"/>
    </row>
    <row r="3" spans="1:12" s="22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2"/>
      <c r="F4" s="142"/>
      <c r="G4" s="142"/>
      <c r="H4" s="142"/>
      <c r="I4" s="148"/>
      <c r="J4" s="65"/>
      <c r="K4" s="65"/>
      <c r="L4" s="22"/>
    </row>
    <row r="5" spans="1:12" s="2" customFormat="1" ht="15" x14ac:dyDescent="0.3">
      <c r="A5" s="123" t="str">
        <f>'ფორმა N2'!A5</f>
        <v>ეროვნულ-დემოკრატიული პარტია</v>
      </c>
      <c r="B5" s="124"/>
      <c r="C5" s="124"/>
      <c r="D5" s="124"/>
      <c r="E5" s="153"/>
      <c r="F5" s="154"/>
      <c r="G5" s="154"/>
      <c r="H5" s="154"/>
      <c r="I5" s="148"/>
      <c r="J5" s="65"/>
      <c r="K5" s="65"/>
      <c r="L5" s="12"/>
    </row>
    <row r="6" spans="1:12" s="22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5"/>
      <c r="K6" s="65"/>
      <c r="L6" s="65"/>
    </row>
    <row r="7" spans="1:12" ht="30" x14ac:dyDescent="0.2">
      <c r="A7" s="138" t="s">
        <v>64</v>
      </c>
      <c r="B7" s="138" t="s">
        <v>381</v>
      </c>
      <c r="C7" s="140" t="s">
        <v>382</v>
      </c>
      <c r="D7" s="140" t="s">
        <v>236</v>
      </c>
      <c r="E7" s="140" t="s">
        <v>241</v>
      </c>
      <c r="F7" s="140" t="s">
        <v>242</v>
      </c>
      <c r="G7" s="140" t="s">
        <v>243</v>
      </c>
      <c r="H7" s="140" t="s">
        <v>244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69">
        <v>1</v>
      </c>
      <c r="B9" s="25"/>
      <c r="C9" s="25"/>
      <c r="D9" s="25"/>
      <c r="E9" s="25"/>
      <c r="F9" s="25"/>
      <c r="G9" s="162"/>
      <c r="H9" s="25"/>
      <c r="I9" s="148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62"/>
      <c r="H10" s="25"/>
      <c r="I10" s="148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62"/>
      <c r="H11" s="25"/>
      <c r="I11" s="148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62"/>
      <c r="H12" s="25"/>
      <c r="I12" s="148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62"/>
      <c r="H13" s="25"/>
      <c r="I13" s="148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62"/>
      <c r="H14" s="25"/>
      <c r="I14" s="148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62"/>
      <c r="H15" s="25"/>
      <c r="I15" s="148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62"/>
      <c r="H16" s="25"/>
      <c r="I16" s="148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62"/>
      <c r="H17" s="25"/>
      <c r="I17" s="148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62"/>
      <c r="H18" s="25"/>
      <c r="I18" s="148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62"/>
      <c r="H19" s="25"/>
      <c r="I19" s="148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62"/>
      <c r="H20" s="25"/>
      <c r="I20" s="148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62"/>
      <c r="H21" s="25"/>
      <c r="I21" s="148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62"/>
      <c r="H22" s="25"/>
      <c r="I22" s="148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62"/>
      <c r="H23" s="25"/>
      <c r="I23" s="148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62"/>
      <c r="H24" s="25"/>
      <c r="I24" s="148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62"/>
      <c r="H25" s="25"/>
      <c r="I25" s="148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62"/>
      <c r="H26" s="25"/>
      <c r="I26" s="148"/>
      <c r="J26" s="65"/>
      <c r="K26" s="65"/>
      <c r="L26" s="65"/>
    </row>
    <row r="27" spans="1:12" s="22" customFormat="1" ht="15" x14ac:dyDescent="0.25">
      <c r="A27" s="69" t="s">
        <v>280</v>
      </c>
      <c r="B27" s="25"/>
      <c r="C27" s="25"/>
      <c r="D27" s="25"/>
      <c r="E27" s="25"/>
      <c r="F27" s="25"/>
      <c r="G27" s="162"/>
      <c r="H27" s="25"/>
      <c r="I27" s="148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6" sqref="A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41" t="s">
        <v>308</v>
      </c>
      <c r="B1" s="142"/>
      <c r="C1" s="142"/>
      <c r="D1" s="142"/>
      <c r="E1" s="142"/>
      <c r="F1" s="142"/>
      <c r="G1" s="142"/>
      <c r="H1" s="148"/>
      <c r="I1" s="80" t="s">
        <v>199</v>
      </c>
      <c r="J1" s="156"/>
    </row>
    <row r="2" spans="1:12" s="22" customFormat="1" ht="15" x14ac:dyDescent="0.3">
      <c r="A2" s="107" t="s">
        <v>141</v>
      </c>
      <c r="B2" s="142"/>
      <c r="C2" s="142"/>
      <c r="D2" s="142"/>
      <c r="E2" s="142"/>
      <c r="F2" s="142"/>
      <c r="G2" s="142"/>
      <c r="H2" s="148"/>
      <c r="I2" s="152" t="str">
        <f>'ფორმა N1'!L4</f>
        <v>01/01/2013-12/31/2013</v>
      </c>
      <c r="J2" s="156"/>
    </row>
    <row r="3" spans="1:12" s="22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1"/>
      <c r="F4" s="142"/>
      <c r="G4" s="142"/>
      <c r="H4" s="142"/>
      <c r="I4" s="151"/>
      <c r="J4" s="106"/>
      <c r="L4" s="22"/>
    </row>
    <row r="5" spans="1:12" s="2" customFormat="1" ht="15" x14ac:dyDescent="0.3">
      <c r="A5" s="123" t="str">
        <f>'ფორმა N1'!A7</f>
        <v>ეროვნულ-დემოკრატიული პარტია</v>
      </c>
      <c r="B5" s="124"/>
      <c r="C5" s="124"/>
      <c r="D5" s="124"/>
      <c r="E5" s="153"/>
      <c r="F5" s="154"/>
      <c r="G5" s="154"/>
      <c r="H5" s="154"/>
      <c r="I5" s="153"/>
      <c r="J5" s="106"/>
    </row>
    <row r="6" spans="1:12" s="22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5" t="s">
        <v>64</v>
      </c>
      <c r="B7" s="138" t="s">
        <v>249</v>
      </c>
      <c r="C7" s="140" t="s">
        <v>245</v>
      </c>
      <c r="D7" s="140" t="s">
        <v>246</v>
      </c>
      <c r="E7" s="140" t="s">
        <v>247</v>
      </c>
      <c r="F7" s="140" t="s">
        <v>248</v>
      </c>
      <c r="G7" s="140" t="s">
        <v>242</v>
      </c>
      <c r="H7" s="140" t="s">
        <v>243</v>
      </c>
      <c r="I7" s="140" t="s">
        <v>244</v>
      </c>
      <c r="J7" s="157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7"/>
    </row>
    <row r="9" spans="1:12" ht="15" x14ac:dyDescent="0.25">
      <c r="A9" s="69">
        <v>1</v>
      </c>
      <c r="B9" s="25" t="s">
        <v>496</v>
      </c>
      <c r="C9" s="25" t="s">
        <v>497</v>
      </c>
      <c r="D9" s="25" t="s">
        <v>498</v>
      </c>
      <c r="E9" s="25">
        <v>2006</v>
      </c>
      <c r="F9" s="25" t="s">
        <v>499</v>
      </c>
      <c r="G9" s="25">
        <v>13000</v>
      </c>
      <c r="H9" s="162">
        <v>41572</v>
      </c>
      <c r="I9" s="25"/>
      <c r="J9" s="157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62"/>
      <c r="I10" s="25"/>
      <c r="J10" s="157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62"/>
      <c r="I11" s="25"/>
      <c r="J11" s="157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62"/>
      <c r="I12" s="25"/>
      <c r="J12" s="157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62"/>
      <c r="I13" s="25"/>
      <c r="J13" s="157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62"/>
      <c r="I14" s="25"/>
      <c r="J14" s="157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62"/>
      <c r="I15" s="25"/>
      <c r="J15" s="150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62"/>
      <c r="I16" s="25"/>
      <c r="J16" s="150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62"/>
      <c r="I17" s="25"/>
      <c r="J17" s="150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62"/>
      <c r="I18" s="25"/>
      <c r="J18" s="150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62"/>
      <c r="I19" s="25"/>
      <c r="J19" s="150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62"/>
      <c r="I20" s="25"/>
      <c r="J20" s="150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62"/>
      <c r="I21" s="25"/>
      <c r="J21" s="150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62"/>
      <c r="I22" s="25"/>
      <c r="J22" s="150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62"/>
      <c r="I23" s="25"/>
      <c r="J23" s="150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62"/>
      <c r="I24" s="25"/>
      <c r="J24" s="150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62"/>
      <c r="I25" s="25"/>
      <c r="J25" s="150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62"/>
      <c r="I26" s="25"/>
      <c r="J26" s="150"/>
    </row>
    <row r="27" spans="1:10" s="22" customFormat="1" ht="15" x14ac:dyDescent="0.25">
      <c r="A27" s="69" t="s">
        <v>280</v>
      </c>
      <c r="B27" s="25"/>
      <c r="C27" s="25"/>
      <c r="D27" s="25"/>
      <c r="E27" s="25"/>
      <c r="F27" s="25"/>
      <c r="G27" s="25"/>
      <c r="H27" s="162"/>
      <c r="I27" s="25"/>
      <c r="J27" s="150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6" sqref="A6"/>
    </sheetView>
  </sheetViews>
  <sheetFormatPr defaultRowHeight="12.75" x14ac:dyDescent="0.2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 x14ac:dyDescent="0.2">
      <c r="A1" s="202" t="s">
        <v>328</v>
      </c>
      <c r="B1" s="203"/>
      <c r="C1" s="203"/>
      <c r="D1" s="203"/>
      <c r="E1" s="203"/>
      <c r="F1" s="80"/>
      <c r="G1" s="80" t="s">
        <v>110</v>
      </c>
      <c r="H1" s="207"/>
    </row>
    <row r="2" spans="1:8" s="206" customFormat="1" x14ac:dyDescent="0.2">
      <c r="A2" s="207" t="s">
        <v>319</v>
      </c>
      <c r="B2" s="203"/>
      <c r="C2" s="203"/>
      <c r="D2" s="203"/>
      <c r="E2" s="204"/>
      <c r="F2" s="204"/>
      <c r="G2" s="205" t="str">
        <f>'ფორმა N1'!L4</f>
        <v>01/01/2013-12/31/2013</v>
      </c>
      <c r="H2" s="207"/>
    </row>
    <row r="3" spans="1:8" s="206" customFormat="1" x14ac:dyDescent="0.2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" x14ac:dyDescent="0.3">
      <c r="A4" s="117" t="s">
        <v>275</v>
      </c>
      <c r="B4" s="203"/>
      <c r="C4" s="203"/>
      <c r="D4" s="203"/>
      <c r="E4" s="208"/>
      <c r="F4" s="208"/>
      <c r="G4" s="204"/>
      <c r="H4" s="207"/>
    </row>
    <row r="5" spans="1:8" s="206" customFormat="1" x14ac:dyDescent="0.2">
      <c r="A5" s="209" t="str">
        <f>'ფორმა N1'!A7</f>
        <v>ეროვნულ-დემოკრატიული პარტია</v>
      </c>
      <c r="B5" s="209"/>
      <c r="C5" s="209"/>
      <c r="D5" s="209"/>
      <c r="E5" s="209"/>
      <c r="F5" s="209"/>
      <c r="G5" s="210"/>
      <c r="H5" s="207"/>
    </row>
    <row r="6" spans="1:8" s="223" customFormat="1" x14ac:dyDescent="0.2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 x14ac:dyDescent="0.2">
      <c r="A7" s="245" t="s">
        <v>64</v>
      </c>
      <c r="B7" s="214" t="s">
        <v>323</v>
      </c>
      <c r="C7" s="214" t="s">
        <v>324</v>
      </c>
      <c r="D7" s="214" t="s">
        <v>325</v>
      </c>
      <c r="E7" s="214" t="s">
        <v>326</v>
      </c>
      <c r="F7" s="214" t="s">
        <v>327</v>
      </c>
      <c r="G7" s="214" t="s">
        <v>320</v>
      </c>
      <c r="H7" s="207"/>
    </row>
    <row r="8" spans="1:8" s="206" customFormat="1" x14ac:dyDescent="0.2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 ht="51" x14ac:dyDescent="0.2">
      <c r="A9" s="224">
        <v>1</v>
      </c>
      <c r="B9" s="389" t="s">
        <v>500</v>
      </c>
      <c r="C9" s="390" t="s">
        <v>500</v>
      </c>
      <c r="D9" s="391">
        <v>41342</v>
      </c>
      <c r="E9" s="392">
        <v>150</v>
      </c>
      <c r="F9" s="392">
        <v>150</v>
      </c>
      <c r="G9" s="215"/>
      <c r="H9" s="207"/>
    </row>
    <row r="10" spans="1:8" s="206" customFormat="1" x14ac:dyDescent="0.2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 x14ac:dyDescent="0.2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 x14ac:dyDescent="0.2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 x14ac:dyDescent="0.2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 x14ac:dyDescent="0.2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 x14ac:dyDescent="0.2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 x14ac:dyDescent="0.2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 x14ac:dyDescent="0.2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 x14ac:dyDescent="0.2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 x14ac:dyDescent="0.2">
      <c r="A19" s="224" t="s">
        <v>278</v>
      </c>
      <c r="B19" s="215"/>
      <c r="C19" s="215"/>
      <c r="D19" s="216"/>
      <c r="E19" s="215"/>
      <c r="F19" s="215"/>
      <c r="G19" s="215"/>
      <c r="H19" s="207"/>
    </row>
    <row r="22" spans="1:11" s="206" customFormat="1" x14ac:dyDescent="0.2"/>
    <row r="23" spans="1:11" s="206" customFormat="1" x14ac:dyDescent="0.2"/>
    <row r="24" spans="1:11" s="21" customFormat="1" ht="15" x14ac:dyDescent="0.3">
      <c r="B24" s="217" t="s">
        <v>107</v>
      </c>
      <c r="C24" s="217"/>
    </row>
    <row r="25" spans="1:11" s="21" customFormat="1" ht="15" x14ac:dyDescent="0.3">
      <c r="B25" s="217"/>
      <c r="C25" s="217"/>
    </row>
    <row r="26" spans="1:11" s="21" customFormat="1" ht="15" x14ac:dyDescent="0.3">
      <c r="C26" s="219"/>
      <c r="F26" s="219"/>
      <c r="G26" s="219"/>
      <c r="H26" s="218"/>
    </row>
    <row r="27" spans="1:11" s="21" customFormat="1" ht="15" x14ac:dyDescent="0.3">
      <c r="C27" s="220" t="s">
        <v>269</v>
      </c>
      <c r="F27" s="217" t="s">
        <v>321</v>
      </c>
      <c r="J27" s="218"/>
      <c r="K27" s="218"/>
    </row>
    <row r="28" spans="1:11" s="21" customFormat="1" ht="15" x14ac:dyDescent="0.3">
      <c r="C28" s="220" t="s">
        <v>140</v>
      </c>
      <c r="F28" s="221" t="s">
        <v>270</v>
      </c>
      <c r="J28" s="218"/>
      <c r="K28" s="218"/>
    </row>
    <row r="29" spans="1:11" s="206" customFormat="1" ht="15" x14ac:dyDescent="0.3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SheetLayoutView="100" workbookViewId="0">
      <selection activeCell="A6" sqref="A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303</v>
      </c>
      <c r="B1" s="78"/>
      <c r="C1" s="439" t="s">
        <v>110</v>
      </c>
      <c r="D1" s="439"/>
      <c r="E1" s="110"/>
    </row>
    <row r="2" spans="1:7" x14ac:dyDescent="0.3">
      <c r="A2" s="78" t="s">
        <v>141</v>
      </c>
      <c r="B2" s="78"/>
      <c r="C2" s="437" t="str">
        <f>'ფორმა N1'!L4</f>
        <v>01/01/2013-12/31/2013</v>
      </c>
      <c r="D2" s="438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114" t="str">
        <f>'ფორმა N1'!A7</f>
        <v>ეროვნულ-დემოკრატიული პარტია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55">
        <v>1</v>
      </c>
      <c r="B9" s="255" t="s">
        <v>65</v>
      </c>
      <c r="C9" s="87">
        <f>SUM(C10,C25)</f>
        <v>156175</v>
      </c>
      <c r="D9" s="87">
        <f>SUM(D10,D25)</f>
        <v>156175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SUM(C11,C12,C15,C18,C24)</f>
        <v>156175</v>
      </c>
      <c r="D10" s="87">
        <f>SUM(D11,D12,D15,D18,D23,D24)</f>
        <v>156175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310</v>
      </c>
      <c r="C12" s="109">
        <f>SUM(C13:C14)</f>
        <v>6175</v>
      </c>
      <c r="D12" s="109">
        <f>SUM(D13:D14)</f>
        <v>6175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313</v>
      </c>
      <c r="C13" s="8">
        <v>6175</v>
      </c>
      <c r="D13" s="8">
        <v>6175</v>
      </c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SUM(C16:C17)</f>
        <v>150000</v>
      </c>
      <c r="D15" s="109">
        <f>SUM(D16:D17)</f>
        <v>150000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>
        <v>150000</v>
      </c>
      <c r="D16" s="8">
        <v>150000</v>
      </c>
      <c r="E16" s="110"/>
    </row>
    <row r="17" spans="1:6" s="3" customFormat="1" ht="30" x14ac:dyDescent="0.3">
      <c r="A17" s="99" t="s">
        <v>85</v>
      </c>
      <c r="B17" s="99" t="s">
        <v>111</v>
      </c>
      <c r="C17" s="8"/>
      <c r="D17" s="8"/>
      <c r="E17" s="110"/>
    </row>
    <row r="18" spans="1:6" s="3" customFormat="1" ht="16.5" customHeigh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448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449</v>
      </c>
      <c r="C23" s="290"/>
      <c r="D23" s="8"/>
      <c r="E23" s="110"/>
    </row>
    <row r="24" spans="1:6" s="3" customFormat="1" x14ac:dyDescent="0.3">
      <c r="A24" s="90" t="s">
        <v>252</v>
      </c>
      <c r="B24" s="90" t="s">
        <v>455</v>
      </c>
      <c r="C24" s="8"/>
      <c r="D24" s="8"/>
      <c r="E24" s="110"/>
    </row>
    <row r="25" spans="1:6" ht="16.5" customHeight="1" x14ac:dyDescent="0.3">
      <c r="A25" s="89">
        <v>1.2</v>
      </c>
      <c r="B25" s="89" t="s">
        <v>96</v>
      </c>
      <c r="C25" s="87">
        <f>SUM(C26,C30)</f>
        <v>0</v>
      </c>
      <c r="D25" s="87">
        <f>SUM(D26,D30)</f>
        <v>0</v>
      </c>
      <c r="E25" s="110"/>
    </row>
    <row r="26" spans="1:6" ht="16.5" customHeight="1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0"/>
    </row>
    <row r="27" spans="1:6" x14ac:dyDescent="0.3">
      <c r="A27" s="261" t="s">
        <v>98</v>
      </c>
      <c r="B27" s="261" t="s">
        <v>311</v>
      </c>
      <c r="C27" s="8"/>
      <c r="D27" s="8"/>
      <c r="E27" s="110"/>
    </row>
    <row r="28" spans="1:6" x14ac:dyDescent="0.3">
      <c r="A28" s="261" t="s">
        <v>99</v>
      </c>
      <c r="B28" s="261" t="s">
        <v>314</v>
      </c>
      <c r="C28" s="8"/>
      <c r="D28" s="8"/>
      <c r="E28" s="110"/>
    </row>
    <row r="29" spans="1:6" x14ac:dyDescent="0.3">
      <c r="A29" s="261" t="s">
        <v>458</v>
      </c>
      <c r="B29" s="261" t="s">
        <v>312</v>
      </c>
      <c r="C29" s="8"/>
      <c r="D29" s="8"/>
      <c r="E29" s="110"/>
    </row>
    <row r="30" spans="1:6" x14ac:dyDescent="0.3">
      <c r="A30" s="90" t="s">
        <v>33</v>
      </c>
      <c r="B30" s="273" t="s">
        <v>454</v>
      </c>
      <c r="C30" s="8"/>
      <c r="D30" s="8"/>
      <c r="E30" s="110"/>
    </row>
    <row r="31" spans="1:6" x14ac:dyDescent="0.3">
      <c r="D31" s="26"/>
      <c r="E31" s="111"/>
      <c r="F31" s="26"/>
    </row>
    <row r="32" spans="1:6" x14ac:dyDescent="0.3">
      <c r="A32" s="1"/>
      <c r="D32" s="26"/>
      <c r="E32" s="111"/>
      <c r="F32" s="26"/>
    </row>
    <row r="33" spans="1:9" x14ac:dyDescent="0.3">
      <c r="D33" s="26"/>
      <c r="E33" s="111"/>
      <c r="F33" s="26"/>
    </row>
    <row r="34" spans="1:9" x14ac:dyDescent="0.3">
      <c r="D34" s="26"/>
      <c r="E34" s="111"/>
      <c r="F34" s="26"/>
    </row>
    <row r="35" spans="1:9" x14ac:dyDescent="0.3">
      <c r="A35" s="71" t="s">
        <v>107</v>
      </c>
      <c r="D35" s="26"/>
      <c r="E35" s="111"/>
      <c r="F35" s="26"/>
    </row>
    <row r="36" spans="1:9" x14ac:dyDescent="0.3">
      <c r="D36" s="26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6"/>
      <c r="E41" s="11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view="pageBreakPreview" zoomScale="70" zoomScaleNormal="80" zoomScaleSheetLayoutView="7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1" t="s">
        <v>467</v>
      </c>
      <c r="B1" s="142"/>
      <c r="C1" s="142"/>
      <c r="D1" s="142"/>
      <c r="E1" s="142"/>
      <c r="F1" s="142"/>
      <c r="G1" s="142"/>
      <c r="H1" s="142"/>
      <c r="I1" s="142"/>
      <c r="J1" s="142"/>
      <c r="K1" s="80" t="s">
        <v>110</v>
      </c>
    </row>
    <row r="2" spans="1:11" ht="15" x14ac:dyDescent="0.3">
      <c r="A2" s="107" t="s">
        <v>141</v>
      </c>
      <c r="B2" s="142"/>
      <c r="C2" s="142"/>
      <c r="D2" s="142"/>
      <c r="E2" s="142"/>
      <c r="F2" s="142"/>
      <c r="G2" s="142"/>
      <c r="H2" s="142"/>
      <c r="I2" s="142"/>
      <c r="J2" s="142"/>
      <c r="K2" s="228" t="str">
        <f>'ფორმა N1'!L4</f>
        <v>01/01/2013-12/31/2013</v>
      </c>
    </row>
    <row r="3" spans="1:1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1"/>
      <c r="F4" s="142"/>
      <c r="G4" s="142"/>
      <c r="H4" s="142"/>
      <c r="I4" s="142"/>
      <c r="J4" s="142"/>
      <c r="K4" s="151"/>
    </row>
    <row r="5" spans="1:11" s="194" customFormat="1" ht="15" x14ac:dyDescent="0.3">
      <c r="A5" s="234" t="str">
        <f>'ფორმა N1'!A7</f>
        <v>ეროვნულ-დემოკრატიული პარტია</v>
      </c>
      <c r="B5" s="82"/>
      <c r="C5" s="82"/>
      <c r="D5" s="82"/>
      <c r="E5" s="235"/>
      <c r="F5" s="236"/>
      <c r="G5" s="236"/>
      <c r="H5" s="236"/>
      <c r="I5" s="236"/>
      <c r="J5" s="236"/>
      <c r="K5" s="235"/>
    </row>
    <row r="6" spans="1:1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1" ht="60" x14ac:dyDescent="0.2">
      <c r="A7" s="155" t="s">
        <v>64</v>
      </c>
      <c r="B7" s="140" t="s">
        <v>383</v>
      </c>
      <c r="C7" s="140" t="s">
        <v>384</v>
      </c>
      <c r="D7" s="140" t="s">
        <v>386</v>
      </c>
      <c r="E7" s="140" t="s">
        <v>385</v>
      </c>
      <c r="F7" s="140" t="s">
        <v>394</v>
      </c>
      <c r="G7" s="140" t="s">
        <v>395</v>
      </c>
      <c r="H7" s="140" t="s">
        <v>389</v>
      </c>
      <c r="I7" s="140" t="s">
        <v>390</v>
      </c>
      <c r="J7" s="140" t="s">
        <v>402</v>
      </c>
      <c r="K7" s="140" t="s">
        <v>391</v>
      </c>
    </row>
    <row r="8" spans="1:1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38">
        <v>10</v>
      </c>
      <c r="K8" s="140">
        <v>11</v>
      </c>
    </row>
    <row r="9" spans="1:11" ht="30" x14ac:dyDescent="0.2">
      <c r="A9" s="69">
        <v>1</v>
      </c>
      <c r="B9" s="25" t="s">
        <v>491</v>
      </c>
      <c r="C9" s="25" t="s">
        <v>492</v>
      </c>
      <c r="D9" s="25" t="s">
        <v>493</v>
      </c>
      <c r="E9" s="25">
        <v>200</v>
      </c>
      <c r="F9" s="25">
        <v>400</v>
      </c>
      <c r="G9" s="25">
        <v>19001050021</v>
      </c>
      <c r="H9" s="231" t="s">
        <v>494</v>
      </c>
      <c r="I9" s="231" t="s">
        <v>495</v>
      </c>
      <c r="J9" s="231"/>
      <c r="K9" s="25"/>
    </row>
    <row r="10" spans="1:11" ht="15" x14ac:dyDescent="0.2">
      <c r="A10" s="69">
        <v>2</v>
      </c>
      <c r="B10" s="25"/>
      <c r="C10" s="25"/>
      <c r="D10" s="25"/>
      <c r="E10" s="25"/>
      <c r="F10" s="25"/>
      <c r="G10" s="25"/>
      <c r="H10" s="231"/>
      <c r="I10" s="231"/>
      <c r="J10" s="231"/>
      <c r="K10" s="25"/>
    </row>
    <row r="11" spans="1:11" ht="15" x14ac:dyDescent="0.2">
      <c r="A11" s="69">
        <v>3</v>
      </c>
      <c r="B11" s="25"/>
      <c r="C11" s="25"/>
      <c r="D11" s="25"/>
      <c r="E11" s="25"/>
      <c r="F11" s="25"/>
      <c r="G11" s="25"/>
      <c r="H11" s="231"/>
      <c r="I11" s="231"/>
      <c r="J11" s="231"/>
      <c r="K11" s="25"/>
    </row>
    <row r="12" spans="1:11" ht="15" x14ac:dyDescent="0.2">
      <c r="A12" s="69">
        <v>4</v>
      </c>
      <c r="B12" s="25"/>
      <c r="C12" s="25"/>
      <c r="D12" s="25"/>
      <c r="E12" s="25"/>
      <c r="F12" s="25"/>
      <c r="G12" s="25"/>
      <c r="H12" s="231"/>
      <c r="I12" s="231"/>
      <c r="J12" s="231"/>
      <c r="K12" s="25"/>
    </row>
    <row r="13" spans="1:11" ht="15" x14ac:dyDescent="0.2">
      <c r="A13" s="69">
        <v>5</v>
      </c>
      <c r="B13" s="25"/>
      <c r="C13" s="25"/>
      <c r="D13" s="25"/>
      <c r="E13" s="25"/>
      <c r="F13" s="25"/>
      <c r="G13" s="25"/>
      <c r="H13" s="231"/>
      <c r="I13" s="231"/>
      <c r="J13" s="231"/>
      <c r="K13" s="25"/>
    </row>
    <row r="14" spans="1:11" ht="15" x14ac:dyDescent="0.2">
      <c r="A14" s="69">
        <v>6</v>
      </c>
      <c r="B14" s="25"/>
      <c r="C14" s="25"/>
      <c r="D14" s="25"/>
      <c r="E14" s="25"/>
      <c r="F14" s="25"/>
      <c r="G14" s="25"/>
      <c r="H14" s="231"/>
      <c r="I14" s="231"/>
      <c r="J14" s="231"/>
      <c r="K14" s="25"/>
    </row>
    <row r="15" spans="1:11" ht="15" x14ac:dyDescent="0.2">
      <c r="A15" s="69">
        <v>7</v>
      </c>
      <c r="B15" s="25"/>
      <c r="C15" s="25"/>
      <c r="D15" s="25"/>
      <c r="E15" s="25"/>
      <c r="F15" s="25"/>
      <c r="G15" s="25"/>
      <c r="H15" s="231"/>
      <c r="I15" s="231"/>
      <c r="J15" s="231"/>
      <c r="K15" s="25"/>
    </row>
    <row r="16" spans="1:11" ht="15" x14ac:dyDescent="0.2">
      <c r="A16" s="69">
        <v>8</v>
      </c>
      <c r="B16" s="25"/>
      <c r="C16" s="25"/>
      <c r="D16" s="25"/>
      <c r="E16" s="25"/>
      <c r="F16" s="25"/>
      <c r="G16" s="25"/>
      <c r="H16" s="231"/>
      <c r="I16" s="231"/>
      <c r="J16" s="231"/>
      <c r="K16" s="25"/>
    </row>
    <row r="17" spans="1:11" ht="15" x14ac:dyDescent="0.2">
      <c r="A17" s="69">
        <v>9</v>
      </c>
      <c r="B17" s="25"/>
      <c r="C17" s="25"/>
      <c r="D17" s="25"/>
      <c r="E17" s="25"/>
      <c r="F17" s="25"/>
      <c r="G17" s="25"/>
      <c r="H17" s="231"/>
      <c r="I17" s="231"/>
      <c r="J17" s="231"/>
      <c r="K17" s="25"/>
    </row>
    <row r="18" spans="1:11" ht="15" x14ac:dyDescent="0.2">
      <c r="A18" s="69">
        <v>10</v>
      </c>
      <c r="B18" s="25"/>
      <c r="C18" s="25"/>
      <c r="D18" s="25"/>
      <c r="E18" s="25"/>
      <c r="F18" s="25"/>
      <c r="G18" s="25"/>
      <c r="H18" s="231"/>
      <c r="I18" s="231"/>
      <c r="J18" s="231"/>
      <c r="K18" s="25"/>
    </row>
    <row r="19" spans="1:11" ht="15" x14ac:dyDescent="0.2">
      <c r="A19" s="69">
        <v>11</v>
      </c>
      <c r="B19" s="25"/>
      <c r="C19" s="25"/>
      <c r="D19" s="25"/>
      <c r="E19" s="25"/>
      <c r="F19" s="25"/>
      <c r="G19" s="25"/>
      <c r="H19" s="231"/>
      <c r="I19" s="231"/>
      <c r="J19" s="231"/>
      <c r="K19" s="25"/>
    </row>
    <row r="20" spans="1:11" ht="15" x14ac:dyDescent="0.2">
      <c r="A20" s="69">
        <v>12</v>
      </c>
      <c r="B20" s="25"/>
      <c r="C20" s="25"/>
      <c r="D20" s="25"/>
      <c r="E20" s="25"/>
      <c r="F20" s="25"/>
      <c r="G20" s="25"/>
      <c r="H20" s="231"/>
      <c r="I20" s="231"/>
      <c r="J20" s="231"/>
      <c r="K20" s="25"/>
    </row>
    <row r="21" spans="1:11" ht="15" x14ac:dyDescent="0.2">
      <c r="A21" s="69">
        <v>13</v>
      </c>
      <c r="B21" s="25"/>
      <c r="C21" s="25"/>
      <c r="D21" s="25"/>
      <c r="E21" s="25"/>
      <c r="F21" s="25"/>
      <c r="G21" s="25"/>
      <c r="H21" s="231"/>
      <c r="I21" s="231"/>
      <c r="J21" s="231"/>
      <c r="K21" s="25"/>
    </row>
    <row r="22" spans="1:11" ht="15" x14ac:dyDescent="0.2">
      <c r="A22" s="69">
        <v>14</v>
      </c>
      <c r="B22" s="25"/>
      <c r="C22" s="25"/>
      <c r="D22" s="25"/>
      <c r="E22" s="25"/>
      <c r="F22" s="25"/>
      <c r="G22" s="25"/>
      <c r="H22" s="231"/>
      <c r="I22" s="231"/>
      <c r="J22" s="231"/>
      <c r="K22" s="25"/>
    </row>
    <row r="23" spans="1:11" ht="15" x14ac:dyDescent="0.2">
      <c r="A23" s="69">
        <v>15</v>
      </c>
      <c r="B23" s="25"/>
      <c r="C23" s="25"/>
      <c r="D23" s="25"/>
      <c r="E23" s="25"/>
      <c r="F23" s="25"/>
      <c r="G23" s="25"/>
      <c r="H23" s="231"/>
      <c r="I23" s="231"/>
      <c r="J23" s="231"/>
      <c r="K23" s="25"/>
    </row>
    <row r="24" spans="1:11" ht="15" x14ac:dyDescent="0.2">
      <c r="A24" s="69">
        <v>16</v>
      </c>
      <c r="B24" s="25"/>
      <c r="C24" s="25"/>
      <c r="D24" s="25"/>
      <c r="E24" s="25"/>
      <c r="F24" s="25"/>
      <c r="G24" s="25"/>
      <c r="H24" s="231"/>
      <c r="I24" s="231"/>
      <c r="J24" s="231"/>
      <c r="K24" s="25"/>
    </row>
    <row r="25" spans="1:11" ht="15" x14ac:dyDescent="0.2">
      <c r="A25" s="69">
        <v>17</v>
      </c>
      <c r="B25" s="25"/>
      <c r="C25" s="25"/>
      <c r="D25" s="25"/>
      <c r="E25" s="25"/>
      <c r="F25" s="25"/>
      <c r="G25" s="25"/>
      <c r="H25" s="231"/>
      <c r="I25" s="231"/>
      <c r="J25" s="231"/>
      <c r="K25" s="25"/>
    </row>
    <row r="26" spans="1:11" ht="15" x14ac:dyDescent="0.2">
      <c r="A26" s="69">
        <v>18</v>
      </c>
      <c r="B26" s="25"/>
      <c r="C26" s="25"/>
      <c r="D26" s="25"/>
      <c r="E26" s="25"/>
      <c r="F26" s="25"/>
      <c r="G26" s="25"/>
      <c r="H26" s="231"/>
      <c r="I26" s="231"/>
      <c r="J26" s="231"/>
      <c r="K26" s="25"/>
    </row>
    <row r="27" spans="1:11" ht="15" x14ac:dyDescent="0.2">
      <c r="A27" s="69" t="s">
        <v>280</v>
      </c>
      <c r="B27" s="25"/>
      <c r="C27" s="25"/>
      <c r="D27" s="25"/>
      <c r="E27" s="25"/>
      <c r="F27" s="25"/>
      <c r="G27" s="25"/>
      <c r="H27" s="231"/>
      <c r="I27" s="231"/>
      <c r="J27" s="231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45"/>
      <c r="D32" s="445"/>
      <c r="F32" s="72"/>
      <c r="G32" s="75"/>
    </row>
    <row r="33" spans="2:6" ht="15" x14ac:dyDescent="0.3">
      <c r="B33" s="2"/>
      <c r="C33" s="71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7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6" sqref="A6"/>
    </sheetView>
  </sheetViews>
  <sheetFormatPr defaultRowHeight="12.75" x14ac:dyDescent="0.2"/>
  <cols>
    <col min="1" max="1" width="11.71093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" x14ac:dyDescent="0.2">
      <c r="A1" s="141" t="s">
        <v>468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0" t="s">
        <v>110</v>
      </c>
    </row>
    <row r="2" spans="1:13" customFormat="1" ht="15" x14ac:dyDescent="0.3">
      <c r="A2" s="107" t="s">
        <v>141</v>
      </c>
      <c r="B2" s="107"/>
      <c r="C2" s="142"/>
      <c r="D2" s="142"/>
      <c r="E2" s="142"/>
      <c r="F2" s="142"/>
      <c r="G2" s="142"/>
      <c r="H2" s="142"/>
      <c r="I2" s="142"/>
      <c r="J2" s="142"/>
      <c r="K2" s="148"/>
      <c r="L2" s="228" t="str">
        <f>'ფორმა N1'!L4</f>
        <v>01/01/2013-12/31/2013</v>
      </c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94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51"/>
      <c r="G4" s="142"/>
      <c r="H4" s="142"/>
      <c r="I4" s="142"/>
      <c r="J4" s="142"/>
      <c r="K4" s="142"/>
      <c r="L4" s="142"/>
    </row>
    <row r="5" spans="1:13" ht="15" x14ac:dyDescent="0.3">
      <c r="A5" s="234" t="str">
        <f>'ფორმა N1'!A7</f>
        <v>ეროვნულ-დემოკრატიული პარტია</v>
      </c>
      <c r="B5" s="234"/>
      <c r="C5" s="82"/>
      <c r="D5" s="82"/>
      <c r="E5" s="82"/>
      <c r="F5" s="235"/>
      <c r="G5" s="236"/>
      <c r="H5" s="236"/>
      <c r="I5" s="236"/>
      <c r="J5" s="236"/>
      <c r="K5" s="236"/>
      <c r="L5" s="235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5" t="s">
        <v>64</v>
      </c>
      <c r="B7" s="138" t="s">
        <v>249</v>
      </c>
      <c r="C7" s="140" t="s">
        <v>245</v>
      </c>
      <c r="D7" s="140" t="s">
        <v>246</v>
      </c>
      <c r="E7" s="140" t="s">
        <v>356</v>
      </c>
      <c r="F7" s="140" t="s">
        <v>248</v>
      </c>
      <c r="G7" s="140" t="s">
        <v>393</v>
      </c>
      <c r="H7" s="140" t="s">
        <v>395</v>
      </c>
      <c r="I7" s="140" t="s">
        <v>389</v>
      </c>
      <c r="J7" s="140" t="s">
        <v>390</v>
      </c>
      <c r="K7" s="140" t="s">
        <v>402</v>
      </c>
      <c r="L7" s="140" t="s">
        <v>391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69">
        <v>1</v>
      </c>
      <c r="B9" s="69"/>
      <c r="C9" s="25"/>
      <c r="D9" s="25"/>
      <c r="E9" s="25"/>
      <c r="F9" s="25"/>
      <c r="G9" s="25"/>
      <c r="H9" s="25"/>
      <c r="I9" s="231"/>
      <c r="J9" s="231"/>
      <c r="K9" s="231"/>
      <c r="L9" s="25"/>
    </row>
    <row r="10" spans="1:13" customFormat="1" ht="15" x14ac:dyDescent="0.2">
      <c r="A10" s="69">
        <v>2</v>
      </c>
      <c r="B10" s="69"/>
      <c r="C10" s="25"/>
      <c r="D10" s="25"/>
      <c r="E10" s="25"/>
      <c r="F10" s="25"/>
      <c r="G10" s="25"/>
      <c r="H10" s="25"/>
      <c r="I10" s="231"/>
      <c r="J10" s="231"/>
      <c r="K10" s="231"/>
      <c r="L10" s="25"/>
    </row>
    <row r="11" spans="1:13" customFormat="1" ht="15" x14ac:dyDescent="0.2">
      <c r="A11" s="69">
        <v>3</v>
      </c>
      <c r="B11" s="69"/>
      <c r="C11" s="25"/>
      <c r="D11" s="25"/>
      <c r="E11" s="25"/>
      <c r="F11" s="25"/>
      <c r="G11" s="25"/>
      <c r="H11" s="25"/>
      <c r="I11" s="231"/>
      <c r="J11" s="231"/>
      <c r="K11" s="231"/>
      <c r="L11" s="25"/>
    </row>
    <row r="12" spans="1:13" customFormat="1" ht="15" x14ac:dyDescent="0.2">
      <c r="A12" s="69">
        <v>4</v>
      </c>
      <c r="B12" s="69"/>
      <c r="C12" s="25"/>
      <c r="D12" s="25"/>
      <c r="E12" s="25"/>
      <c r="F12" s="25"/>
      <c r="G12" s="25"/>
      <c r="H12" s="25"/>
      <c r="I12" s="231"/>
      <c r="J12" s="231"/>
      <c r="K12" s="231"/>
      <c r="L12" s="25"/>
    </row>
    <row r="13" spans="1:13" customFormat="1" ht="15" x14ac:dyDescent="0.2">
      <c r="A13" s="69">
        <v>5</v>
      </c>
      <c r="B13" s="69"/>
      <c r="C13" s="25"/>
      <c r="D13" s="25"/>
      <c r="E13" s="25"/>
      <c r="F13" s="25"/>
      <c r="G13" s="25"/>
      <c r="H13" s="25"/>
      <c r="I13" s="231"/>
      <c r="J13" s="231"/>
      <c r="K13" s="231"/>
      <c r="L13" s="25"/>
    </row>
    <row r="14" spans="1:13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31"/>
      <c r="J14" s="231"/>
      <c r="K14" s="231"/>
      <c r="L14" s="25"/>
    </row>
    <row r="15" spans="1:13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31"/>
      <c r="J15" s="231"/>
      <c r="K15" s="231"/>
      <c r="L15" s="25"/>
    </row>
    <row r="16" spans="1:13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31"/>
      <c r="J16" s="231"/>
      <c r="K16" s="231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31"/>
      <c r="J17" s="231"/>
      <c r="K17" s="231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31"/>
      <c r="J18" s="231"/>
      <c r="K18" s="231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31"/>
      <c r="J19" s="231"/>
      <c r="K19" s="231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31"/>
      <c r="J20" s="231"/>
      <c r="K20" s="231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31"/>
      <c r="J21" s="231"/>
      <c r="K21" s="231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31"/>
      <c r="J22" s="231"/>
      <c r="K22" s="231"/>
      <c r="L22" s="25"/>
    </row>
    <row r="23" spans="1:12" customFormat="1" ht="15" x14ac:dyDescent="0.2">
      <c r="A23" s="69">
        <v>15</v>
      </c>
      <c r="B23" s="69"/>
      <c r="C23" s="25"/>
      <c r="D23" s="25"/>
      <c r="E23" s="25"/>
      <c r="F23" s="25"/>
      <c r="G23" s="25"/>
      <c r="H23" s="25"/>
      <c r="I23" s="231"/>
      <c r="J23" s="231"/>
      <c r="K23" s="231"/>
      <c r="L23" s="25"/>
    </row>
    <row r="24" spans="1:12" customFormat="1" ht="15" x14ac:dyDescent="0.2">
      <c r="A24" s="69">
        <v>16</v>
      </c>
      <c r="B24" s="69"/>
      <c r="C24" s="25"/>
      <c r="D24" s="25"/>
      <c r="E24" s="25"/>
      <c r="F24" s="25"/>
      <c r="G24" s="25"/>
      <c r="H24" s="25"/>
      <c r="I24" s="231"/>
      <c r="J24" s="231"/>
      <c r="K24" s="231"/>
      <c r="L24" s="25"/>
    </row>
    <row r="25" spans="1:12" customFormat="1" ht="15" x14ac:dyDescent="0.2">
      <c r="A25" s="69">
        <v>17</v>
      </c>
      <c r="B25" s="69"/>
      <c r="C25" s="25"/>
      <c r="D25" s="25"/>
      <c r="E25" s="25"/>
      <c r="F25" s="25"/>
      <c r="G25" s="25"/>
      <c r="H25" s="25"/>
      <c r="I25" s="231"/>
      <c r="J25" s="231"/>
      <c r="K25" s="231"/>
      <c r="L25" s="25"/>
    </row>
    <row r="26" spans="1:12" customFormat="1" ht="15" x14ac:dyDescent="0.2">
      <c r="A26" s="69">
        <v>18</v>
      </c>
      <c r="B26" s="69"/>
      <c r="C26" s="25"/>
      <c r="D26" s="25"/>
      <c r="E26" s="25"/>
      <c r="F26" s="25"/>
      <c r="G26" s="25"/>
      <c r="H26" s="25"/>
      <c r="I26" s="231"/>
      <c r="J26" s="231"/>
      <c r="K26" s="231"/>
      <c r="L26" s="25"/>
    </row>
    <row r="27" spans="1:12" customFormat="1" ht="15" x14ac:dyDescent="0.2">
      <c r="A27" s="69" t="s">
        <v>280</v>
      </c>
      <c r="B27" s="69"/>
      <c r="C27" s="25"/>
      <c r="D27" s="25"/>
      <c r="E27" s="25"/>
      <c r="F27" s="25"/>
      <c r="G27" s="25"/>
      <c r="H27" s="25"/>
      <c r="I27" s="231"/>
      <c r="J27" s="231"/>
      <c r="K27" s="231"/>
      <c r="L27" s="25"/>
    </row>
    <row r="28" spans="1:12" x14ac:dyDescent="0.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 x14ac:dyDescent="0.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 x14ac:dyDescent="0.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" x14ac:dyDescent="0.3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" x14ac:dyDescent="0.3">
      <c r="A32" s="193"/>
      <c r="B32" s="193"/>
      <c r="C32" s="193"/>
      <c r="D32" s="197"/>
      <c r="E32" s="193"/>
      <c r="G32" s="197"/>
      <c r="H32" s="244"/>
    </row>
    <row r="33" spans="3:7" ht="15" x14ac:dyDescent="0.3">
      <c r="C33" s="193"/>
      <c r="D33" s="199" t="s">
        <v>269</v>
      </c>
      <c r="E33" s="193"/>
      <c r="G33" s="200" t="s">
        <v>274</v>
      </c>
    </row>
    <row r="34" spans="3:7" ht="15" x14ac:dyDescent="0.3">
      <c r="C34" s="193"/>
      <c r="D34" s="201" t="s">
        <v>140</v>
      </c>
      <c r="E34" s="193"/>
      <c r="G34" s="193" t="s">
        <v>270</v>
      </c>
    </row>
    <row r="35" spans="3:7" ht="15" x14ac:dyDescent="0.3">
      <c r="C35" s="193"/>
      <c r="D35" s="201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B1" zoomScale="70" zoomScaleSheetLayoutView="70" workbookViewId="0">
      <selection activeCell="B6" sqref="B6"/>
    </sheetView>
  </sheetViews>
  <sheetFormatPr defaultRowHeight="12.75" x14ac:dyDescent="0.2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" x14ac:dyDescent="0.2">
      <c r="A1" s="141" t="s">
        <v>469</v>
      </c>
      <c r="B1" s="142"/>
      <c r="C1" s="142"/>
      <c r="D1" s="142"/>
      <c r="E1" s="142"/>
      <c r="F1" s="142"/>
      <c r="G1" s="142"/>
      <c r="H1" s="148"/>
      <c r="I1" s="80" t="s">
        <v>110</v>
      </c>
    </row>
    <row r="2" spans="1:13" customFormat="1" ht="15" x14ac:dyDescent="0.3">
      <c r="A2" s="107" t="s">
        <v>141</v>
      </c>
      <c r="B2" s="142"/>
      <c r="C2" s="142"/>
      <c r="D2" s="142"/>
      <c r="E2" s="142"/>
      <c r="F2" s="142"/>
      <c r="G2" s="142"/>
      <c r="H2" s="148"/>
      <c r="I2" s="232" t="str">
        <f>'ფორმა N1'!L4</f>
        <v>01/01/2013-12/31/2013</v>
      </c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94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2"/>
      <c r="E4" s="142"/>
      <c r="F4" s="142"/>
      <c r="G4" s="142"/>
      <c r="H4" s="142"/>
      <c r="I4" s="151"/>
    </row>
    <row r="5" spans="1:13" ht="15" x14ac:dyDescent="0.3">
      <c r="A5" s="234" t="e">
        <f>#REF!</f>
        <v>#REF!</v>
      </c>
      <c r="B5" s="82" t="str">
        <f>'ფორმა N1'!A7</f>
        <v>ეროვნულ-დემოკრატიული პარტია</v>
      </c>
      <c r="C5" s="82"/>
      <c r="D5" s="236"/>
      <c r="E5" s="236"/>
      <c r="F5" s="236"/>
      <c r="G5" s="236"/>
      <c r="H5" s="236"/>
      <c r="I5" s="235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60" x14ac:dyDescent="0.2">
      <c r="A7" s="155" t="s">
        <v>64</v>
      </c>
      <c r="B7" s="140" t="s">
        <v>387</v>
      </c>
      <c r="C7" s="140" t="s">
        <v>388</v>
      </c>
      <c r="D7" s="140" t="s">
        <v>393</v>
      </c>
      <c r="E7" s="140" t="s">
        <v>395</v>
      </c>
      <c r="F7" s="140" t="s">
        <v>389</v>
      </c>
      <c r="G7" s="140" t="s">
        <v>390</v>
      </c>
      <c r="H7" s="140" t="s">
        <v>402</v>
      </c>
      <c r="I7" s="140" t="s">
        <v>391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31"/>
      <c r="G9" s="231"/>
      <c r="H9" s="231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31"/>
      <c r="G10" s="231"/>
      <c r="H10" s="231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31"/>
      <c r="G11" s="231"/>
      <c r="H11" s="231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31"/>
      <c r="G12" s="231"/>
      <c r="H12" s="231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31"/>
      <c r="G13" s="231"/>
      <c r="H13" s="231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31"/>
      <c r="G14" s="231"/>
      <c r="H14" s="231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31"/>
      <c r="G15" s="231"/>
      <c r="H15" s="231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31"/>
      <c r="G16" s="231"/>
      <c r="H16" s="231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31"/>
      <c r="G17" s="231"/>
      <c r="H17" s="231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31"/>
      <c r="G18" s="231"/>
      <c r="H18" s="231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31"/>
      <c r="G19" s="231"/>
      <c r="H19" s="231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31"/>
      <c r="G20" s="231"/>
      <c r="H20" s="231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31"/>
      <c r="G21" s="231"/>
      <c r="H21" s="231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31"/>
      <c r="G22" s="231"/>
      <c r="H22" s="231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31"/>
      <c r="G23" s="231"/>
      <c r="H23" s="231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31"/>
      <c r="G24" s="231"/>
      <c r="H24" s="231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31"/>
      <c r="G25" s="231"/>
      <c r="H25" s="231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31"/>
      <c r="G26" s="231"/>
      <c r="H26" s="231"/>
      <c r="I26" s="25"/>
    </row>
    <row r="27" spans="1:9" customFormat="1" ht="15" x14ac:dyDescent="0.2">
      <c r="A27" s="69" t="s">
        <v>280</v>
      </c>
      <c r="B27" s="25"/>
      <c r="C27" s="25"/>
      <c r="D27" s="25"/>
      <c r="E27" s="25"/>
      <c r="F27" s="231"/>
      <c r="G27" s="231"/>
      <c r="H27" s="231"/>
      <c r="I27" s="25"/>
    </row>
    <row r="28" spans="1:9" x14ac:dyDescent="0.2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x14ac:dyDescent="0.2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" x14ac:dyDescent="0.3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" x14ac:dyDescent="0.3">
      <c r="A32" s="193"/>
      <c r="B32" s="193"/>
      <c r="C32" s="197"/>
      <c r="D32" s="193"/>
      <c r="F32" s="197"/>
      <c r="G32" s="244"/>
    </row>
    <row r="33" spans="2:6" ht="15" x14ac:dyDescent="0.3">
      <c r="B33" s="193"/>
      <c r="C33" s="199" t="s">
        <v>269</v>
      </c>
      <c r="D33" s="193"/>
      <c r="F33" s="200" t="s">
        <v>274</v>
      </c>
    </row>
    <row r="34" spans="2:6" ht="15" x14ac:dyDescent="0.3">
      <c r="B34" s="193"/>
      <c r="C34" s="201" t="s">
        <v>140</v>
      </c>
      <c r="D34" s="193"/>
      <c r="F34" s="193" t="s">
        <v>270</v>
      </c>
    </row>
    <row r="35" spans="2:6" ht="15" x14ac:dyDescent="0.3">
      <c r="B35" s="193"/>
      <c r="C35" s="20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J1" sqref="J1:J1048576"/>
    </sheetView>
  </sheetViews>
  <sheetFormatPr defaultRowHeight="15" x14ac:dyDescent="0.3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5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 x14ac:dyDescent="0.3">
      <c r="A1" s="76" t="s">
        <v>407</v>
      </c>
      <c r="B1" s="78"/>
      <c r="C1" s="78"/>
      <c r="D1" s="78"/>
      <c r="E1" s="78"/>
      <c r="F1" s="78"/>
      <c r="G1" s="78"/>
      <c r="H1" s="78"/>
      <c r="I1" s="172" t="s">
        <v>199</v>
      </c>
      <c r="J1" s="173"/>
    </row>
    <row r="2" spans="1:10" x14ac:dyDescent="0.3">
      <c r="A2" s="78" t="s">
        <v>141</v>
      </c>
      <c r="B2" s="78"/>
      <c r="C2" s="78"/>
      <c r="D2" s="78"/>
      <c r="E2" s="78"/>
      <c r="F2" s="78"/>
      <c r="G2" s="78"/>
      <c r="H2" s="78"/>
      <c r="I2" s="174" t="str">
        <f>'ფორმა N1'!L4</f>
        <v>01/01/2013-12/31/2013</v>
      </c>
      <c r="J2" s="173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3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34" t="str">
        <f>'ფორმა N1'!A7</f>
        <v>ეროვნულ-დემოკრატიული პარტია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5" t="s">
        <v>64</v>
      </c>
      <c r="B8" s="175" t="s">
        <v>379</v>
      </c>
      <c r="C8" s="176" t="s">
        <v>441</v>
      </c>
      <c r="D8" s="176" t="s">
        <v>442</v>
      </c>
      <c r="E8" s="176" t="s">
        <v>380</v>
      </c>
      <c r="F8" s="176" t="s">
        <v>399</v>
      </c>
      <c r="G8" s="176" t="s">
        <v>400</v>
      </c>
      <c r="H8" s="176" t="s">
        <v>446</v>
      </c>
      <c r="I8" s="176" t="s">
        <v>401</v>
      </c>
      <c r="J8" s="107"/>
    </row>
    <row r="9" spans="1:10" x14ac:dyDescent="0.3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7"/>
    </row>
    <row r="10" spans="1:10" x14ac:dyDescent="0.3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7"/>
    </row>
    <row r="11" spans="1:10" x14ac:dyDescent="0.3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7"/>
    </row>
    <row r="12" spans="1:10" x14ac:dyDescent="0.3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7"/>
    </row>
    <row r="13" spans="1:10" x14ac:dyDescent="0.3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7"/>
    </row>
    <row r="14" spans="1:10" x14ac:dyDescent="0.3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7"/>
    </row>
    <row r="15" spans="1:10" x14ac:dyDescent="0.3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7"/>
    </row>
    <row r="16" spans="1:10" x14ac:dyDescent="0.3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7"/>
    </row>
    <row r="17" spans="1:10" x14ac:dyDescent="0.3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7"/>
    </row>
    <row r="18" spans="1:10" x14ac:dyDescent="0.3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7"/>
    </row>
    <row r="19" spans="1:10" x14ac:dyDescent="0.3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7"/>
    </row>
    <row r="20" spans="1:10" x14ac:dyDescent="0.3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7"/>
    </row>
    <row r="21" spans="1:10" x14ac:dyDescent="0.3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7"/>
    </row>
    <row r="22" spans="1:10" x14ac:dyDescent="0.3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7"/>
    </row>
    <row r="23" spans="1:10" x14ac:dyDescent="0.3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7"/>
    </row>
    <row r="24" spans="1:10" x14ac:dyDescent="0.3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7"/>
    </row>
    <row r="25" spans="1:10" x14ac:dyDescent="0.3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7"/>
    </row>
    <row r="26" spans="1:10" x14ac:dyDescent="0.3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7"/>
    </row>
    <row r="27" spans="1:10" x14ac:dyDescent="0.3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7"/>
    </row>
    <row r="28" spans="1:10" x14ac:dyDescent="0.3">
      <c r="A28" s="178">
        <v>20</v>
      </c>
      <c r="B28" s="216"/>
      <c r="C28" s="183"/>
      <c r="D28" s="183"/>
      <c r="E28" s="182"/>
      <c r="F28" s="182"/>
      <c r="G28" s="182"/>
      <c r="H28" s="182"/>
      <c r="I28" s="182"/>
      <c r="J28" s="107"/>
    </row>
    <row r="29" spans="1:10" x14ac:dyDescent="0.3">
      <c r="A29" s="178">
        <v>21</v>
      </c>
      <c r="B29" s="216"/>
      <c r="C29" s="186"/>
      <c r="D29" s="186"/>
      <c r="E29" s="185"/>
      <c r="F29" s="185"/>
      <c r="G29" s="185"/>
      <c r="H29" s="286"/>
      <c r="I29" s="182"/>
      <c r="J29" s="107"/>
    </row>
    <row r="30" spans="1:10" x14ac:dyDescent="0.3">
      <c r="A30" s="178">
        <v>22</v>
      </c>
      <c r="B30" s="216"/>
      <c r="C30" s="186"/>
      <c r="D30" s="186"/>
      <c r="E30" s="185"/>
      <c r="F30" s="185"/>
      <c r="G30" s="185"/>
      <c r="H30" s="286"/>
      <c r="I30" s="182"/>
      <c r="J30" s="107"/>
    </row>
    <row r="31" spans="1:10" x14ac:dyDescent="0.3">
      <c r="A31" s="178">
        <v>23</v>
      </c>
      <c r="B31" s="216"/>
      <c r="C31" s="186"/>
      <c r="D31" s="186"/>
      <c r="E31" s="185"/>
      <c r="F31" s="185"/>
      <c r="G31" s="185"/>
      <c r="H31" s="286"/>
      <c r="I31" s="182"/>
      <c r="J31" s="107"/>
    </row>
    <row r="32" spans="1:10" x14ac:dyDescent="0.3">
      <c r="A32" s="178">
        <v>24</v>
      </c>
      <c r="B32" s="216"/>
      <c r="C32" s="186"/>
      <c r="D32" s="186"/>
      <c r="E32" s="185"/>
      <c r="F32" s="185"/>
      <c r="G32" s="185"/>
      <c r="H32" s="286"/>
      <c r="I32" s="182"/>
      <c r="J32" s="107"/>
    </row>
    <row r="33" spans="1:12" x14ac:dyDescent="0.3">
      <c r="A33" s="178">
        <v>25</v>
      </c>
      <c r="B33" s="216"/>
      <c r="C33" s="186"/>
      <c r="D33" s="186"/>
      <c r="E33" s="185"/>
      <c r="F33" s="185"/>
      <c r="G33" s="185"/>
      <c r="H33" s="286"/>
      <c r="I33" s="182"/>
      <c r="J33" s="107"/>
    </row>
    <row r="34" spans="1:12" x14ac:dyDescent="0.3">
      <c r="A34" s="178">
        <v>26</v>
      </c>
      <c r="B34" s="216"/>
      <c r="C34" s="186"/>
      <c r="D34" s="186"/>
      <c r="E34" s="185"/>
      <c r="F34" s="185"/>
      <c r="G34" s="185"/>
      <c r="H34" s="286"/>
      <c r="I34" s="182"/>
      <c r="J34" s="107"/>
    </row>
    <row r="35" spans="1:12" x14ac:dyDescent="0.3">
      <c r="A35" s="178">
        <v>27</v>
      </c>
      <c r="B35" s="216"/>
      <c r="C35" s="186"/>
      <c r="D35" s="186"/>
      <c r="E35" s="185"/>
      <c r="F35" s="185"/>
      <c r="G35" s="185"/>
      <c r="H35" s="286"/>
      <c r="I35" s="182"/>
      <c r="J35" s="107"/>
    </row>
    <row r="36" spans="1:12" x14ac:dyDescent="0.3">
      <c r="A36" s="178">
        <v>28</v>
      </c>
      <c r="B36" s="216"/>
      <c r="C36" s="186"/>
      <c r="D36" s="186"/>
      <c r="E36" s="185"/>
      <c r="F36" s="185"/>
      <c r="G36" s="185"/>
      <c r="H36" s="286"/>
      <c r="I36" s="182"/>
      <c r="J36" s="107"/>
    </row>
    <row r="37" spans="1:12" x14ac:dyDescent="0.3">
      <c r="A37" s="178">
        <v>29</v>
      </c>
      <c r="B37" s="216"/>
      <c r="C37" s="186"/>
      <c r="D37" s="186"/>
      <c r="E37" s="185"/>
      <c r="F37" s="185"/>
      <c r="G37" s="185"/>
      <c r="H37" s="286"/>
      <c r="I37" s="182"/>
      <c r="J37" s="107"/>
    </row>
    <row r="38" spans="1:12" x14ac:dyDescent="0.3">
      <c r="A38" s="178" t="s">
        <v>280</v>
      </c>
      <c r="B38" s="216"/>
      <c r="C38" s="186"/>
      <c r="D38" s="186"/>
      <c r="E38" s="185"/>
      <c r="F38" s="185"/>
      <c r="G38" s="288"/>
      <c r="H38" s="297" t="s">
        <v>434</v>
      </c>
      <c r="I38" s="289">
        <f>SUM(I9:I37)</f>
        <v>0</v>
      </c>
      <c r="J38" s="107"/>
    </row>
    <row r="40" spans="1:12" x14ac:dyDescent="0.3">
      <c r="A40" s="193" t="s">
        <v>470</v>
      </c>
    </row>
    <row r="42" spans="1:12" x14ac:dyDescent="0.3">
      <c r="B42" s="195" t="s">
        <v>107</v>
      </c>
      <c r="F42" s="196"/>
    </row>
    <row r="43" spans="1:12" x14ac:dyDescent="0.3">
      <c r="F43" s="194"/>
      <c r="I43" s="194"/>
      <c r="J43" s="194"/>
      <c r="K43" s="194"/>
      <c r="L43" s="194"/>
    </row>
    <row r="44" spans="1:12" x14ac:dyDescent="0.3">
      <c r="C44" s="197"/>
      <c r="F44" s="197"/>
      <c r="G44" s="197"/>
      <c r="H44" s="200"/>
      <c r="I44" s="198"/>
      <c r="J44" s="194"/>
      <c r="K44" s="194"/>
      <c r="L44" s="194"/>
    </row>
    <row r="45" spans="1:12" x14ac:dyDescent="0.3">
      <c r="A45" s="194"/>
      <c r="C45" s="199" t="s">
        <v>269</v>
      </c>
      <c r="F45" s="200" t="s">
        <v>274</v>
      </c>
      <c r="G45" s="199"/>
      <c r="H45" s="199"/>
      <c r="I45" s="198"/>
      <c r="J45" s="194"/>
      <c r="K45" s="194"/>
      <c r="L45" s="194"/>
    </row>
    <row r="46" spans="1:12" x14ac:dyDescent="0.3">
      <c r="A46" s="194"/>
      <c r="C46" s="201" t="s">
        <v>140</v>
      </c>
      <c r="F46" s="193" t="s">
        <v>270</v>
      </c>
      <c r="I46" s="194"/>
      <c r="J46" s="194"/>
      <c r="K46" s="194"/>
      <c r="L46" s="194"/>
    </row>
    <row r="47" spans="1:12" s="194" customFormat="1" x14ac:dyDescent="0.3">
      <c r="B47" s="193"/>
      <c r="C47" s="201"/>
      <c r="G47" s="201"/>
      <c r="H47" s="201"/>
    </row>
    <row r="48" spans="1:12" s="194" customFormat="1" ht="12.75" x14ac:dyDescent="0.2"/>
    <row r="49" s="194" customFormat="1" ht="12.75" x14ac:dyDescent="0.2"/>
    <row r="50" s="194" customFormat="1" ht="12.75" x14ac:dyDescent="0.2"/>
    <row r="51" s="19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A6" sqref="A6"/>
    </sheetView>
  </sheetViews>
  <sheetFormatPr defaultRowHeight="12.75" x14ac:dyDescent="0.2"/>
  <cols>
    <col min="1" max="1" width="2.710937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 x14ac:dyDescent="0.2">
      <c r="A1" s="202" t="s">
        <v>472</v>
      </c>
      <c r="B1" s="203"/>
      <c r="C1" s="203"/>
      <c r="D1" s="203"/>
      <c r="E1" s="203"/>
      <c r="F1" s="203"/>
      <c r="G1" s="203"/>
      <c r="H1" s="203"/>
      <c r="I1" s="207"/>
      <c r="J1" s="274"/>
      <c r="K1" s="274"/>
      <c r="L1" s="274"/>
      <c r="M1" s="274" t="s">
        <v>423</v>
      </c>
      <c r="N1" s="207"/>
    </row>
    <row r="2" spans="1:14" x14ac:dyDescent="0.2">
      <c r="A2" s="207" t="s">
        <v>319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 t="str">
        <f>'ფორმა N1'!L4</f>
        <v>01/01/2013-12/31/2013</v>
      </c>
      <c r="N2" s="207"/>
    </row>
    <row r="3" spans="1:14" x14ac:dyDescent="0.2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" x14ac:dyDescent="0.3">
      <c r="A4" s="117" t="s">
        <v>275</v>
      </c>
      <c r="B4" s="203"/>
      <c r="C4" s="203"/>
      <c r="D4" s="208"/>
      <c r="E4" s="275"/>
      <c r="F4" s="208"/>
      <c r="G4" s="204"/>
      <c r="H4" s="204"/>
      <c r="I4" s="204"/>
      <c r="J4" s="204"/>
      <c r="K4" s="204"/>
      <c r="L4" s="203"/>
      <c r="M4" s="204"/>
      <c r="N4" s="207"/>
    </row>
    <row r="5" spans="1:14" x14ac:dyDescent="0.2">
      <c r="A5" s="209" t="str">
        <f>'ფორმა N1'!A7</f>
        <v>ეროვნულ-დემოკრატიული პარტია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 x14ac:dyDescent="0.25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7"/>
    </row>
    <row r="7" spans="1:14" ht="51" x14ac:dyDescent="0.2">
      <c r="A7" s="277" t="s">
        <v>64</v>
      </c>
      <c r="B7" s="278" t="s">
        <v>424</v>
      </c>
      <c r="C7" s="278" t="s">
        <v>425</v>
      </c>
      <c r="D7" s="279" t="s">
        <v>426</v>
      </c>
      <c r="E7" s="279" t="s">
        <v>276</v>
      </c>
      <c r="F7" s="279" t="s">
        <v>427</v>
      </c>
      <c r="G7" s="279" t="s">
        <v>428</v>
      </c>
      <c r="H7" s="278" t="s">
        <v>429</v>
      </c>
      <c r="I7" s="280" t="s">
        <v>430</v>
      </c>
      <c r="J7" s="280" t="s">
        <v>431</v>
      </c>
      <c r="K7" s="281" t="s">
        <v>432</v>
      </c>
      <c r="L7" s="281" t="s">
        <v>433</v>
      </c>
      <c r="M7" s="279" t="s">
        <v>423</v>
      </c>
      <c r="N7" s="207"/>
    </row>
    <row r="8" spans="1:14" x14ac:dyDescent="0.2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 x14ac:dyDescent="0.25">
      <c r="A9" s="215">
        <v>1</v>
      </c>
      <c r="B9" s="216"/>
      <c r="C9" s="282"/>
      <c r="D9" s="215"/>
      <c r="E9" s="215"/>
      <c r="F9" s="215"/>
      <c r="G9" s="215"/>
      <c r="H9" s="215"/>
      <c r="I9" s="215"/>
      <c r="J9" s="215"/>
      <c r="K9" s="215"/>
      <c r="L9" s="215"/>
      <c r="M9" s="283" t="str">
        <f t="shared" ref="M9:M33" si="0">IF(ISBLANK(B9),"",$M$2)</f>
        <v/>
      </c>
      <c r="N9" s="207"/>
    </row>
    <row r="10" spans="1:14" ht="15" x14ac:dyDescent="0.25">
      <c r="A10" s="215">
        <v>2</v>
      </c>
      <c r="B10" s="216"/>
      <c r="C10" s="282"/>
      <c r="D10" s="215"/>
      <c r="E10" s="215"/>
      <c r="F10" s="215"/>
      <c r="G10" s="215"/>
      <c r="H10" s="215"/>
      <c r="I10" s="215"/>
      <c r="J10" s="215"/>
      <c r="K10" s="215"/>
      <c r="L10" s="215"/>
      <c r="M10" s="283" t="str">
        <f t="shared" si="0"/>
        <v/>
      </c>
      <c r="N10" s="207"/>
    </row>
    <row r="11" spans="1:14" ht="15" x14ac:dyDescent="0.25">
      <c r="A11" s="215">
        <v>3</v>
      </c>
      <c r="B11" s="216"/>
      <c r="C11" s="282"/>
      <c r="D11" s="215"/>
      <c r="E11" s="215"/>
      <c r="F11" s="215"/>
      <c r="G11" s="215"/>
      <c r="H11" s="215"/>
      <c r="I11" s="215"/>
      <c r="J11" s="215"/>
      <c r="K11" s="215"/>
      <c r="L11" s="215"/>
      <c r="M11" s="283" t="str">
        <f t="shared" si="0"/>
        <v/>
      </c>
      <c r="N11" s="207"/>
    </row>
    <row r="12" spans="1:14" ht="15" x14ac:dyDescent="0.25">
      <c r="A12" s="215">
        <v>4</v>
      </c>
      <c r="B12" s="216"/>
      <c r="C12" s="282"/>
      <c r="D12" s="215"/>
      <c r="E12" s="215"/>
      <c r="F12" s="215"/>
      <c r="G12" s="215"/>
      <c r="H12" s="215"/>
      <c r="I12" s="215"/>
      <c r="J12" s="215"/>
      <c r="K12" s="215"/>
      <c r="L12" s="215"/>
      <c r="M12" s="283" t="str">
        <f t="shared" si="0"/>
        <v/>
      </c>
      <c r="N12" s="207"/>
    </row>
    <row r="13" spans="1:14" ht="15" x14ac:dyDescent="0.25">
      <c r="A13" s="215">
        <v>5</v>
      </c>
      <c r="B13" s="216"/>
      <c r="C13" s="282"/>
      <c r="D13" s="215"/>
      <c r="E13" s="215"/>
      <c r="F13" s="215"/>
      <c r="G13" s="215"/>
      <c r="H13" s="215"/>
      <c r="I13" s="215"/>
      <c r="J13" s="215"/>
      <c r="K13" s="215"/>
      <c r="L13" s="215"/>
      <c r="M13" s="283" t="str">
        <f t="shared" si="0"/>
        <v/>
      </c>
      <c r="N13" s="207"/>
    </row>
    <row r="14" spans="1:14" ht="15" x14ac:dyDescent="0.25">
      <c r="A14" s="215">
        <v>6</v>
      </c>
      <c r="B14" s="216"/>
      <c r="C14" s="282"/>
      <c r="D14" s="215"/>
      <c r="E14" s="215"/>
      <c r="F14" s="215"/>
      <c r="G14" s="215"/>
      <c r="H14" s="215"/>
      <c r="I14" s="215"/>
      <c r="J14" s="215"/>
      <c r="K14" s="215"/>
      <c r="L14" s="215"/>
      <c r="M14" s="283" t="str">
        <f t="shared" si="0"/>
        <v/>
      </c>
      <c r="N14" s="207"/>
    </row>
    <row r="15" spans="1:14" ht="15" x14ac:dyDescent="0.25">
      <c r="A15" s="215">
        <v>7</v>
      </c>
      <c r="B15" s="216"/>
      <c r="C15" s="282"/>
      <c r="D15" s="215"/>
      <c r="E15" s="215"/>
      <c r="F15" s="215"/>
      <c r="G15" s="215"/>
      <c r="H15" s="215"/>
      <c r="I15" s="215"/>
      <c r="J15" s="215"/>
      <c r="K15" s="215"/>
      <c r="L15" s="215"/>
      <c r="M15" s="283" t="str">
        <f t="shared" si="0"/>
        <v/>
      </c>
      <c r="N15" s="207"/>
    </row>
    <row r="16" spans="1:14" ht="15" x14ac:dyDescent="0.25">
      <c r="A16" s="215">
        <v>8</v>
      </c>
      <c r="B16" s="216"/>
      <c r="C16" s="282"/>
      <c r="D16" s="215"/>
      <c r="E16" s="215"/>
      <c r="F16" s="215"/>
      <c r="G16" s="215"/>
      <c r="H16" s="215"/>
      <c r="I16" s="215"/>
      <c r="J16" s="215"/>
      <c r="K16" s="215"/>
      <c r="L16" s="215"/>
      <c r="M16" s="283" t="str">
        <f t="shared" si="0"/>
        <v/>
      </c>
      <c r="N16" s="207"/>
    </row>
    <row r="17" spans="1:14" ht="15" x14ac:dyDescent="0.25">
      <c r="A17" s="215">
        <v>9</v>
      </c>
      <c r="B17" s="216"/>
      <c r="C17" s="282"/>
      <c r="D17" s="215"/>
      <c r="E17" s="215"/>
      <c r="F17" s="215"/>
      <c r="G17" s="215"/>
      <c r="H17" s="215"/>
      <c r="I17" s="215"/>
      <c r="J17" s="215"/>
      <c r="K17" s="215"/>
      <c r="L17" s="215"/>
      <c r="M17" s="283" t="str">
        <f t="shared" si="0"/>
        <v/>
      </c>
      <c r="N17" s="207"/>
    </row>
    <row r="18" spans="1:14" ht="15" x14ac:dyDescent="0.25">
      <c r="A18" s="215">
        <v>10</v>
      </c>
      <c r="B18" s="216"/>
      <c r="C18" s="282"/>
      <c r="D18" s="215"/>
      <c r="E18" s="215"/>
      <c r="F18" s="215"/>
      <c r="G18" s="215"/>
      <c r="H18" s="215"/>
      <c r="I18" s="215"/>
      <c r="J18" s="215"/>
      <c r="K18" s="215"/>
      <c r="L18" s="215"/>
      <c r="M18" s="283" t="str">
        <f t="shared" si="0"/>
        <v/>
      </c>
      <c r="N18" s="207"/>
    </row>
    <row r="19" spans="1:14" ht="15" x14ac:dyDescent="0.25">
      <c r="A19" s="215">
        <v>11</v>
      </c>
      <c r="B19" s="216"/>
      <c r="C19" s="282"/>
      <c r="D19" s="215"/>
      <c r="E19" s="215"/>
      <c r="F19" s="215"/>
      <c r="G19" s="215"/>
      <c r="H19" s="215"/>
      <c r="I19" s="215"/>
      <c r="J19" s="215"/>
      <c r="K19" s="215"/>
      <c r="L19" s="215"/>
      <c r="M19" s="283" t="str">
        <f t="shared" si="0"/>
        <v/>
      </c>
      <c r="N19" s="207"/>
    </row>
    <row r="20" spans="1:14" ht="15" x14ac:dyDescent="0.25">
      <c r="A20" s="215">
        <v>12</v>
      </c>
      <c r="B20" s="216"/>
      <c r="C20" s="282"/>
      <c r="D20" s="215"/>
      <c r="E20" s="215"/>
      <c r="F20" s="215"/>
      <c r="G20" s="215"/>
      <c r="H20" s="215"/>
      <c r="I20" s="215"/>
      <c r="J20" s="215"/>
      <c r="K20" s="215"/>
      <c r="L20" s="215"/>
      <c r="M20" s="283" t="str">
        <f t="shared" si="0"/>
        <v/>
      </c>
      <c r="N20" s="207"/>
    </row>
    <row r="21" spans="1:14" ht="15" x14ac:dyDescent="0.25">
      <c r="A21" s="215">
        <v>13</v>
      </c>
      <c r="B21" s="216"/>
      <c r="C21" s="282"/>
      <c r="D21" s="215"/>
      <c r="E21" s="215"/>
      <c r="F21" s="215"/>
      <c r="G21" s="215"/>
      <c r="H21" s="215"/>
      <c r="I21" s="215"/>
      <c r="J21" s="215"/>
      <c r="K21" s="215"/>
      <c r="L21" s="215"/>
      <c r="M21" s="283" t="str">
        <f t="shared" si="0"/>
        <v/>
      </c>
      <c r="N21" s="207"/>
    </row>
    <row r="22" spans="1:14" ht="15" x14ac:dyDescent="0.25">
      <c r="A22" s="215">
        <v>14</v>
      </c>
      <c r="B22" s="216"/>
      <c r="C22" s="282"/>
      <c r="D22" s="215"/>
      <c r="E22" s="215"/>
      <c r="F22" s="215"/>
      <c r="G22" s="215"/>
      <c r="H22" s="215"/>
      <c r="I22" s="215"/>
      <c r="J22" s="215"/>
      <c r="K22" s="215"/>
      <c r="L22" s="215"/>
      <c r="M22" s="283" t="str">
        <f t="shared" si="0"/>
        <v/>
      </c>
      <c r="N22" s="207"/>
    </row>
    <row r="23" spans="1:14" ht="15" x14ac:dyDescent="0.25">
      <c r="A23" s="215">
        <v>15</v>
      </c>
      <c r="B23" s="216"/>
      <c r="C23" s="282"/>
      <c r="D23" s="215"/>
      <c r="E23" s="215"/>
      <c r="F23" s="215"/>
      <c r="G23" s="215"/>
      <c r="H23" s="215"/>
      <c r="I23" s="215"/>
      <c r="J23" s="215"/>
      <c r="K23" s="215"/>
      <c r="L23" s="215"/>
      <c r="M23" s="283" t="str">
        <f t="shared" si="0"/>
        <v/>
      </c>
      <c r="N23" s="207"/>
    </row>
    <row r="24" spans="1:14" ht="15" x14ac:dyDescent="0.25">
      <c r="A24" s="215">
        <v>16</v>
      </c>
      <c r="B24" s="216"/>
      <c r="C24" s="282"/>
      <c r="D24" s="215"/>
      <c r="E24" s="215"/>
      <c r="F24" s="215"/>
      <c r="G24" s="215"/>
      <c r="H24" s="215"/>
      <c r="I24" s="215"/>
      <c r="J24" s="215"/>
      <c r="K24" s="215"/>
      <c r="L24" s="215"/>
      <c r="M24" s="283" t="str">
        <f t="shared" si="0"/>
        <v/>
      </c>
      <c r="N24" s="207"/>
    </row>
    <row r="25" spans="1:14" ht="15" x14ac:dyDescent="0.25">
      <c r="A25" s="215">
        <v>17</v>
      </c>
      <c r="B25" s="216"/>
      <c r="C25" s="282"/>
      <c r="D25" s="215"/>
      <c r="E25" s="215"/>
      <c r="F25" s="215"/>
      <c r="G25" s="215"/>
      <c r="H25" s="215"/>
      <c r="I25" s="215"/>
      <c r="J25" s="215"/>
      <c r="K25" s="215"/>
      <c r="L25" s="215"/>
      <c r="M25" s="283" t="str">
        <f t="shared" si="0"/>
        <v/>
      </c>
      <c r="N25" s="207"/>
    </row>
    <row r="26" spans="1:14" ht="15" x14ac:dyDescent="0.25">
      <c r="A26" s="215">
        <v>18</v>
      </c>
      <c r="B26" s="216"/>
      <c r="C26" s="282"/>
      <c r="D26" s="215"/>
      <c r="E26" s="215"/>
      <c r="F26" s="215"/>
      <c r="G26" s="215"/>
      <c r="H26" s="215"/>
      <c r="I26" s="215"/>
      <c r="J26" s="215"/>
      <c r="K26" s="215"/>
      <c r="L26" s="215"/>
      <c r="M26" s="283" t="str">
        <f t="shared" si="0"/>
        <v/>
      </c>
      <c r="N26" s="207"/>
    </row>
    <row r="27" spans="1:14" ht="15" x14ac:dyDescent="0.25">
      <c r="A27" s="215">
        <v>19</v>
      </c>
      <c r="B27" s="216"/>
      <c r="C27" s="282"/>
      <c r="D27" s="215"/>
      <c r="E27" s="215"/>
      <c r="F27" s="215"/>
      <c r="G27" s="215"/>
      <c r="H27" s="215"/>
      <c r="I27" s="215"/>
      <c r="J27" s="215"/>
      <c r="K27" s="215"/>
      <c r="L27" s="215"/>
      <c r="M27" s="283" t="str">
        <f t="shared" si="0"/>
        <v/>
      </c>
      <c r="N27" s="207"/>
    </row>
    <row r="28" spans="1:14" ht="15" x14ac:dyDescent="0.25">
      <c r="A28" s="215">
        <v>20</v>
      </c>
      <c r="B28" s="216"/>
      <c r="C28" s="282"/>
      <c r="D28" s="215"/>
      <c r="E28" s="215"/>
      <c r="F28" s="215"/>
      <c r="G28" s="215"/>
      <c r="H28" s="215"/>
      <c r="I28" s="215"/>
      <c r="J28" s="215"/>
      <c r="K28" s="215"/>
      <c r="L28" s="215"/>
      <c r="M28" s="283" t="str">
        <f t="shared" si="0"/>
        <v/>
      </c>
      <c r="N28" s="207"/>
    </row>
    <row r="29" spans="1:14" ht="15" x14ac:dyDescent="0.25">
      <c r="A29" s="215">
        <v>21</v>
      </c>
      <c r="B29" s="216"/>
      <c r="C29" s="282"/>
      <c r="D29" s="215"/>
      <c r="E29" s="215"/>
      <c r="F29" s="215"/>
      <c r="G29" s="215"/>
      <c r="H29" s="215"/>
      <c r="I29" s="215"/>
      <c r="J29" s="215"/>
      <c r="K29" s="215"/>
      <c r="L29" s="215"/>
      <c r="M29" s="283" t="str">
        <f t="shared" si="0"/>
        <v/>
      </c>
      <c r="N29" s="207"/>
    </row>
    <row r="30" spans="1:14" ht="15" x14ac:dyDescent="0.25">
      <c r="A30" s="215">
        <v>22</v>
      </c>
      <c r="B30" s="216"/>
      <c r="C30" s="282"/>
      <c r="D30" s="215"/>
      <c r="E30" s="215"/>
      <c r="F30" s="215"/>
      <c r="G30" s="215"/>
      <c r="H30" s="215"/>
      <c r="I30" s="215"/>
      <c r="J30" s="215"/>
      <c r="K30" s="215"/>
      <c r="L30" s="215"/>
      <c r="M30" s="283" t="str">
        <f t="shared" si="0"/>
        <v/>
      </c>
      <c r="N30" s="207"/>
    </row>
    <row r="31" spans="1:14" ht="15" x14ac:dyDescent="0.25">
      <c r="A31" s="215">
        <v>23</v>
      </c>
      <c r="B31" s="216"/>
      <c r="C31" s="282"/>
      <c r="D31" s="215"/>
      <c r="E31" s="215"/>
      <c r="F31" s="215"/>
      <c r="G31" s="215"/>
      <c r="H31" s="215"/>
      <c r="I31" s="215"/>
      <c r="J31" s="215"/>
      <c r="K31" s="215"/>
      <c r="L31" s="215"/>
      <c r="M31" s="283" t="str">
        <f t="shared" si="0"/>
        <v/>
      </c>
      <c r="N31" s="207"/>
    </row>
    <row r="32" spans="1:14" ht="15" x14ac:dyDescent="0.25">
      <c r="A32" s="215">
        <v>24</v>
      </c>
      <c r="B32" s="216"/>
      <c r="C32" s="282"/>
      <c r="D32" s="215"/>
      <c r="E32" s="215"/>
      <c r="F32" s="215"/>
      <c r="G32" s="215"/>
      <c r="H32" s="215"/>
      <c r="I32" s="215"/>
      <c r="J32" s="215"/>
      <c r="K32" s="215"/>
      <c r="L32" s="215"/>
      <c r="M32" s="283" t="str">
        <f t="shared" si="0"/>
        <v/>
      </c>
      <c r="N32" s="207"/>
    </row>
    <row r="33" spans="1:14" ht="15" x14ac:dyDescent="0.25">
      <c r="A33" s="284" t="s">
        <v>280</v>
      </c>
      <c r="B33" s="216"/>
      <c r="C33" s="282"/>
      <c r="D33" s="215"/>
      <c r="E33" s="215"/>
      <c r="F33" s="215"/>
      <c r="G33" s="215"/>
      <c r="H33" s="215"/>
      <c r="I33" s="215"/>
      <c r="J33" s="215"/>
      <c r="K33" s="215"/>
      <c r="L33" s="215"/>
      <c r="M33" s="283" t="str">
        <f t="shared" si="0"/>
        <v/>
      </c>
      <c r="N33" s="207"/>
    </row>
    <row r="34" spans="1:14" s="222" customFormat="1" x14ac:dyDescent="0.2"/>
    <row r="37" spans="1:14" s="21" customFormat="1" ht="15" x14ac:dyDescent="0.3">
      <c r="B37" s="217" t="s">
        <v>107</v>
      </c>
    </row>
    <row r="38" spans="1:14" s="21" customFormat="1" ht="15" x14ac:dyDescent="0.3">
      <c r="B38" s="217"/>
    </row>
    <row r="39" spans="1:14" s="21" customFormat="1" ht="15" x14ac:dyDescent="0.3">
      <c r="C39" s="219"/>
      <c r="D39" s="218"/>
      <c r="E39" s="218"/>
      <c r="H39" s="219"/>
      <c r="I39" s="219"/>
      <c r="J39" s="218"/>
      <c r="K39" s="218"/>
      <c r="L39" s="218"/>
    </row>
    <row r="40" spans="1:14" s="21" customFormat="1" ht="15" x14ac:dyDescent="0.3">
      <c r="C40" s="220" t="s">
        <v>269</v>
      </c>
      <c r="D40" s="218"/>
      <c r="E40" s="218"/>
      <c r="H40" s="217" t="s">
        <v>321</v>
      </c>
      <c r="M40" s="218"/>
    </row>
    <row r="41" spans="1:14" s="21" customFormat="1" ht="15" x14ac:dyDescent="0.3">
      <c r="C41" s="220" t="s">
        <v>140</v>
      </c>
      <c r="D41" s="218"/>
      <c r="E41" s="218"/>
      <c r="H41" s="221" t="s">
        <v>270</v>
      </c>
      <c r="M41" s="218"/>
    </row>
    <row r="42" spans="1:14" ht="15" x14ac:dyDescent="0.3">
      <c r="C42" s="220"/>
      <c r="F42" s="221"/>
      <c r="J42" s="223"/>
      <c r="K42" s="223"/>
      <c r="L42" s="223"/>
      <c r="M42" s="223"/>
    </row>
    <row r="43" spans="1:14" ht="15" x14ac:dyDescent="0.3">
      <c r="C43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SheetLayoutView="100" workbookViewId="0">
      <selection activeCell="A6" sqref="A6"/>
    </sheetView>
  </sheetViews>
  <sheetFormatPr defaultRowHeight="15" x14ac:dyDescent="0.3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63"/>
      <c r="C1" s="439" t="s">
        <v>110</v>
      </c>
      <c r="D1" s="439"/>
      <c r="E1" s="116"/>
    </row>
    <row r="2" spans="1:12" s="6" customFormat="1" x14ac:dyDescent="0.3">
      <c r="A2" s="78" t="s">
        <v>141</v>
      </c>
      <c r="B2" s="263"/>
      <c r="C2" s="440" t="str">
        <f>'ფორმა N1'!L4</f>
        <v>01/01/2013-12/31/2013</v>
      </c>
      <c r="D2" s="441"/>
      <c r="E2" s="116"/>
    </row>
    <row r="3" spans="1:12" s="6" customFormat="1" x14ac:dyDescent="0.3">
      <c r="A3" s="78"/>
      <c r="B3" s="263"/>
      <c r="C3" s="77"/>
      <c r="D3" s="77"/>
      <c r="E3" s="116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4"/>
      <c r="C4" s="78"/>
      <c r="D4" s="78"/>
      <c r="E4" s="110"/>
      <c r="L4" s="6"/>
    </row>
    <row r="5" spans="1:12" s="2" customFormat="1" x14ac:dyDescent="0.3">
      <c r="A5" s="122" t="str">
        <f>'ფორმა N1'!A7</f>
        <v>ეროვნულ-დემოკრატიული პარტია</v>
      </c>
      <c r="B5" s="265"/>
      <c r="C5" s="59"/>
      <c r="D5" s="59"/>
      <c r="E5" s="110"/>
    </row>
    <row r="6" spans="1:12" s="2" customFormat="1" x14ac:dyDescent="0.3">
      <c r="A6" s="79"/>
      <c r="B6" s="264"/>
      <c r="C6" s="78"/>
      <c r="D6" s="78"/>
      <c r="E6" s="110"/>
    </row>
    <row r="7" spans="1:12" s="6" customFormat="1" ht="18" x14ac:dyDescent="0.3">
      <c r="A7" s="102"/>
      <c r="B7" s="115"/>
      <c r="C7" s="80"/>
      <c r="D7" s="80"/>
      <c r="E7" s="116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6"/>
      <c r="F8" s="20"/>
    </row>
    <row r="9" spans="1:12" s="7" customFormat="1" x14ac:dyDescent="0.3">
      <c r="A9" s="255">
        <v>1</v>
      </c>
      <c r="B9" s="255" t="s">
        <v>65</v>
      </c>
      <c r="C9" s="87">
        <f>SUM(C10,C25)</f>
        <v>1895</v>
      </c>
      <c r="D9" s="87">
        <f>SUM(D10,D25)</f>
        <v>1895</v>
      </c>
      <c r="E9" s="116"/>
    </row>
    <row r="10" spans="1:12" s="7" customFormat="1" x14ac:dyDescent="0.3">
      <c r="A10" s="89">
        <v>1.1000000000000001</v>
      </c>
      <c r="B10" s="89" t="s">
        <v>80</v>
      </c>
      <c r="C10" s="87">
        <f>SUM(C11,C12,C15,C18,C24)</f>
        <v>1895</v>
      </c>
      <c r="D10" s="87">
        <f>SUM(D11,D12,D15,D18,D23,D24)</f>
        <v>1895</v>
      </c>
      <c r="E10" s="116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6"/>
    </row>
    <row r="12" spans="1:12" s="10" customFormat="1" x14ac:dyDescent="0.3">
      <c r="A12" s="90" t="s">
        <v>31</v>
      </c>
      <c r="B12" s="90" t="s">
        <v>310</v>
      </c>
      <c r="C12" s="109">
        <f>SUM(C13:C14)</f>
        <v>1895</v>
      </c>
      <c r="D12" s="109">
        <f>SUM(D13:D14)</f>
        <v>1895</v>
      </c>
      <c r="E12" s="116"/>
    </row>
    <row r="13" spans="1:12" s="3" customFormat="1" x14ac:dyDescent="0.3">
      <c r="A13" s="99" t="s">
        <v>81</v>
      </c>
      <c r="B13" s="99" t="s">
        <v>313</v>
      </c>
      <c r="C13" s="8">
        <v>1895</v>
      </c>
      <c r="D13" s="8">
        <v>1895</v>
      </c>
      <c r="E13" s="116"/>
    </row>
    <row r="14" spans="1:12" s="3" customFormat="1" x14ac:dyDescent="0.3">
      <c r="A14" s="99" t="s">
        <v>109</v>
      </c>
      <c r="B14" s="99" t="s">
        <v>97</v>
      </c>
      <c r="C14" s="8"/>
      <c r="D14" s="8"/>
      <c r="E14" s="116"/>
    </row>
    <row r="15" spans="1:12" s="3" customForma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6"/>
    </row>
    <row r="16" spans="1:12" s="3" customFormat="1" x14ac:dyDescent="0.3">
      <c r="A16" s="99" t="s">
        <v>84</v>
      </c>
      <c r="B16" s="99" t="s">
        <v>86</v>
      </c>
      <c r="C16" s="8"/>
      <c r="D16" s="8"/>
      <c r="E16" s="116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6"/>
    </row>
    <row r="18" spans="1:5" s="3" customForma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6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6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6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6"/>
    </row>
    <row r="22" spans="1:5" s="3" customFormat="1" x14ac:dyDescent="0.3">
      <c r="A22" s="99" t="s">
        <v>94</v>
      </c>
      <c r="B22" s="99" t="s">
        <v>448</v>
      </c>
      <c r="C22" s="8"/>
      <c r="D22" s="8"/>
      <c r="E22" s="116"/>
    </row>
    <row r="23" spans="1:5" s="3" customFormat="1" x14ac:dyDescent="0.3">
      <c r="A23" s="90" t="s">
        <v>95</v>
      </c>
      <c r="B23" s="90" t="s">
        <v>449</v>
      </c>
      <c r="C23" s="290"/>
      <c r="D23" s="8"/>
      <c r="E23" s="116"/>
    </row>
    <row r="24" spans="1:5" s="3" customFormat="1" x14ac:dyDescent="0.3">
      <c r="A24" s="90" t="s">
        <v>252</v>
      </c>
      <c r="B24" s="90" t="s">
        <v>455</v>
      </c>
      <c r="C24" s="8"/>
      <c r="D24" s="8"/>
      <c r="E24" s="116"/>
    </row>
    <row r="25" spans="1:5" s="3" customFormat="1" x14ac:dyDescent="0.3">
      <c r="A25" s="89">
        <v>1.2</v>
      </c>
      <c r="B25" s="255" t="s">
        <v>96</v>
      </c>
      <c r="C25" s="87">
        <f>SUM(C26,C30)</f>
        <v>0</v>
      </c>
      <c r="D25" s="87">
        <f>SUM(D26,D30)</f>
        <v>0</v>
      </c>
      <c r="E25" s="116"/>
    </row>
    <row r="26" spans="1:5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6"/>
    </row>
    <row r="27" spans="1:5" x14ac:dyDescent="0.3">
      <c r="A27" s="261" t="s">
        <v>98</v>
      </c>
      <c r="B27" s="99" t="s">
        <v>311</v>
      </c>
      <c r="C27" s="8"/>
      <c r="D27" s="8"/>
      <c r="E27" s="116"/>
    </row>
    <row r="28" spans="1:5" x14ac:dyDescent="0.3">
      <c r="A28" s="261" t="s">
        <v>99</v>
      </c>
      <c r="B28" s="99" t="s">
        <v>314</v>
      </c>
      <c r="C28" s="8"/>
      <c r="D28" s="8"/>
      <c r="E28" s="116"/>
    </row>
    <row r="29" spans="1:5" x14ac:dyDescent="0.3">
      <c r="A29" s="261" t="s">
        <v>458</v>
      </c>
      <c r="B29" s="99" t="s">
        <v>312</v>
      </c>
      <c r="C29" s="8"/>
      <c r="D29" s="8"/>
      <c r="E29" s="116"/>
    </row>
    <row r="30" spans="1:5" x14ac:dyDescent="0.3">
      <c r="A30" s="90" t="s">
        <v>33</v>
      </c>
      <c r="B30" s="287" t="s">
        <v>456</v>
      </c>
      <c r="C30" s="8"/>
      <c r="D30" s="8"/>
      <c r="E30" s="116"/>
    </row>
    <row r="31" spans="1:5" s="22" customFormat="1" ht="12.75" x14ac:dyDescent="0.2">
      <c r="B31" s="266"/>
    </row>
    <row r="32" spans="1:5" s="2" customFormat="1" x14ac:dyDescent="0.3">
      <c r="A32" s="1"/>
      <c r="B32" s="267"/>
      <c r="E32" s="5"/>
    </row>
    <row r="33" spans="1:9" s="2" customFormat="1" x14ac:dyDescent="0.3">
      <c r="B33" s="26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67"/>
      <c r="E36" s="5"/>
    </row>
    <row r="37" spans="1:9" s="2" customFormat="1" x14ac:dyDescent="0.3">
      <c r="B37" s="267"/>
      <c r="E37"/>
      <c r="F37"/>
      <c r="G37"/>
      <c r="H37"/>
      <c r="I37"/>
    </row>
    <row r="38" spans="1:9" s="2" customFormat="1" x14ac:dyDescent="0.3">
      <c r="B38" s="267"/>
      <c r="D38" s="12"/>
      <c r="E38"/>
      <c r="F38"/>
      <c r="G38"/>
      <c r="H38"/>
      <c r="I38"/>
    </row>
    <row r="39" spans="1:9" s="2" customFormat="1" x14ac:dyDescent="0.3">
      <c r="A39"/>
      <c r="B39" s="269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67" t="s">
        <v>271</v>
      </c>
      <c r="D40" s="12"/>
      <c r="E40"/>
      <c r="F40"/>
      <c r="G40"/>
      <c r="H40"/>
      <c r="I40"/>
    </row>
    <row r="41" spans="1:9" customFormat="1" ht="12.75" x14ac:dyDescent="0.2">
      <c r="B41" s="270" t="s">
        <v>140</v>
      </c>
    </row>
    <row r="42" spans="1:9" customFormat="1" ht="12.75" x14ac:dyDescent="0.2">
      <c r="B42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49" zoomScale="115" zoomScaleSheetLayoutView="115" workbookViewId="0">
      <selection activeCell="C63" sqref="C6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408</v>
      </c>
      <c r="B1" s="252"/>
      <c r="C1" s="439" t="s">
        <v>110</v>
      </c>
      <c r="D1" s="439"/>
      <c r="E1" s="93"/>
    </row>
    <row r="2" spans="1:5" s="6" customFormat="1" x14ac:dyDescent="0.3">
      <c r="A2" s="76" t="s">
        <v>409</v>
      </c>
      <c r="B2" s="252"/>
      <c r="C2" s="437" t="str">
        <f>'ფორმა N1'!L4</f>
        <v>01/01/2013-12/31/2013</v>
      </c>
      <c r="D2" s="438"/>
      <c r="E2" s="93"/>
    </row>
    <row r="3" spans="1:5" s="6" customFormat="1" x14ac:dyDescent="0.3">
      <c r="A3" s="76" t="s">
        <v>410</v>
      </c>
      <c r="B3" s="252"/>
      <c r="C3" s="253"/>
      <c r="D3" s="253"/>
      <c r="E3" s="93"/>
    </row>
    <row r="4" spans="1:5" s="6" customFormat="1" x14ac:dyDescent="0.3">
      <c r="A4" s="78" t="s">
        <v>141</v>
      </c>
      <c r="B4" s="252"/>
      <c r="C4" s="253"/>
      <c r="D4" s="253"/>
      <c r="E4" s="93"/>
    </row>
    <row r="5" spans="1:5" s="6" customFormat="1" x14ac:dyDescent="0.3">
      <c r="A5" s="78"/>
      <c r="B5" s="252"/>
      <c r="C5" s="253"/>
      <c r="D5" s="253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54" t="str">
        <f>'ფორმა N1'!A7</f>
        <v>ეროვნულ-დემოკრატიული პარტია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52"/>
      <c r="B9" s="252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55">
        <v>1</v>
      </c>
      <c r="B11" s="255" t="s">
        <v>57</v>
      </c>
      <c r="C11" s="408">
        <f>SUM(C12,C15,C54,C57,C58,C59,C77)</f>
        <v>67045.139999999985</v>
      </c>
      <c r="D11" s="408">
        <f>SUM(D12,D15,D54,D57,D58,D59,D65,D73,D74)</f>
        <v>85551.139999999985</v>
      </c>
      <c r="E11" s="256"/>
    </row>
    <row r="12" spans="1:5" s="9" customFormat="1" ht="18" x14ac:dyDescent="0.2">
      <c r="A12" s="89">
        <v>1.1000000000000001</v>
      </c>
      <c r="B12" s="89" t="s">
        <v>58</v>
      </c>
      <c r="C12" s="405">
        <f>SUM(C13:C14)</f>
        <v>26043.75</v>
      </c>
      <c r="D12" s="405">
        <f>SUM(D13:D14)</f>
        <v>26043.75</v>
      </c>
      <c r="E12" s="95"/>
    </row>
    <row r="13" spans="1:5" s="10" customFormat="1" x14ac:dyDescent="0.2">
      <c r="A13" s="90" t="s">
        <v>30</v>
      </c>
      <c r="B13" s="90" t="s">
        <v>59</v>
      </c>
      <c r="C13" s="398">
        <v>18475</v>
      </c>
      <c r="D13" s="398">
        <v>18475</v>
      </c>
      <c r="E13" s="96"/>
    </row>
    <row r="14" spans="1:5" s="3" customFormat="1" x14ac:dyDescent="0.2">
      <c r="A14" s="90" t="s">
        <v>31</v>
      </c>
      <c r="B14" s="90" t="s">
        <v>0</v>
      </c>
      <c r="C14" s="398">
        <v>7568.75</v>
      </c>
      <c r="D14" s="398">
        <v>7568.75</v>
      </c>
      <c r="E14" s="97"/>
    </row>
    <row r="15" spans="1:5" s="7" customFormat="1" x14ac:dyDescent="0.2">
      <c r="A15" s="89">
        <v>1.2</v>
      </c>
      <c r="B15" s="89" t="s">
        <v>60</v>
      </c>
      <c r="C15" s="404">
        <f>SUM(C16,C19,C31,C32,C33,C34,C37,C38,C44:C48,C52,C53)</f>
        <v>40827.019999999997</v>
      </c>
      <c r="D15" s="404">
        <f>SUM(D16,D19,D31,D32,D33,D34,D37,D38,D44:D48,D52,D53)</f>
        <v>40827.019999999997</v>
      </c>
      <c r="E15" s="256"/>
    </row>
    <row r="16" spans="1:5" s="3" customFormat="1" x14ac:dyDescent="0.2">
      <c r="A16" s="90" t="s">
        <v>32</v>
      </c>
      <c r="B16" s="90" t="s">
        <v>1</v>
      </c>
      <c r="C16" s="405">
        <f>SUM(C17:C18)</f>
        <v>13393.5</v>
      </c>
      <c r="D16" s="405">
        <f>SUM(D17:D18)</f>
        <v>13393.5</v>
      </c>
      <c r="E16" s="97"/>
    </row>
    <row r="17" spans="1:6" s="3" customFormat="1" x14ac:dyDescent="0.2">
      <c r="A17" s="99" t="s">
        <v>98</v>
      </c>
      <c r="B17" s="99" t="s">
        <v>61</v>
      </c>
      <c r="C17" s="398">
        <v>8037</v>
      </c>
      <c r="D17" s="406">
        <v>8037</v>
      </c>
      <c r="E17" s="97"/>
    </row>
    <row r="18" spans="1:6" s="3" customFormat="1" x14ac:dyDescent="0.2">
      <c r="A18" s="99" t="s">
        <v>99</v>
      </c>
      <c r="B18" s="99" t="s">
        <v>62</v>
      </c>
      <c r="C18" s="398">
        <v>5356.5</v>
      </c>
      <c r="D18" s="406">
        <v>5356.5</v>
      </c>
      <c r="E18" s="97"/>
    </row>
    <row r="19" spans="1:6" s="3" customFormat="1" x14ac:dyDescent="0.2">
      <c r="A19" s="90" t="s">
        <v>33</v>
      </c>
      <c r="B19" s="90" t="s">
        <v>2</v>
      </c>
      <c r="C19" s="405">
        <f>SUM(C20:C25,C30)</f>
        <v>11017.560000000001</v>
      </c>
      <c r="D19" s="405">
        <f>SUM(D20:D25,D30)</f>
        <v>11017.560000000001</v>
      </c>
      <c r="E19" s="257"/>
      <c r="F19" s="258"/>
    </row>
    <row r="20" spans="1:6" s="260" customFormat="1" ht="30" x14ac:dyDescent="0.2">
      <c r="A20" s="99" t="s">
        <v>12</v>
      </c>
      <c r="B20" s="99" t="s">
        <v>251</v>
      </c>
      <c r="C20" s="409">
        <v>826.7</v>
      </c>
      <c r="D20" s="409">
        <v>826.7</v>
      </c>
      <c r="E20" s="259"/>
    </row>
    <row r="21" spans="1:6" s="260" customFormat="1" x14ac:dyDescent="0.2">
      <c r="A21" s="99" t="s">
        <v>13</v>
      </c>
      <c r="B21" s="99" t="s">
        <v>14</v>
      </c>
      <c r="C21" s="409"/>
      <c r="D21" s="40"/>
      <c r="E21" s="259"/>
    </row>
    <row r="22" spans="1:6" s="260" customFormat="1" ht="30" x14ac:dyDescent="0.2">
      <c r="A22" s="99" t="s">
        <v>283</v>
      </c>
      <c r="B22" s="99" t="s">
        <v>22</v>
      </c>
      <c r="C22" s="409">
        <v>150</v>
      </c>
      <c r="D22" s="40">
        <v>150</v>
      </c>
      <c r="E22" s="259"/>
    </row>
    <row r="23" spans="1:6" s="260" customFormat="1" ht="16.5" customHeight="1" x14ac:dyDescent="0.2">
      <c r="A23" s="99" t="s">
        <v>284</v>
      </c>
      <c r="B23" s="99" t="s">
        <v>15</v>
      </c>
      <c r="C23" s="409">
        <v>3849.1</v>
      </c>
      <c r="D23" s="409">
        <v>3849.1</v>
      </c>
      <c r="E23" s="259"/>
    </row>
    <row r="24" spans="1:6" s="260" customFormat="1" ht="16.5" customHeight="1" x14ac:dyDescent="0.2">
      <c r="A24" s="99" t="s">
        <v>285</v>
      </c>
      <c r="B24" s="99" t="s">
        <v>16</v>
      </c>
      <c r="C24" s="409"/>
      <c r="D24" s="40"/>
      <c r="E24" s="259"/>
    </row>
    <row r="25" spans="1:6" s="260" customFormat="1" ht="16.5" customHeight="1" x14ac:dyDescent="0.2">
      <c r="A25" s="99" t="s">
        <v>286</v>
      </c>
      <c r="B25" s="99" t="s">
        <v>17</v>
      </c>
      <c r="C25" s="405">
        <f>SUM(C26:C29)</f>
        <v>1785.46</v>
      </c>
      <c r="D25" s="405">
        <f>SUM(D26:D29)</f>
        <v>1785.46</v>
      </c>
      <c r="E25" s="259"/>
    </row>
    <row r="26" spans="1:6" s="260" customFormat="1" ht="16.5" customHeight="1" x14ac:dyDescent="0.2">
      <c r="A26" s="261" t="s">
        <v>287</v>
      </c>
      <c r="B26" s="261" t="s">
        <v>18</v>
      </c>
      <c r="C26" s="409">
        <v>1391.46</v>
      </c>
      <c r="D26" s="409">
        <v>1391.46</v>
      </c>
      <c r="E26" s="259"/>
    </row>
    <row r="27" spans="1:6" s="260" customFormat="1" ht="16.5" customHeight="1" x14ac:dyDescent="0.2">
      <c r="A27" s="261" t="s">
        <v>288</v>
      </c>
      <c r="B27" s="261" t="s">
        <v>19</v>
      </c>
      <c r="C27" s="409">
        <v>84</v>
      </c>
      <c r="D27" s="409">
        <v>84</v>
      </c>
      <c r="E27" s="259"/>
    </row>
    <row r="28" spans="1:6" s="260" customFormat="1" ht="16.5" customHeight="1" x14ac:dyDescent="0.2">
      <c r="A28" s="261" t="s">
        <v>289</v>
      </c>
      <c r="B28" s="261" t="s">
        <v>20</v>
      </c>
      <c r="C28" s="409"/>
      <c r="D28" s="40"/>
      <c r="E28" s="259"/>
    </row>
    <row r="29" spans="1:6" s="260" customFormat="1" ht="16.5" customHeight="1" x14ac:dyDescent="0.2">
      <c r="A29" s="261" t="s">
        <v>290</v>
      </c>
      <c r="B29" s="261" t="s">
        <v>23</v>
      </c>
      <c r="C29" s="409">
        <v>310</v>
      </c>
      <c r="D29" s="409">
        <v>310</v>
      </c>
      <c r="E29" s="259"/>
    </row>
    <row r="30" spans="1:6" s="260" customFormat="1" ht="16.5" customHeight="1" x14ac:dyDescent="0.2">
      <c r="A30" s="99" t="s">
        <v>291</v>
      </c>
      <c r="B30" s="99" t="s">
        <v>21</v>
      </c>
      <c r="C30" s="409">
        <v>4406.3</v>
      </c>
      <c r="D30" s="409">
        <v>4406.3</v>
      </c>
      <c r="E30" s="259"/>
    </row>
    <row r="31" spans="1:6" s="3" customFormat="1" ht="16.5" customHeight="1" x14ac:dyDescent="0.2">
      <c r="A31" s="90" t="s">
        <v>34</v>
      </c>
      <c r="B31" s="90" t="s">
        <v>3</v>
      </c>
      <c r="C31" s="398">
        <v>920</v>
      </c>
      <c r="D31" s="398">
        <v>920</v>
      </c>
      <c r="E31" s="257"/>
    </row>
    <row r="32" spans="1:6" s="3" customFormat="1" ht="16.5" customHeight="1" x14ac:dyDescent="0.2">
      <c r="A32" s="90" t="s">
        <v>35</v>
      </c>
      <c r="B32" s="90" t="s">
        <v>4</v>
      </c>
      <c r="C32" s="398">
        <v>2582.64</v>
      </c>
      <c r="D32" s="406">
        <v>2582.64</v>
      </c>
      <c r="E32" s="97"/>
    </row>
    <row r="33" spans="1:5" s="3" customFormat="1" ht="16.5" customHeight="1" x14ac:dyDescent="0.2">
      <c r="A33" s="90" t="s">
        <v>36</v>
      </c>
      <c r="B33" s="90" t="s">
        <v>5</v>
      </c>
      <c r="C33" s="398"/>
      <c r="D33" s="406"/>
      <c r="E33" s="97"/>
    </row>
    <row r="34" spans="1:5" s="3" customFormat="1" x14ac:dyDescent="0.2">
      <c r="A34" s="90" t="s">
        <v>37</v>
      </c>
      <c r="B34" s="90" t="s">
        <v>63</v>
      </c>
      <c r="C34" s="405">
        <f>SUM(C35:C36)</f>
        <v>2766.25</v>
      </c>
      <c r="D34" s="405">
        <f>SUM(D35:D36)</f>
        <v>2766.25</v>
      </c>
      <c r="E34" s="97"/>
    </row>
    <row r="35" spans="1:5" s="3" customFormat="1" ht="16.5" customHeight="1" x14ac:dyDescent="0.2">
      <c r="A35" s="99" t="s">
        <v>292</v>
      </c>
      <c r="B35" s="99" t="s">
        <v>56</v>
      </c>
      <c r="C35" s="398">
        <v>2766.25</v>
      </c>
      <c r="D35" s="406">
        <v>2766.25</v>
      </c>
      <c r="E35" s="97"/>
    </row>
    <row r="36" spans="1:5" s="3" customFormat="1" ht="16.5" customHeight="1" x14ac:dyDescent="0.2">
      <c r="A36" s="99" t="s">
        <v>293</v>
      </c>
      <c r="B36" s="99" t="s">
        <v>55</v>
      </c>
      <c r="C36" s="398"/>
      <c r="D36" s="406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398">
        <v>62.12</v>
      </c>
      <c r="D37" s="398">
        <v>62.12</v>
      </c>
      <c r="E37" s="97"/>
    </row>
    <row r="38" spans="1:5" s="3" customFormat="1" ht="16.5" customHeight="1" x14ac:dyDescent="0.2">
      <c r="A38" s="90" t="s">
        <v>39</v>
      </c>
      <c r="B38" s="90" t="s">
        <v>411</v>
      </c>
      <c r="C38" s="405">
        <f>SUM(C39:C43)</f>
        <v>0</v>
      </c>
      <c r="D38" s="405">
        <f>SUM(D39:D43)</f>
        <v>0</v>
      </c>
      <c r="E38" s="97"/>
    </row>
    <row r="39" spans="1:5" s="3" customFormat="1" ht="16.5" customHeight="1" x14ac:dyDescent="0.2">
      <c r="A39" s="17" t="s">
        <v>357</v>
      </c>
      <c r="B39" s="17" t="s">
        <v>361</v>
      </c>
      <c r="C39" s="398"/>
      <c r="D39" s="406"/>
      <c r="E39" s="97"/>
    </row>
    <row r="40" spans="1:5" s="3" customFormat="1" ht="16.5" customHeight="1" x14ac:dyDescent="0.2">
      <c r="A40" s="17" t="s">
        <v>358</v>
      </c>
      <c r="B40" s="17" t="s">
        <v>362</v>
      </c>
      <c r="C40" s="398"/>
      <c r="D40" s="406"/>
      <c r="E40" s="97"/>
    </row>
    <row r="41" spans="1:5" s="3" customFormat="1" ht="16.5" customHeight="1" x14ac:dyDescent="0.2">
      <c r="A41" s="17" t="s">
        <v>359</v>
      </c>
      <c r="B41" s="17" t="s">
        <v>365</v>
      </c>
      <c r="C41" s="398"/>
      <c r="D41" s="406"/>
      <c r="E41" s="97"/>
    </row>
    <row r="42" spans="1:5" s="3" customFormat="1" ht="16.5" customHeight="1" x14ac:dyDescent="0.2">
      <c r="A42" s="17" t="s">
        <v>364</v>
      </c>
      <c r="B42" s="17" t="s">
        <v>366</v>
      </c>
      <c r="C42" s="398"/>
      <c r="D42" s="406"/>
      <c r="E42" s="97"/>
    </row>
    <row r="43" spans="1:5" s="3" customFormat="1" ht="16.5" customHeight="1" x14ac:dyDescent="0.2">
      <c r="A43" s="17" t="s">
        <v>367</v>
      </c>
      <c r="B43" s="17" t="s">
        <v>363</v>
      </c>
      <c r="C43" s="398"/>
      <c r="D43" s="406"/>
      <c r="E43" s="97"/>
    </row>
    <row r="44" spans="1:5" s="3" customFormat="1" ht="30" x14ac:dyDescent="0.2">
      <c r="A44" s="90" t="s">
        <v>40</v>
      </c>
      <c r="B44" s="90" t="s">
        <v>28</v>
      </c>
      <c r="C44" s="398">
        <v>3853.7</v>
      </c>
      <c r="D44" s="398">
        <v>3853.7</v>
      </c>
      <c r="E44" s="97"/>
    </row>
    <row r="45" spans="1:5" s="3" customFormat="1" ht="16.5" customHeight="1" x14ac:dyDescent="0.2">
      <c r="A45" s="90" t="s">
        <v>41</v>
      </c>
      <c r="B45" s="90" t="s">
        <v>24</v>
      </c>
      <c r="C45" s="398"/>
      <c r="D45" s="406"/>
      <c r="E45" s="97"/>
    </row>
    <row r="46" spans="1:5" s="3" customFormat="1" ht="16.5" customHeight="1" x14ac:dyDescent="0.2">
      <c r="A46" s="90" t="s">
        <v>42</v>
      </c>
      <c r="B46" s="90" t="s">
        <v>25</v>
      </c>
      <c r="C46" s="398">
        <v>500</v>
      </c>
      <c r="D46" s="398">
        <v>500</v>
      </c>
      <c r="E46" s="97"/>
    </row>
    <row r="47" spans="1:5" s="3" customFormat="1" ht="16.5" customHeight="1" x14ac:dyDescent="0.2">
      <c r="A47" s="90" t="s">
        <v>43</v>
      </c>
      <c r="B47" s="90" t="s">
        <v>26</v>
      </c>
      <c r="C47" s="398"/>
      <c r="D47" s="406"/>
      <c r="E47" s="97"/>
    </row>
    <row r="48" spans="1:5" s="3" customFormat="1" ht="16.5" customHeight="1" x14ac:dyDescent="0.2">
      <c r="A48" s="90" t="s">
        <v>44</v>
      </c>
      <c r="B48" s="90" t="s">
        <v>412</v>
      </c>
      <c r="C48" s="405">
        <f>SUM(C49:C51)</f>
        <v>800</v>
      </c>
      <c r="D48" s="405">
        <f>SUM(D49:D51)</f>
        <v>800</v>
      </c>
      <c r="E48" s="97"/>
    </row>
    <row r="49" spans="1:6" s="3" customFormat="1" ht="16.5" customHeight="1" x14ac:dyDescent="0.2">
      <c r="A49" s="99" t="s">
        <v>373</v>
      </c>
      <c r="B49" s="99" t="s">
        <v>376</v>
      </c>
      <c r="C49" s="398">
        <v>800</v>
      </c>
      <c r="D49" s="398">
        <v>800</v>
      </c>
      <c r="E49" s="97"/>
    </row>
    <row r="50" spans="1:6" s="3" customFormat="1" ht="16.5" customHeight="1" x14ac:dyDescent="0.2">
      <c r="A50" s="99" t="s">
        <v>374</v>
      </c>
      <c r="B50" s="99" t="s">
        <v>375</v>
      </c>
      <c r="C50" s="398"/>
      <c r="D50" s="406"/>
      <c r="E50" s="97"/>
    </row>
    <row r="51" spans="1:6" s="3" customFormat="1" ht="16.5" customHeight="1" x14ac:dyDescent="0.2">
      <c r="A51" s="99" t="s">
        <v>377</v>
      </c>
      <c r="B51" s="99" t="s">
        <v>378</v>
      </c>
      <c r="C51" s="398"/>
      <c r="D51" s="406"/>
      <c r="E51" s="97"/>
    </row>
    <row r="52" spans="1:6" s="3" customFormat="1" x14ac:dyDescent="0.2">
      <c r="A52" s="90" t="s">
        <v>45</v>
      </c>
      <c r="B52" s="90" t="s">
        <v>29</v>
      </c>
      <c r="C52" s="398"/>
      <c r="D52" s="406"/>
      <c r="E52" s="97"/>
    </row>
    <row r="53" spans="1:6" s="3" customFormat="1" ht="16.5" customHeight="1" x14ac:dyDescent="0.2">
      <c r="A53" s="90" t="s">
        <v>46</v>
      </c>
      <c r="B53" s="90" t="s">
        <v>6</v>
      </c>
      <c r="C53" s="398">
        <v>4931.25</v>
      </c>
      <c r="D53" s="398">
        <v>4931.25</v>
      </c>
      <c r="E53" s="257"/>
      <c r="F53" s="258"/>
    </row>
    <row r="54" spans="1:6" s="3" customFormat="1" ht="30" x14ac:dyDescent="0.2">
      <c r="A54" s="89">
        <v>1.3</v>
      </c>
      <c r="B54" s="89" t="s">
        <v>417</v>
      </c>
      <c r="C54" s="404">
        <f>SUM(C55:C56)</f>
        <v>0</v>
      </c>
      <c r="D54" s="404">
        <f>SUM(D55:D56)</f>
        <v>0</v>
      </c>
      <c r="E54" s="257"/>
      <c r="F54" s="258"/>
    </row>
    <row r="55" spans="1:6" s="3" customFormat="1" ht="30" x14ac:dyDescent="0.2">
      <c r="A55" s="90" t="s">
        <v>50</v>
      </c>
      <c r="B55" s="90" t="s">
        <v>48</v>
      </c>
      <c r="C55" s="398"/>
      <c r="D55" s="406"/>
      <c r="E55" s="257"/>
      <c r="F55" s="258"/>
    </row>
    <row r="56" spans="1:6" s="3" customFormat="1" ht="16.5" customHeight="1" x14ac:dyDescent="0.2">
      <c r="A56" s="90" t="s">
        <v>51</v>
      </c>
      <c r="B56" s="90" t="s">
        <v>47</v>
      </c>
      <c r="C56" s="398"/>
      <c r="D56" s="406"/>
      <c r="E56" s="257"/>
      <c r="F56" s="258"/>
    </row>
    <row r="57" spans="1:6" s="3" customFormat="1" x14ac:dyDescent="0.2">
      <c r="A57" s="89">
        <v>1.4</v>
      </c>
      <c r="B57" s="89" t="s">
        <v>419</v>
      </c>
      <c r="C57" s="398"/>
      <c r="D57" s="406"/>
      <c r="E57" s="257"/>
      <c r="F57" s="258"/>
    </row>
    <row r="58" spans="1:6" s="260" customFormat="1" x14ac:dyDescent="0.2">
      <c r="A58" s="89">
        <v>1.5</v>
      </c>
      <c r="B58" s="89" t="s">
        <v>7</v>
      </c>
      <c r="C58" s="409"/>
      <c r="D58" s="40"/>
      <c r="E58" s="259"/>
    </row>
    <row r="59" spans="1:6" s="260" customFormat="1" x14ac:dyDescent="0.3">
      <c r="A59" s="89">
        <v>1.6</v>
      </c>
      <c r="B59" s="45" t="s">
        <v>8</v>
      </c>
      <c r="C59" s="399">
        <f>SUM(C60:C64)</f>
        <v>174.37</v>
      </c>
      <c r="D59" s="399">
        <f>SUM(D60:D64)</f>
        <v>174.37</v>
      </c>
      <c r="E59" s="259"/>
    </row>
    <row r="60" spans="1:6" s="260" customFormat="1" x14ac:dyDescent="0.2">
      <c r="A60" s="90" t="s">
        <v>299</v>
      </c>
      <c r="B60" s="46" t="s">
        <v>52</v>
      </c>
      <c r="C60" s="409"/>
      <c r="D60" s="40"/>
      <c r="E60" s="259"/>
    </row>
    <row r="61" spans="1:6" s="260" customFormat="1" ht="30" x14ac:dyDescent="0.2">
      <c r="A61" s="90" t="s">
        <v>300</v>
      </c>
      <c r="B61" s="46" t="s">
        <v>54</v>
      </c>
      <c r="C61" s="409">
        <v>0.62</v>
      </c>
      <c r="D61" s="409">
        <v>0.62</v>
      </c>
      <c r="E61" s="259"/>
    </row>
    <row r="62" spans="1:6" s="260" customFormat="1" x14ac:dyDescent="0.2">
      <c r="A62" s="90" t="s">
        <v>301</v>
      </c>
      <c r="B62" s="46" t="s">
        <v>53</v>
      </c>
      <c r="C62" s="40"/>
      <c r="D62" s="40"/>
      <c r="E62" s="259"/>
    </row>
    <row r="63" spans="1:6" s="260" customFormat="1" x14ac:dyDescent="0.2">
      <c r="A63" s="90" t="s">
        <v>302</v>
      </c>
      <c r="B63" s="46" t="s">
        <v>27</v>
      </c>
      <c r="C63" s="409">
        <v>173.75</v>
      </c>
      <c r="D63" s="40">
        <v>173.75</v>
      </c>
      <c r="E63" s="259"/>
    </row>
    <row r="64" spans="1:6" s="260" customFormat="1" x14ac:dyDescent="0.2">
      <c r="A64" s="90" t="s">
        <v>339</v>
      </c>
      <c r="B64" s="46" t="s">
        <v>340</v>
      </c>
      <c r="C64" s="409"/>
      <c r="D64" s="40"/>
      <c r="E64" s="259"/>
    </row>
    <row r="65" spans="1:5" x14ac:dyDescent="0.3">
      <c r="A65" s="255">
        <v>2</v>
      </c>
      <c r="B65" s="255" t="s">
        <v>413</v>
      </c>
      <c r="C65" s="410"/>
      <c r="D65" s="399">
        <f>SUM(D66:D72)</f>
        <v>18506</v>
      </c>
      <c r="E65" s="98"/>
    </row>
    <row r="66" spans="1:5" x14ac:dyDescent="0.3">
      <c r="A66" s="100">
        <v>2.1</v>
      </c>
      <c r="B66" s="262" t="s">
        <v>100</v>
      </c>
      <c r="C66" s="411"/>
      <c r="D66" s="412"/>
      <c r="E66" s="98"/>
    </row>
    <row r="67" spans="1:5" x14ac:dyDescent="0.3">
      <c r="A67" s="100">
        <v>2.2000000000000002</v>
      </c>
      <c r="B67" s="262" t="s">
        <v>414</v>
      </c>
      <c r="C67" s="411"/>
      <c r="D67" s="412"/>
      <c r="E67" s="98"/>
    </row>
    <row r="68" spans="1:5" x14ac:dyDescent="0.3">
      <c r="A68" s="100">
        <v>2.2999999999999998</v>
      </c>
      <c r="B68" s="262" t="s">
        <v>104</v>
      </c>
      <c r="C68" s="411"/>
      <c r="D68" s="412"/>
      <c r="E68" s="98"/>
    </row>
    <row r="69" spans="1:5" x14ac:dyDescent="0.3">
      <c r="A69" s="100">
        <v>2.4</v>
      </c>
      <c r="B69" s="262" t="s">
        <v>103</v>
      </c>
      <c r="C69" s="411"/>
      <c r="D69" s="412">
        <v>13000</v>
      </c>
      <c r="E69" s="98"/>
    </row>
    <row r="70" spans="1:5" x14ac:dyDescent="0.3">
      <c r="A70" s="100">
        <v>2.5</v>
      </c>
      <c r="B70" s="262" t="s">
        <v>415</v>
      </c>
      <c r="C70" s="411"/>
      <c r="D70" s="412">
        <v>5506</v>
      </c>
      <c r="E70" s="98"/>
    </row>
    <row r="71" spans="1:5" x14ac:dyDescent="0.3">
      <c r="A71" s="100">
        <v>2.6</v>
      </c>
      <c r="B71" s="262" t="s">
        <v>101</v>
      </c>
      <c r="C71" s="411"/>
      <c r="D71" s="412"/>
      <c r="E71" s="98"/>
    </row>
    <row r="72" spans="1:5" x14ac:dyDescent="0.3">
      <c r="A72" s="100">
        <v>2.7</v>
      </c>
      <c r="B72" s="262" t="s">
        <v>102</v>
      </c>
      <c r="C72" s="413"/>
      <c r="D72" s="412"/>
      <c r="E72" s="98"/>
    </row>
    <row r="73" spans="1:5" x14ac:dyDescent="0.3">
      <c r="A73" s="255">
        <v>3</v>
      </c>
      <c r="B73" s="255" t="s">
        <v>453</v>
      </c>
      <c r="C73" s="399"/>
      <c r="D73" s="412"/>
      <c r="E73" s="98"/>
    </row>
    <row r="74" spans="1:5" x14ac:dyDescent="0.3">
      <c r="A74" s="255">
        <v>4</v>
      </c>
      <c r="B74" s="255" t="s">
        <v>253</v>
      </c>
      <c r="C74" s="399"/>
      <c r="D74" s="399">
        <f>SUM(D75:D76)</f>
        <v>0</v>
      </c>
      <c r="E74" s="98"/>
    </row>
    <row r="75" spans="1:5" x14ac:dyDescent="0.3">
      <c r="A75" s="100">
        <v>4.0999999999999996</v>
      </c>
      <c r="B75" s="100" t="s">
        <v>254</v>
      </c>
      <c r="C75" s="411"/>
      <c r="D75" s="414"/>
      <c r="E75" s="98"/>
    </row>
    <row r="76" spans="1:5" x14ac:dyDescent="0.3">
      <c r="A76" s="100">
        <v>4.2</v>
      </c>
      <c r="B76" s="100" t="s">
        <v>255</v>
      </c>
      <c r="C76" s="413"/>
      <c r="D76" s="414"/>
      <c r="E76" s="98"/>
    </row>
    <row r="77" spans="1:5" x14ac:dyDescent="0.3">
      <c r="A77" s="255">
        <v>5</v>
      </c>
      <c r="B77" s="255" t="s">
        <v>281</v>
      </c>
      <c r="C77" s="415"/>
      <c r="D77" s="413"/>
      <c r="E77" s="98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2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topLeftCell="A4" zoomScaleSheetLayoutView="100" workbookViewId="0">
      <selection activeCell="B12" sqref="B12"/>
    </sheetView>
  </sheetViews>
  <sheetFormatPr defaultRowHeight="15" x14ac:dyDescent="0.3"/>
  <cols>
    <col min="1" max="1" width="9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329</v>
      </c>
      <c r="B1" s="79"/>
      <c r="C1" s="439" t="s">
        <v>110</v>
      </c>
      <c r="D1" s="439"/>
      <c r="E1" s="93"/>
    </row>
    <row r="2" spans="1:5" s="6" customFormat="1" x14ac:dyDescent="0.3">
      <c r="A2" s="76" t="s">
        <v>330</v>
      </c>
      <c r="B2" s="79"/>
      <c r="C2" s="437" t="str">
        <f>'ფორმა N1'!L4</f>
        <v>01/01/2013-12/31/2013</v>
      </c>
      <c r="D2" s="437"/>
      <c r="E2" s="93"/>
    </row>
    <row r="3" spans="1:5" s="6" customFormat="1" x14ac:dyDescent="0.3">
      <c r="A3" s="78" t="s">
        <v>141</v>
      </c>
      <c r="B3" s="76"/>
      <c r="C3" s="169"/>
      <c r="D3" s="169"/>
      <c r="E3" s="93"/>
    </row>
    <row r="4" spans="1:5" s="6" customFormat="1" x14ac:dyDescent="0.3">
      <c r="A4" s="78"/>
      <c r="B4" s="78"/>
      <c r="C4" s="169"/>
      <c r="D4" s="169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401" t="str">
        <f>'ფორმა N1'!A7</f>
        <v>ეროვნულ-დემოკრატიული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8"/>
      <c r="B8" s="168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30" x14ac:dyDescent="0.2">
      <c r="A10" s="393" t="s">
        <v>331</v>
      </c>
      <c r="B10" s="393" t="s">
        <v>586</v>
      </c>
      <c r="C10" s="398">
        <v>113.75</v>
      </c>
      <c r="D10" s="398">
        <v>113.75</v>
      </c>
      <c r="E10" s="95"/>
    </row>
    <row r="11" spans="1:5" s="10" customFormat="1" x14ac:dyDescent="0.2">
      <c r="A11" s="393" t="s">
        <v>332</v>
      </c>
      <c r="B11" s="393" t="s">
        <v>589</v>
      </c>
      <c r="C11" s="398">
        <v>0.62</v>
      </c>
      <c r="D11" s="398">
        <v>0.62</v>
      </c>
      <c r="E11" s="96"/>
    </row>
    <row r="12" spans="1:5" s="10" customFormat="1" x14ac:dyDescent="0.2">
      <c r="A12" s="89" t="s">
        <v>590</v>
      </c>
      <c r="B12" s="89" t="s">
        <v>591</v>
      </c>
      <c r="C12" s="398">
        <v>60</v>
      </c>
      <c r="D12" s="398">
        <v>60</v>
      </c>
      <c r="E12" s="96"/>
    </row>
    <row r="13" spans="1:5" s="10" customFormat="1" x14ac:dyDescent="0.2">
      <c r="A13" s="89" t="s">
        <v>280</v>
      </c>
      <c r="B13" s="89"/>
      <c r="C13" s="398"/>
      <c r="D13" s="398"/>
      <c r="E13" s="96"/>
    </row>
    <row r="14" spans="1:5" s="10" customFormat="1" x14ac:dyDescent="0.2">
      <c r="A14" s="89" t="s">
        <v>280</v>
      </c>
      <c r="B14" s="89"/>
      <c r="C14" s="398"/>
      <c r="D14" s="398"/>
      <c r="E14" s="96"/>
    </row>
    <row r="15" spans="1:5" s="10" customFormat="1" x14ac:dyDescent="0.2">
      <c r="A15" s="89" t="s">
        <v>280</v>
      </c>
      <c r="B15" s="89"/>
      <c r="C15" s="398"/>
      <c r="D15" s="398"/>
      <c r="E15" s="96"/>
    </row>
    <row r="16" spans="1:5" s="10" customFormat="1" x14ac:dyDescent="0.2">
      <c r="A16" s="89" t="s">
        <v>280</v>
      </c>
      <c r="B16" s="89"/>
      <c r="C16" s="398"/>
      <c r="D16" s="398"/>
      <c r="E16" s="96"/>
    </row>
    <row r="17" spans="1:5" s="10" customFormat="1" ht="17.25" customHeight="1" x14ac:dyDescent="0.2">
      <c r="A17" s="393" t="s">
        <v>333</v>
      </c>
      <c r="B17" s="89" t="s">
        <v>588</v>
      </c>
      <c r="C17" s="4">
        <v>3455</v>
      </c>
      <c r="D17" s="4">
        <v>3455</v>
      </c>
      <c r="E17" s="96"/>
    </row>
    <row r="18" spans="1:5" s="10" customFormat="1" ht="18" customHeight="1" x14ac:dyDescent="0.2">
      <c r="A18" s="100" t="s">
        <v>334</v>
      </c>
      <c r="B18" s="89"/>
      <c r="C18" s="398"/>
      <c r="D18" s="398"/>
      <c r="E18" s="96"/>
    </row>
    <row r="19" spans="1:5" s="10" customFormat="1" ht="30" x14ac:dyDescent="0.2">
      <c r="A19" s="89" t="s">
        <v>291</v>
      </c>
      <c r="B19" s="89" t="s">
        <v>587</v>
      </c>
      <c r="C19" s="428">
        <v>4406.3</v>
      </c>
      <c r="D19" s="398">
        <v>4406.3</v>
      </c>
      <c r="E19" s="96"/>
    </row>
    <row r="20" spans="1:5" s="10" customFormat="1" x14ac:dyDescent="0.2">
      <c r="A20" s="89" t="s">
        <v>280</v>
      </c>
      <c r="B20" s="89"/>
      <c r="C20" s="398"/>
      <c r="D20" s="398"/>
      <c r="E20" s="96"/>
    </row>
    <row r="21" spans="1:5" s="10" customFormat="1" x14ac:dyDescent="0.2">
      <c r="A21" s="89" t="s">
        <v>280</v>
      </c>
      <c r="B21" s="89"/>
      <c r="C21" s="398"/>
      <c r="D21" s="398"/>
      <c r="E21" s="96"/>
    </row>
    <row r="22" spans="1:5" s="10" customFormat="1" x14ac:dyDescent="0.2">
      <c r="A22" s="89" t="s">
        <v>280</v>
      </c>
      <c r="B22" s="89"/>
      <c r="C22" s="398"/>
      <c r="D22" s="398"/>
      <c r="E22" s="96"/>
    </row>
    <row r="23" spans="1:5" s="10" customFormat="1" x14ac:dyDescent="0.2">
      <c r="A23" s="89" t="s">
        <v>280</v>
      </c>
      <c r="B23" s="89"/>
      <c r="C23" s="398"/>
      <c r="D23" s="398"/>
      <c r="E23" s="96"/>
    </row>
    <row r="24" spans="1:5" x14ac:dyDescent="0.3">
      <c r="A24" s="101"/>
      <c r="B24" s="101" t="s">
        <v>338</v>
      </c>
      <c r="C24" s="399">
        <f>SUM(C10:C23)</f>
        <v>8035.67</v>
      </c>
      <c r="D24" s="399">
        <f>SUM(D10:D23)</f>
        <v>8035.67</v>
      </c>
      <c r="E24" s="98"/>
    </row>
    <row r="25" spans="1:5" x14ac:dyDescent="0.3">
      <c r="A25" s="44"/>
      <c r="B25" s="44"/>
    </row>
    <row r="26" spans="1:5" x14ac:dyDescent="0.3">
      <c r="A26" s="272" t="s">
        <v>443</v>
      </c>
      <c r="E26" s="5"/>
    </row>
    <row r="27" spans="1:5" x14ac:dyDescent="0.3">
      <c r="A27" s="2" t="s">
        <v>444</v>
      </c>
    </row>
    <row r="28" spans="1:5" x14ac:dyDescent="0.3">
      <c r="A28" s="225" t="s">
        <v>445</v>
      </c>
    </row>
    <row r="29" spans="1:5" x14ac:dyDescent="0.3">
      <c r="A29" s="225"/>
    </row>
    <row r="30" spans="1:5" x14ac:dyDescent="0.3">
      <c r="A30" s="225" t="s">
        <v>353</v>
      </c>
    </row>
    <row r="31" spans="1:5" s="22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5" zoomScaleSheetLayoutView="100" workbookViewId="0">
      <selection activeCell="D21" sqref="D21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9.710937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6" t="s">
        <v>416</v>
      </c>
      <c r="B1" s="76"/>
      <c r="C1" s="79"/>
      <c r="D1" s="79"/>
      <c r="E1" s="79"/>
      <c r="F1" s="79"/>
      <c r="G1" s="240"/>
      <c r="H1" s="240"/>
      <c r="I1" s="439" t="s">
        <v>110</v>
      </c>
      <c r="J1" s="439"/>
    </row>
    <row r="2" spans="1:10" ht="15" x14ac:dyDescent="0.3">
      <c r="A2" s="78" t="s">
        <v>141</v>
      </c>
      <c r="B2" s="76"/>
      <c r="C2" s="79"/>
      <c r="D2" s="79"/>
      <c r="E2" s="79"/>
      <c r="F2" s="79"/>
      <c r="G2" s="240"/>
      <c r="H2" s="240"/>
      <c r="I2" s="437" t="str">
        <f>'ფორმა N1'!L4</f>
        <v>01/01/2013-12/31/2013</v>
      </c>
      <c r="J2" s="437"/>
    </row>
    <row r="3" spans="1:10" ht="15" x14ac:dyDescent="0.3">
      <c r="A3" s="78"/>
      <c r="B3" s="78"/>
      <c r="C3" s="76"/>
      <c r="D3" s="76"/>
      <c r="E3" s="76"/>
      <c r="F3" s="76"/>
      <c r="G3" s="171"/>
      <c r="H3" s="171"/>
      <c r="I3" s="240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N1'!A7</f>
        <v>ეროვნულ-დემოკრატიული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70"/>
      <c r="B7" s="170"/>
      <c r="C7" s="170"/>
      <c r="D7" s="233"/>
      <c r="E7" s="170"/>
      <c r="F7" s="170"/>
      <c r="G7" s="80"/>
      <c r="H7" s="80"/>
      <c r="I7" s="80"/>
    </row>
    <row r="8" spans="1:10" ht="45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347</v>
      </c>
      <c r="F8" s="92" t="s">
        <v>351</v>
      </c>
      <c r="G8" s="81" t="s">
        <v>10</v>
      </c>
      <c r="H8" s="81" t="s">
        <v>9</v>
      </c>
      <c r="I8" s="81" t="s">
        <v>398</v>
      </c>
      <c r="J8" s="243" t="s">
        <v>350</v>
      </c>
    </row>
    <row r="9" spans="1:10" ht="15" x14ac:dyDescent="0.2">
      <c r="A9" s="100">
        <v>1</v>
      </c>
      <c r="B9" s="393" t="s">
        <v>501</v>
      </c>
      <c r="C9" s="393" t="s">
        <v>502</v>
      </c>
      <c r="D9" s="394">
        <v>19001000342</v>
      </c>
      <c r="E9" s="393" t="s">
        <v>503</v>
      </c>
      <c r="F9" s="100" t="s">
        <v>350</v>
      </c>
      <c r="G9" s="398">
        <v>2500</v>
      </c>
      <c r="H9" s="398">
        <f>G9-I9</f>
        <v>2000</v>
      </c>
      <c r="I9" s="398">
        <f>G9*20/100</f>
        <v>500</v>
      </c>
      <c r="J9" s="243" t="s">
        <v>0</v>
      </c>
    </row>
    <row r="10" spans="1:10" ht="15" x14ac:dyDescent="0.2">
      <c r="A10" s="100">
        <v>2</v>
      </c>
      <c r="B10" s="393" t="s">
        <v>501</v>
      </c>
      <c r="C10" s="393" t="s">
        <v>502</v>
      </c>
      <c r="D10" s="394">
        <v>19001000342</v>
      </c>
      <c r="E10" s="393" t="s">
        <v>503</v>
      </c>
      <c r="F10" s="100" t="s">
        <v>0</v>
      </c>
      <c r="G10" s="398">
        <v>1562.5</v>
      </c>
      <c r="H10" s="398">
        <f t="shared" ref="H10:H30" si="0">G10-I10</f>
        <v>1250</v>
      </c>
      <c r="I10" s="398">
        <f t="shared" ref="I10:I30" si="1">G10*20/100</f>
        <v>312.5</v>
      </c>
    </row>
    <row r="11" spans="1:10" ht="30" x14ac:dyDescent="0.2">
      <c r="A11" s="100">
        <v>3</v>
      </c>
      <c r="B11" s="89" t="s">
        <v>504</v>
      </c>
      <c r="C11" s="89" t="s">
        <v>505</v>
      </c>
      <c r="D11" s="395" t="s">
        <v>489</v>
      </c>
      <c r="E11" s="89" t="s">
        <v>506</v>
      </c>
      <c r="F11" s="100" t="s">
        <v>350</v>
      </c>
      <c r="G11" s="398">
        <v>2750</v>
      </c>
      <c r="H11" s="398">
        <f t="shared" si="0"/>
        <v>2200</v>
      </c>
      <c r="I11" s="398">
        <f t="shared" si="1"/>
        <v>550</v>
      </c>
    </row>
    <row r="12" spans="1:10" ht="30" x14ac:dyDescent="0.2">
      <c r="A12" s="100">
        <v>4</v>
      </c>
      <c r="B12" s="89" t="s">
        <v>504</v>
      </c>
      <c r="C12" s="89" t="s">
        <v>505</v>
      </c>
      <c r="D12" s="395" t="s">
        <v>489</v>
      </c>
      <c r="E12" s="89" t="s">
        <v>506</v>
      </c>
      <c r="F12" s="100" t="s">
        <v>0</v>
      </c>
      <c r="G12" s="398">
        <v>1250</v>
      </c>
      <c r="H12" s="398">
        <f t="shared" si="0"/>
        <v>1000</v>
      </c>
      <c r="I12" s="398">
        <f t="shared" si="1"/>
        <v>250</v>
      </c>
    </row>
    <row r="13" spans="1:10" ht="30" x14ac:dyDescent="0.2">
      <c r="A13" s="100">
        <v>5</v>
      </c>
      <c r="B13" s="89" t="s">
        <v>507</v>
      </c>
      <c r="C13" s="89" t="s">
        <v>508</v>
      </c>
      <c r="D13" s="395" t="s">
        <v>539</v>
      </c>
      <c r="E13" s="89" t="s">
        <v>509</v>
      </c>
      <c r="F13" s="100" t="s">
        <v>350</v>
      </c>
      <c r="G13" s="398">
        <v>2125</v>
      </c>
      <c r="H13" s="398">
        <f t="shared" si="0"/>
        <v>1700</v>
      </c>
      <c r="I13" s="398">
        <f t="shared" si="1"/>
        <v>425</v>
      </c>
    </row>
    <row r="14" spans="1:10" ht="30" x14ac:dyDescent="0.2">
      <c r="A14" s="100">
        <v>6</v>
      </c>
      <c r="B14" s="89" t="s">
        <v>507</v>
      </c>
      <c r="C14" s="89" t="s">
        <v>508</v>
      </c>
      <c r="D14" s="395" t="s">
        <v>539</v>
      </c>
      <c r="E14" s="89" t="s">
        <v>509</v>
      </c>
      <c r="F14" s="100" t="s">
        <v>0</v>
      </c>
      <c r="G14" s="398">
        <v>1381.25</v>
      </c>
      <c r="H14" s="398">
        <f t="shared" si="0"/>
        <v>1105</v>
      </c>
      <c r="I14" s="398">
        <f t="shared" si="1"/>
        <v>276.25</v>
      </c>
    </row>
    <row r="15" spans="1:10" ht="45" x14ac:dyDescent="0.2">
      <c r="A15" s="100">
        <v>7</v>
      </c>
      <c r="B15" s="89" t="s">
        <v>510</v>
      </c>
      <c r="C15" s="89" t="s">
        <v>511</v>
      </c>
      <c r="D15" s="396" t="s">
        <v>486</v>
      </c>
      <c r="E15" s="89" t="s">
        <v>512</v>
      </c>
      <c r="F15" s="100" t="s">
        <v>350</v>
      </c>
      <c r="G15" s="398">
        <v>1250</v>
      </c>
      <c r="H15" s="398">
        <f t="shared" si="0"/>
        <v>1000</v>
      </c>
      <c r="I15" s="398">
        <f t="shared" si="1"/>
        <v>250</v>
      </c>
    </row>
    <row r="16" spans="1:10" ht="45" x14ac:dyDescent="0.2">
      <c r="A16" s="100">
        <v>8</v>
      </c>
      <c r="B16" s="89" t="s">
        <v>510</v>
      </c>
      <c r="C16" s="89" t="s">
        <v>511</v>
      </c>
      <c r="D16" s="396" t="s">
        <v>486</v>
      </c>
      <c r="E16" s="89" t="s">
        <v>512</v>
      </c>
      <c r="F16" s="100" t="s">
        <v>0</v>
      </c>
      <c r="G16" s="398">
        <v>775</v>
      </c>
      <c r="H16" s="398">
        <f t="shared" si="0"/>
        <v>620</v>
      </c>
      <c r="I16" s="398">
        <f t="shared" si="1"/>
        <v>155</v>
      </c>
    </row>
    <row r="17" spans="1:9" ht="30" x14ac:dyDescent="0.2">
      <c r="A17" s="100">
        <v>9</v>
      </c>
      <c r="B17" s="89" t="s">
        <v>513</v>
      </c>
      <c r="C17" s="89" t="s">
        <v>514</v>
      </c>
      <c r="D17" s="397" t="s">
        <v>540</v>
      </c>
      <c r="E17" s="89" t="s">
        <v>515</v>
      </c>
      <c r="F17" s="100" t="s">
        <v>350</v>
      </c>
      <c r="G17" s="398">
        <v>1650</v>
      </c>
      <c r="H17" s="398">
        <f t="shared" si="0"/>
        <v>1320</v>
      </c>
      <c r="I17" s="398">
        <f t="shared" si="1"/>
        <v>330</v>
      </c>
    </row>
    <row r="18" spans="1:9" ht="30" x14ac:dyDescent="0.2">
      <c r="A18" s="100">
        <v>10</v>
      </c>
      <c r="B18" s="89" t="s">
        <v>513</v>
      </c>
      <c r="C18" s="89" t="s">
        <v>514</v>
      </c>
      <c r="D18" s="397" t="s">
        <v>540</v>
      </c>
      <c r="E18" s="89" t="s">
        <v>515</v>
      </c>
      <c r="F18" s="100" t="s">
        <v>0</v>
      </c>
      <c r="G18" s="398">
        <v>450</v>
      </c>
      <c r="H18" s="398">
        <f t="shared" si="0"/>
        <v>360</v>
      </c>
      <c r="I18" s="398">
        <f t="shared" si="1"/>
        <v>90</v>
      </c>
    </row>
    <row r="19" spans="1:9" ht="45" x14ac:dyDescent="0.2">
      <c r="A19" s="100">
        <v>11</v>
      </c>
      <c r="B19" s="89" t="s">
        <v>516</v>
      </c>
      <c r="C19" s="89" t="s">
        <v>517</v>
      </c>
      <c r="D19" s="397" t="s">
        <v>541</v>
      </c>
      <c r="E19" s="89" t="s">
        <v>512</v>
      </c>
      <c r="F19" s="100" t="s">
        <v>350</v>
      </c>
      <c r="G19" s="398">
        <v>1250</v>
      </c>
      <c r="H19" s="398">
        <f t="shared" si="0"/>
        <v>1000</v>
      </c>
      <c r="I19" s="398">
        <f t="shared" si="1"/>
        <v>250</v>
      </c>
    </row>
    <row r="20" spans="1:9" ht="45" x14ac:dyDescent="0.2">
      <c r="A20" s="100">
        <v>12</v>
      </c>
      <c r="B20" s="89" t="s">
        <v>516</v>
      </c>
      <c r="C20" s="89" t="s">
        <v>517</v>
      </c>
      <c r="D20" s="397" t="s">
        <v>541</v>
      </c>
      <c r="E20" s="89" t="s">
        <v>512</v>
      </c>
      <c r="F20" s="100" t="s">
        <v>0</v>
      </c>
      <c r="G20" s="398">
        <v>212.5</v>
      </c>
      <c r="H20" s="398">
        <f t="shared" si="0"/>
        <v>170</v>
      </c>
      <c r="I20" s="398">
        <f t="shared" si="1"/>
        <v>42.5</v>
      </c>
    </row>
    <row r="21" spans="1:9" ht="45" x14ac:dyDescent="0.2">
      <c r="A21" s="100">
        <v>13</v>
      </c>
      <c r="B21" s="89" t="s">
        <v>519</v>
      </c>
      <c r="C21" s="89" t="s">
        <v>520</v>
      </c>
      <c r="D21" s="397" t="s">
        <v>542</v>
      </c>
      <c r="E21" s="89" t="s">
        <v>536</v>
      </c>
      <c r="F21" s="100" t="s">
        <v>350</v>
      </c>
      <c r="G21" s="398">
        <v>1525</v>
      </c>
      <c r="H21" s="398">
        <f t="shared" si="0"/>
        <v>1220</v>
      </c>
      <c r="I21" s="398">
        <f t="shared" si="1"/>
        <v>305</v>
      </c>
    </row>
    <row r="22" spans="1:9" ht="45" x14ac:dyDescent="0.2">
      <c r="A22" s="100">
        <v>14</v>
      </c>
      <c r="B22" s="89" t="s">
        <v>521</v>
      </c>
      <c r="C22" s="89" t="s">
        <v>520</v>
      </c>
      <c r="D22" s="397" t="s">
        <v>542</v>
      </c>
      <c r="E22" s="89" t="s">
        <v>536</v>
      </c>
      <c r="F22" s="100" t="s">
        <v>0</v>
      </c>
      <c r="G22" s="398">
        <v>437.5</v>
      </c>
      <c r="H22" s="398">
        <f t="shared" si="0"/>
        <v>350</v>
      </c>
      <c r="I22" s="398">
        <f t="shared" si="1"/>
        <v>87.5</v>
      </c>
    </row>
    <row r="23" spans="1:9" ht="45" x14ac:dyDescent="0.2">
      <c r="A23" s="100">
        <v>15</v>
      </c>
      <c r="B23" s="89" t="s">
        <v>494</v>
      </c>
      <c r="C23" s="89" t="s">
        <v>522</v>
      </c>
      <c r="D23" s="397" t="s">
        <v>543</v>
      </c>
      <c r="E23" s="89" t="s">
        <v>537</v>
      </c>
      <c r="F23" s="100" t="s">
        <v>350</v>
      </c>
      <c r="G23" s="398">
        <v>1000</v>
      </c>
      <c r="H23" s="398">
        <f t="shared" si="0"/>
        <v>800</v>
      </c>
      <c r="I23" s="398">
        <f t="shared" si="1"/>
        <v>200</v>
      </c>
    </row>
    <row r="24" spans="1:9" ht="45" x14ac:dyDescent="0.2">
      <c r="A24" s="100">
        <v>16</v>
      </c>
      <c r="B24" s="89" t="s">
        <v>494</v>
      </c>
      <c r="C24" s="89" t="s">
        <v>522</v>
      </c>
      <c r="D24" s="397" t="s">
        <v>543</v>
      </c>
      <c r="E24" s="89" t="s">
        <v>537</v>
      </c>
      <c r="F24" s="100" t="s">
        <v>0</v>
      </c>
      <c r="G24" s="398">
        <v>750</v>
      </c>
      <c r="H24" s="398">
        <f t="shared" si="0"/>
        <v>600</v>
      </c>
      <c r="I24" s="398">
        <f t="shared" si="1"/>
        <v>150</v>
      </c>
    </row>
    <row r="25" spans="1:9" ht="30" x14ac:dyDescent="0.2">
      <c r="A25" s="100">
        <v>17</v>
      </c>
      <c r="B25" s="89" t="s">
        <v>523</v>
      </c>
      <c r="C25" s="89" t="s">
        <v>524</v>
      </c>
      <c r="D25" s="397" t="s">
        <v>544</v>
      </c>
      <c r="E25" s="89" t="s">
        <v>538</v>
      </c>
      <c r="F25" s="100" t="s">
        <v>350</v>
      </c>
      <c r="G25" s="398">
        <v>1000</v>
      </c>
      <c r="H25" s="398">
        <f t="shared" si="0"/>
        <v>800</v>
      </c>
      <c r="I25" s="398">
        <f t="shared" si="1"/>
        <v>200</v>
      </c>
    </row>
    <row r="26" spans="1:9" ht="30" x14ac:dyDescent="0.2">
      <c r="A26" s="100">
        <v>18</v>
      </c>
      <c r="B26" s="89" t="s">
        <v>523</v>
      </c>
      <c r="C26" s="89" t="s">
        <v>524</v>
      </c>
      <c r="D26" s="397" t="s">
        <v>544</v>
      </c>
      <c r="E26" s="89" t="s">
        <v>538</v>
      </c>
      <c r="F26" s="100" t="s">
        <v>0</v>
      </c>
      <c r="G26" s="398">
        <v>750</v>
      </c>
      <c r="H26" s="398">
        <f t="shared" si="0"/>
        <v>600</v>
      </c>
      <c r="I26" s="398">
        <f t="shared" si="1"/>
        <v>150</v>
      </c>
    </row>
    <row r="27" spans="1:9" ht="45" x14ac:dyDescent="0.2">
      <c r="A27" s="100">
        <v>19</v>
      </c>
      <c r="B27" s="89" t="s">
        <v>518</v>
      </c>
      <c r="C27" s="89" t="s">
        <v>525</v>
      </c>
      <c r="D27" s="397">
        <v>54001000374</v>
      </c>
      <c r="E27" s="89" t="s">
        <v>532</v>
      </c>
      <c r="F27" s="100" t="s">
        <v>350</v>
      </c>
      <c r="G27" s="398">
        <v>762.5</v>
      </c>
      <c r="H27" s="398">
        <f t="shared" si="0"/>
        <v>610</v>
      </c>
      <c r="I27" s="398">
        <f t="shared" si="1"/>
        <v>152.5</v>
      </c>
    </row>
    <row r="28" spans="1:9" ht="45" x14ac:dyDescent="0.2">
      <c r="A28" s="100">
        <v>20</v>
      </c>
      <c r="B28" s="89" t="s">
        <v>526</v>
      </c>
      <c r="C28" s="89" t="s">
        <v>527</v>
      </c>
      <c r="D28" s="397" t="s">
        <v>545</v>
      </c>
      <c r="E28" s="89" t="s">
        <v>535</v>
      </c>
      <c r="F28" s="100" t="s">
        <v>350</v>
      </c>
      <c r="G28" s="398">
        <v>1500</v>
      </c>
      <c r="H28" s="398">
        <f t="shared" si="0"/>
        <v>1200</v>
      </c>
      <c r="I28" s="398">
        <f t="shared" si="1"/>
        <v>300</v>
      </c>
    </row>
    <row r="29" spans="1:9" ht="45" x14ac:dyDescent="0.2">
      <c r="A29" s="100">
        <v>21</v>
      </c>
      <c r="B29" s="89" t="s">
        <v>528</v>
      </c>
      <c r="C29" s="89" t="s">
        <v>529</v>
      </c>
      <c r="D29" s="397" t="s">
        <v>546</v>
      </c>
      <c r="E29" s="89" t="s">
        <v>533</v>
      </c>
      <c r="F29" s="100" t="s">
        <v>350</v>
      </c>
      <c r="G29" s="398">
        <v>162.5</v>
      </c>
      <c r="H29" s="398">
        <f t="shared" si="0"/>
        <v>130</v>
      </c>
      <c r="I29" s="398">
        <f t="shared" si="1"/>
        <v>32.5</v>
      </c>
    </row>
    <row r="30" spans="1:9" ht="15" x14ac:dyDescent="0.2">
      <c r="A30" s="100">
        <v>22</v>
      </c>
      <c r="B30" s="89" t="s">
        <v>530</v>
      </c>
      <c r="C30" s="89" t="s">
        <v>531</v>
      </c>
      <c r="D30" s="397" t="s">
        <v>547</v>
      </c>
      <c r="E30" s="89" t="s">
        <v>534</v>
      </c>
      <c r="F30" s="100" t="s">
        <v>350</v>
      </c>
      <c r="G30" s="398">
        <v>1000</v>
      </c>
      <c r="H30" s="398">
        <f t="shared" si="0"/>
        <v>800</v>
      </c>
      <c r="I30" s="398">
        <f t="shared" si="1"/>
        <v>200</v>
      </c>
    </row>
    <row r="31" spans="1:9" ht="15" x14ac:dyDescent="0.2">
      <c r="A31" s="100">
        <v>23</v>
      </c>
      <c r="B31" s="89"/>
      <c r="C31" s="89"/>
      <c r="D31" s="397"/>
      <c r="E31" s="89"/>
      <c r="F31" s="100"/>
      <c r="G31" s="398"/>
      <c r="H31" s="398"/>
      <c r="I31" s="398"/>
    </row>
    <row r="32" spans="1:9" ht="15" x14ac:dyDescent="0.2">
      <c r="A32" s="100">
        <v>24</v>
      </c>
      <c r="B32" s="89"/>
      <c r="C32" s="89"/>
      <c r="D32" s="397"/>
      <c r="E32" s="89"/>
      <c r="F32" s="100"/>
      <c r="G32" s="398"/>
      <c r="H32" s="398"/>
      <c r="I32" s="398"/>
    </row>
    <row r="33" spans="1:9" ht="15" x14ac:dyDescent="0.2">
      <c r="A33" s="89" t="s">
        <v>278</v>
      </c>
      <c r="B33" s="89"/>
      <c r="C33" s="89"/>
      <c r="D33" s="397"/>
      <c r="E33" s="89"/>
      <c r="F33" s="100"/>
      <c r="G33" s="398"/>
      <c r="H33" s="398"/>
      <c r="I33" s="398"/>
    </row>
    <row r="34" spans="1:9" ht="15" x14ac:dyDescent="0.3">
      <c r="A34" s="89"/>
      <c r="B34" s="101"/>
      <c r="C34" s="101"/>
      <c r="D34" s="397"/>
      <c r="E34" s="101"/>
      <c r="F34" s="89" t="s">
        <v>459</v>
      </c>
      <c r="G34" s="399">
        <f>SUM(G9:G33)</f>
        <v>26043.75</v>
      </c>
      <c r="H34" s="399">
        <f>SUM(H9:H33)</f>
        <v>20835</v>
      </c>
      <c r="I34" s="399">
        <f>SUM(I9:I33)</f>
        <v>5208.75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447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/>
      <c r="D43" s="193"/>
      <c r="E43" s="197"/>
      <c r="F43" s="197"/>
      <c r="G43" s="197"/>
      <c r="H43" s="193"/>
      <c r="I43" s="193"/>
    </row>
    <row r="44" spans="1:9" ht="15" x14ac:dyDescent="0.3">
      <c r="A44" s="199"/>
      <c r="B44" s="199"/>
      <c r="C44" s="199" t="s">
        <v>397</v>
      </c>
      <c r="D44" s="199"/>
      <c r="E44" s="199"/>
      <c r="F44" s="199"/>
      <c r="G44" s="199"/>
      <c r="H44" s="193"/>
      <c r="I44" s="193"/>
    </row>
    <row r="45" spans="1:9" ht="15" x14ac:dyDescent="0.3">
      <c r="A45" s="193"/>
      <c r="B45" s="193"/>
      <c r="C45" s="193" t="s">
        <v>396</v>
      </c>
      <c r="D45" s="193"/>
      <c r="E45" s="193"/>
      <c r="F45" s="193"/>
      <c r="G45" s="193"/>
      <c r="H45" s="193"/>
      <c r="I45" s="193"/>
    </row>
    <row r="46" spans="1:9" x14ac:dyDescent="0.2">
      <c r="A46" s="201"/>
      <c r="B46" s="201"/>
      <c r="C46" s="201" t="s">
        <v>140</v>
      </c>
      <c r="D46" s="201"/>
      <c r="E46" s="201"/>
      <c r="F46" s="201"/>
      <c r="G46" s="201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1:D18">
      <formula1>11</formula1>
    </dataValidation>
  </dataValidations>
  <printOptions gridLines="1"/>
  <pageMargins left="0.25" right="0.25" top="0.75" bottom="0.75" header="0.3" footer="0.3"/>
  <pageSetup scale="4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view="pageBreakPreview" topLeftCell="A40" zoomScaleSheetLayoutView="100" workbookViewId="0">
      <selection activeCell="G18" sqref="G18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6" t="s">
        <v>368</v>
      </c>
      <c r="B1" s="79"/>
      <c r="C1" s="79"/>
      <c r="D1" s="79"/>
      <c r="E1" s="79"/>
      <c r="F1" s="79"/>
      <c r="G1" s="439" t="s">
        <v>110</v>
      </c>
      <c r="H1" s="439"/>
    </row>
    <row r="2" spans="1:8" ht="15" x14ac:dyDescent="0.3">
      <c r="A2" s="78" t="s">
        <v>141</v>
      </c>
      <c r="B2" s="79"/>
      <c r="C2" s="79"/>
      <c r="D2" s="79"/>
      <c r="E2" s="79"/>
      <c r="F2" s="79"/>
      <c r="G2" s="437" t="str">
        <f>'ფორმა N1'!L4</f>
        <v>01/01/2013-12/31/2013</v>
      </c>
      <c r="H2" s="437"/>
    </row>
    <row r="3" spans="1:8" ht="15" x14ac:dyDescent="0.3">
      <c r="A3" s="78"/>
      <c r="B3" s="78"/>
      <c r="C3" s="78"/>
      <c r="D3" s="78"/>
      <c r="E3" s="78"/>
      <c r="F3" s="78"/>
      <c r="G3" s="171"/>
      <c r="H3" s="171"/>
    </row>
    <row r="4" spans="1:8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 x14ac:dyDescent="0.3">
      <c r="A5" s="82" t="str">
        <f>'ფორმა N1'!A7</f>
        <v>ეროვნულ-დემოკრატიული პარტია</v>
      </c>
      <c r="B5" s="82"/>
      <c r="C5" s="82"/>
      <c r="D5" s="82"/>
      <c r="E5" s="82"/>
      <c r="F5" s="82"/>
      <c r="G5" s="83"/>
      <c r="H5" s="83"/>
    </row>
    <row r="6" spans="1:8" ht="15" x14ac:dyDescent="0.3">
      <c r="A6" s="79"/>
      <c r="B6" s="79"/>
      <c r="C6" s="79"/>
      <c r="D6" s="79"/>
      <c r="E6" s="79"/>
      <c r="F6" s="79"/>
      <c r="G6" s="78"/>
      <c r="H6" s="78"/>
    </row>
    <row r="7" spans="1:8" ht="15" x14ac:dyDescent="0.2">
      <c r="A7" s="170"/>
      <c r="B7" s="170"/>
      <c r="C7" s="285"/>
      <c r="D7" s="170"/>
      <c r="E7" s="170"/>
      <c r="F7" s="170"/>
      <c r="G7" s="80"/>
      <c r="H7" s="80"/>
    </row>
    <row r="8" spans="1:8" ht="45" x14ac:dyDescent="0.2">
      <c r="A8" s="92" t="s">
        <v>342</v>
      </c>
      <c r="B8" s="92" t="s">
        <v>343</v>
      </c>
      <c r="C8" s="92" t="s">
        <v>228</v>
      </c>
      <c r="D8" s="92" t="s">
        <v>346</v>
      </c>
      <c r="E8" s="92" t="s">
        <v>345</v>
      </c>
      <c r="F8" s="92" t="s">
        <v>392</v>
      </c>
      <c r="G8" s="81" t="s">
        <v>10</v>
      </c>
      <c r="H8" s="81" t="s">
        <v>9</v>
      </c>
    </row>
    <row r="9" spans="1:8" ht="45" x14ac:dyDescent="0.2">
      <c r="A9" s="393" t="s">
        <v>513</v>
      </c>
      <c r="B9" s="393" t="s">
        <v>514</v>
      </c>
      <c r="C9" s="397" t="s">
        <v>540</v>
      </c>
      <c r="D9" s="393" t="s">
        <v>550</v>
      </c>
      <c r="E9" s="393" t="s">
        <v>551</v>
      </c>
      <c r="F9" s="393">
        <v>19</v>
      </c>
      <c r="G9" s="398">
        <v>280</v>
      </c>
      <c r="H9" s="398">
        <v>280</v>
      </c>
    </row>
    <row r="10" spans="1:8" ht="45" x14ac:dyDescent="0.2">
      <c r="A10" s="393" t="s">
        <v>501</v>
      </c>
      <c r="B10" s="393" t="s">
        <v>502</v>
      </c>
      <c r="C10" s="394">
        <v>19001000342</v>
      </c>
      <c r="D10" s="393" t="s">
        <v>550</v>
      </c>
      <c r="E10" s="393" t="s">
        <v>552</v>
      </c>
      <c r="F10" s="393">
        <v>30</v>
      </c>
      <c r="G10" s="398">
        <v>450</v>
      </c>
      <c r="H10" s="398">
        <v>450</v>
      </c>
    </row>
    <row r="11" spans="1:8" ht="45" x14ac:dyDescent="0.2">
      <c r="A11" s="393" t="s">
        <v>553</v>
      </c>
      <c r="B11" s="393" t="s">
        <v>554</v>
      </c>
      <c r="C11" s="393"/>
      <c r="D11" s="393" t="s">
        <v>550</v>
      </c>
      <c r="E11" s="393" t="s">
        <v>552</v>
      </c>
      <c r="F11" s="393">
        <v>20</v>
      </c>
      <c r="G11" s="398">
        <v>300</v>
      </c>
      <c r="H11" s="398">
        <v>300</v>
      </c>
    </row>
    <row r="12" spans="1:8" ht="45" x14ac:dyDescent="0.2">
      <c r="A12" s="393" t="s">
        <v>504</v>
      </c>
      <c r="B12" s="393" t="s">
        <v>505</v>
      </c>
      <c r="C12" s="395" t="s">
        <v>489</v>
      </c>
      <c r="D12" s="393" t="s">
        <v>550</v>
      </c>
      <c r="E12" s="393" t="s">
        <v>555</v>
      </c>
      <c r="F12" s="393">
        <v>30</v>
      </c>
      <c r="G12" s="398">
        <v>450</v>
      </c>
      <c r="H12" s="398">
        <v>450</v>
      </c>
    </row>
    <row r="13" spans="1:8" ht="45" x14ac:dyDescent="0.2">
      <c r="A13" s="393" t="s">
        <v>507</v>
      </c>
      <c r="B13" s="393" t="s">
        <v>508</v>
      </c>
      <c r="C13" s="395" t="s">
        <v>539</v>
      </c>
      <c r="D13" s="393" t="s">
        <v>550</v>
      </c>
      <c r="E13" s="393" t="s">
        <v>565</v>
      </c>
      <c r="F13" s="393">
        <v>30</v>
      </c>
      <c r="G13" s="398">
        <v>450</v>
      </c>
      <c r="H13" s="398">
        <v>450</v>
      </c>
    </row>
    <row r="14" spans="1:8" ht="45" x14ac:dyDescent="0.2">
      <c r="A14" s="393" t="s">
        <v>518</v>
      </c>
      <c r="B14" s="393" t="s">
        <v>525</v>
      </c>
      <c r="C14" s="394">
        <v>54001000374</v>
      </c>
      <c r="D14" s="393" t="s">
        <v>550</v>
      </c>
      <c r="E14" s="393" t="s">
        <v>556</v>
      </c>
      <c r="F14" s="393">
        <v>17</v>
      </c>
      <c r="G14" s="398">
        <v>250</v>
      </c>
      <c r="H14" s="398">
        <v>250</v>
      </c>
    </row>
    <row r="15" spans="1:8" ht="45" x14ac:dyDescent="0.2">
      <c r="A15" s="393" t="s">
        <v>516</v>
      </c>
      <c r="B15" s="393" t="s">
        <v>517</v>
      </c>
      <c r="C15" s="403" t="s">
        <v>541</v>
      </c>
      <c r="D15" s="393" t="s">
        <v>550</v>
      </c>
      <c r="E15" s="393" t="s">
        <v>551</v>
      </c>
      <c r="F15" s="393">
        <v>10</v>
      </c>
      <c r="G15" s="398">
        <v>150</v>
      </c>
      <c r="H15" s="398">
        <v>150</v>
      </c>
    </row>
    <row r="16" spans="1:8" ht="45" x14ac:dyDescent="0.2">
      <c r="A16" s="393" t="s">
        <v>528</v>
      </c>
      <c r="B16" s="393" t="s">
        <v>529</v>
      </c>
      <c r="C16" s="394">
        <v>35001040632</v>
      </c>
      <c r="D16" s="393" t="s">
        <v>550</v>
      </c>
      <c r="E16" s="393" t="s">
        <v>557</v>
      </c>
      <c r="F16" s="393">
        <v>18</v>
      </c>
      <c r="G16" s="398">
        <v>270</v>
      </c>
      <c r="H16" s="398">
        <v>270</v>
      </c>
    </row>
    <row r="17" spans="1:8" ht="45" x14ac:dyDescent="0.2">
      <c r="A17" s="393" t="s">
        <v>558</v>
      </c>
      <c r="B17" s="393" t="s">
        <v>559</v>
      </c>
      <c r="C17" s="403" t="s">
        <v>560</v>
      </c>
      <c r="D17" s="393" t="s">
        <v>550</v>
      </c>
      <c r="E17" s="393" t="s">
        <v>561</v>
      </c>
      <c r="F17" s="393">
        <v>30</v>
      </c>
      <c r="G17" s="398">
        <v>300</v>
      </c>
      <c r="H17" s="398">
        <v>300</v>
      </c>
    </row>
    <row r="18" spans="1:8" ht="45" x14ac:dyDescent="0.2">
      <c r="A18" s="393" t="s">
        <v>562</v>
      </c>
      <c r="B18" s="393" t="s">
        <v>508</v>
      </c>
      <c r="C18" s="403" t="s">
        <v>566</v>
      </c>
      <c r="D18" s="393" t="s">
        <v>563</v>
      </c>
      <c r="E18" s="393" t="s">
        <v>564</v>
      </c>
      <c r="F18" s="393">
        <v>5</v>
      </c>
      <c r="G18" s="398">
        <v>432.25</v>
      </c>
      <c r="H18" s="398">
        <v>432.25</v>
      </c>
    </row>
    <row r="19" spans="1:8" ht="45" x14ac:dyDescent="0.2">
      <c r="A19" s="89" t="s">
        <v>567</v>
      </c>
      <c r="B19" s="89" t="s">
        <v>511</v>
      </c>
      <c r="C19" s="396" t="s">
        <v>486</v>
      </c>
      <c r="D19" s="393" t="s">
        <v>550</v>
      </c>
      <c r="E19" s="89" t="s">
        <v>555</v>
      </c>
      <c r="F19" s="89">
        <v>20</v>
      </c>
      <c r="G19" s="398">
        <v>300</v>
      </c>
      <c r="H19" s="398">
        <v>300</v>
      </c>
    </row>
    <row r="20" spans="1:8" ht="45" x14ac:dyDescent="0.2">
      <c r="A20" s="89" t="s">
        <v>523</v>
      </c>
      <c r="B20" s="89" t="s">
        <v>524</v>
      </c>
      <c r="C20" s="397" t="s">
        <v>544</v>
      </c>
      <c r="D20" s="393" t="s">
        <v>550</v>
      </c>
      <c r="E20" s="89" t="s">
        <v>568</v>
      </c>
      <c r="F20" s="89">
        <v>20</v>
      </c>
      <c r="G20" s="398">
        <v>300</v>
      </c>
      <c r="H20" s="398">
        <v>300</v>
      </c>
    </row>
    <row r="21" spans="1:8" ht="45" x14ac:dyDescent="0.2">
      <c r="A21" s="89" t="s">
        <v>519</v>
      </c>
      <c r="B21" s="89" t="s">
        <v>520</v>
      </c>
      <c r="C21" s="397" t="s">
        <v>542</v>
      </c>
      <c r="D21" s="393" t="s">
        <v>574</v>
      </c>
      <c r="E21" s="89" t="s">
        <v>552</v>
      </c>
      <c r="F21" s="89">
        <v>12</v>
      </c>
      <c r="G21" s="398">
        <v>180</v>
      </c>
      <c r="H21" s="398">
        <v>180</v>
      </c>
    </row>
    <row r="22" spans="1:8" ht="45" x14ac:dyDescent="0.2">
      <c r="A22" s="89" t="s">
        <v>501</v>
      </c>
      <c r="B22" s="89" t="s">
        <v>502</v>
      </c>
      <c r="C22" s="394">
        <v>19001000342</v>
      </c>
      <c r="D22" s="393" t="s">
        <v>574</v>
      </c>
      <c r="E22" s="89" t="s">
        <v>552</v>
      </c>
      <c r="F22" s="89">
        <v>14</v>
      </c>
      <c r="G22" s="398">
        <v>200</v>
      </c>
      <c r="H22" s="398">
        <v>200</v>
      </c>
    </row>
    <row r="23" spans="1:8" ht="45" x14ac:dyDescent="0.2">
      <c r="A23" s="89" t="s">
        <v>516</v>
      </c>
      <c r="B23" s="89" t="s">
        <v>517</v>
      </c>
      <c r="C23" s="403" t="s">
        <v>541</v>
      </c>
      <c r="D23" s="393" t="s">
        <v>574</v>
      </c>
      <c r="E23" s="89" t="s">
        <v>565</v>
      </c>
      <c r="F23" s="89">
        <v>17</v>
      </c>
      <c r="G23" s="398">
        <v>250</v>
      </c>
      <c r="H23" s="398">
        <v>250</v>
      </c>
    </row>
    <row r="24" spans="1:8" ht="45" x14ac:dyDescent="0.2">
      <c r="A24" s="89" t="s">
        <v>513</v>
      </c>
      <c r="B24" s="89" t="s">
        <v>514</v>
      </c>
      <c r="C24" s="397" t="s">
        <v>540</v>
      </c>
      <c r="D24" s="393" t="s">
        <v>574</v>
      </c>
      <c r="E24" s="89" t="s">
        <v>551</v>
      </c>
      <c r="F24" s="89">
        <v>17</v>
      </c>
      <c r="G24" s="398">
        <v>250</v>
      </c>
      <c r="H24" s="398">
        <v>250</v>
      </c>
    </row>
    <row r="25" spans="1:8" ht="15" x14ac:dyDescent="0.2">
      <c r="A25" s="89" t="s">
        <v>519</v>
      </c>
      <c r="B25" s="89" t="s">
        <v>520</v>
      </c>
      <c r="C25" s="397" t="s">
        <v>542</v>
      </c>
      <c r="D25" s="393"/>
      <c r="E25" s="89" t="s">
        <v>552</v>
      </c>
      <c r="F25" s="89">
        <v>20</v>
      </c>
      <c r="G25" s="398">
        <v>300</v>
      </c>
      <c r="H25" s="398">
        <v>300</v>
      </c>
    </row>
    <row r="26" spans="1:8" ht="30" x14ac:dyDescent="0.2">
      <c r="A26" s="89" t="s">
        <v>501</v>
      </c>
      <c r="B26" s="89" t="s">
        <v>502</v>
      </c>
      <c r="C26" s="394">
        <v>19001000342</v>
      </c>
      <c r="D26" s="393" t="s">
        <v>573</v>
      </c>
      <c r="E26" s="89" t="s">
        <v>571</v>
      </c>
      <c r="F26" s="89">
        <v>10</v>
      </c>
      <c r="G26" s="398">
        <v>150</v>
      </c>
      <c r="H26" s="398">
        <v>150</v>
      </c>
    </row>
    <row r="27" spans="1:8" ht="30" x14ac:dyDescent="0.2">
      <c r="A27" s="89" t="s">
        <v>504</v>
      </c>
      <c r="B27" s="89" t="s">
        <v>505</v>
      </c>
      <c r="C27" s="395" t="s">
        <v>489</v>
      </c>
      <c r="D27" s="393" t="s">
        <v>573</v>
      </c>
      <c r="E27" s="89" t="s">
        <v>571</v>
      </c>
      <c r="F27" s="89">
        <v>10</v>
      </c>
      <c r="G27" s="398">
        <v>150</v>
      </c>
      <c r="H27" s="398">
        <v>150</v>
      </c>
    </row>
    <row r="28" spans="1:8" ht="45" x14ac:dyDescent="0.2">
      <c r="A28" s="89" t="s">
        <v>562</v>
      </c>
      <c r="B28" s="89" t="s">
        <v>508</v>
      </c>
      <c r="C28" s="403" t="s">
        <v>566</v>
      </c>
      <c r="D28" s="393" t="s">
        <v>563</v>
      </c>
      <c r="E28" s="89" t="s">
        <v>572</v>
      </c>
      <c r="F28" s="89">
        <v>8</v>
      </c>
      <c r="G28" s="398">
        <v>1319.75</v>
      </c>
      <c r="H28" s="398">
        <v>1319.75</v>
      </c>
    </row>
    <row r="29" spans="1:8" ht="45" x14ac:dyDescent="0.2">
      <c r="A29" s="89" t="s">
        <v>569</v>
      </c>
      <c r="B29" s="89" t="s">
        <v>570</v>
      </c>
      <c r="C29" s="89"/>
      <c r="D29" s="393" t="s">
        <v>550</v>
      </c>
      <c r="E29" s="89" t="s">
        <v>565</v>
      </c>
      <c r="F29" s="89">
        <v>14</v>
      </c>
      <c r="G29" s="398">
        <v>200</v>
      </c>
      <c r="H29" s="398">
        <v>200</v>
      </c>
    </row>
    <row r="30" spans="1:8" ht="30" x14ac:dyDescent="0.2">
      <c r="A30" s="89" t="s">
        <v>504</v>
      </c>
      <c r="B30" s="89" t="s">
        <v>505</v>
      </c>
      <c r="C30" s="395" t="s">
        <v>489</v>
      </c>
      <c r="D30" s="393" t="s">
        <v>573</v>
      </c>
      <c r="E30" s="89" t="s">
        <v>571</v>
      </c>
      <c r="F30" s="89">
        <v>14</v>
      </c>
      <c r="G30" s="398">
        <v>200</v>
      </c>
      <c r="H30" s="398">
        <v>200</v>
      </c>
    </row>
    <row r="31" spans="1:8" ht="30" x14ac:dyDescent="0.2">
      <c r="A31" s="89" t="s">
        <v>501</v>
      </c>
      <c r="B31" s="89" t="s">
        <v>502</v>
      </c>
      <c r="C31" s="394">
        <v>19001000342</v>
      </c>
      <c r="D31" s="393" t="s">
        <v>573</v>
      </c>
      <c r="E31" s="89" t="s">
        <v>571</v>
      </c>
      <c r="F31" s="89">
        <v>14</v>
      </c>
      <c r="G31" s="398">
        <v>200</v>
      </c>
      <c r="H31" s="398">
        <v>200</v>
      </c>
    </row>
    <row r="32" spans="1:8" ht="30" x14ac:dyDescent="0.2">
      <c r="A32" s="89" t="s">
        <v>507</v>
      </c>
      <c r="B32" s="89" t="s">
        <v>508</v>
      </c>
      <c r="C32" s="395" t="s">
        <v>539</v>
      </c>
      <c r="D32" s="89" t="s">
        <v>573</v>
      </c>
      <c r="E32" s="89" t="s">
        <v>571</v>
      </c>
      <c r="F32" s="89">
        <v>14</v>
      </c>
      <c r="G32" s="398">
        <v>200</v>
      </c>
      <c r="H32" s="398">
        <v>200</v>
      </c>
    </row>
    <row r="33" spans="1:8" ht="30" x14ac:dyDescent="0.2">
      <c r="A33" s="89" t="s">
        <v>513</v>
      </c>
      <c r="B33" s="89" t="s">
        <v>514</v>
      </c>
      <c r="C33" s="397" t="s">
        <v>540</v>
      </c>
      <c r="D33" s="89" t="s">
        <v>573</v>
      </c>
      <c r="E33" s="89" t="s">
        <v>571</v>
      </c>
      <c r="F33" s="89">
        <v>14</v>
      </c>
      <c r="G33" s="398">
        <v>200</v>
      </c>
      <c r="H33" s="398">
        <v>200</v>
      </c>
    </row>
    <row r="34" spans="1:8" ht="30" x14ac:dyDescent="0.2">
      <c r="A34" s="89" t="s">
        <v>519</v>
      </c>
      <c r="B34" s="89" t="s">
        <v>520</v>
      </c>
      <c r="C34" s="397" t="s">
        <v>542</v>
      </c>
      <c r="D34" s="89" t="s">
        <v>573</v>
      </c>
      <c r="E34" s="89" t="s">
        <v>571</v>
      </c>
      <c r="F34" s="89">
        <v>14</v>
      </c>
      <c r="G34" s="398">
        <v>200</v>
      </c>
      <c r="H34" s="398">
        <v>200</v>
      </c>
    </row>
    <row r="35" spans="1:8" ht="30" x14ac:dyDescent="0.2">
      <c r="A35" s="89" t="s">
        <v>576</v>
      </c>
      <c r="B35" s="89" t="s">
        <v>502</v>
      </c>
      <c r="C35" s="89"/>
      <c r="D35" s="89" t="s">
        <v>585</v>
      </c>
      <c r="E35" s="89" t="s">
        <v>584</v>
      </c>
      <c r="F35" s="89">
        <v>5</v>
      </c>
      <c r="G35" s="398">
        <v>1177.3</v>
      </c>
      <c r="H35" s="398">
        <v>1177.3</v>
      </c>
    </row>
    <row r="36" spans="1:8" ht="30" x14ac:dyDescent="0.2">
      <c r="A36" s="89" t="s">
        <v>577</v>
      </c>
      <c r="B36" s="89" t="s">
        <v>578</v>
      </c>
      <c r="C36" s="89"/>
      <c r="D36" s="89" t="s">
        <v>585</v>
      </c>
      <c r="E36" s="89" t="s">
        <v>584</v>
      </c>
      <c r="F36" s="89">
        <v>5</v>
      </c>
      <c r="G36" s="398">
        <v>815.3</v>
      </c>
      <c r="H36" s="398">
        <v>815.3</v>
      </c>
    </row>
    <row r="37" spans="1:8" ht="30" x14ac:dyDescent="0.2">
      <c r="A37" s="89" t="s">
        <v>579</v>
      </c>
      <c r="B37" s="89" t="s">
        <v>580</v>
      </c>
      <c r="C37" s="89"/>
      <c r="D37" s="89" t="s">
        <v>585</v>
      </c>
      <c r="E37" s="89" t="s">
        <v>584</v>
      </c>
      <c r="F37" s="89">
        <v>5</v>
      </c>
      <c r="G37" s="398">
        <v>815.3</v>
      </c>
      <c r="H37" s="398">
        <v>815.3</v>
      </c>
    </row>
    <row r="38" spans="1:8" ht="30" x14ac:dyDescent="0.2">
      <c r="A38" s="89" t="s">
        <v>581</v>
      </c>
      <c r="B38" s="89" t="s">
        <v>502</v>
      </c>
      <c r="C38" s="89"/>
      <c r="D38" s="89" t="s">
        <v>585</v>
      </c>
      <c r="E38" s="89" t="s">
        <v>584</v>
      </c>
      <c r="F38" s="89">
        <v>5</v>
      </c>
      <c r="G38" s="398">
        <v>815.3</v>
      </c>
      <c r="H38" s="398">
        <v>815.3</v>
      </c>
    </row>
    <row r="39" spans="1:8" ht="30" x14ac:dyDescent="0.2">
      <c r="A39" s="89" t="s">
        <v>504</v>
      </c>
      <c r="B39" s="89" t="s">
        <v>505</v>
      </c>
      <c r="C39" s="395" t="s">
        <v>489</v>
      </c>
      <c r="D39" s="393" t="s">
        <v>575</v>
      </c>
      <c r="E39" s="89" t="s">
        <v>555</v>
      </c>
      <c r="F39" s="89">
        <v>7</v>
      </c>
      <c r="G39" s="398">
        <v>105</v>
      </c>
      <c r="H39" s="398">
        <v>105</v>
      </c>
    </row>
    <row r="40" spans="1:8" ht="30" x14ac:dyDescent="0.2">
      <c r="A40" s="89" t="s">
        <v>501</v>
      </c>
      <c r="B40" s="89" t="s">
        <v>502</v>
      </c>
      <c r="C40" s="394">
        <v>19001000342</v>
      </c>
      <c r="D40" s="89" t="s">
        <v>585</v>
      </c>
      <c r="E40" s="89" t="s">
        <v>584</v>
      </c>
      <c r="F40" s="89">
        <v>3</v>
      </c>
      <c r="G40" s="398">
        <v>865.3</v>
      </c>
      <c r="H40" s="398">
        <v>865.3</v>
      </c>
    </row>
    <row r="41" spans="1:8" ht="30" x14ac:dyDescent="0.2">
      <c r="A41" s="89" t="s">
        <v>582</v>
      </c>
      <c r="B41" s="89" t="s">
        <v>583</v>
      </c>
      <c r="C41" s="89"/>
      <c r="D41" s="89" t="s">
        <v>585</v>
      </c>
      <c r="E41" s="89" t="s">
        <v>584</v>
      </c>
      <c r="F41" s="89">
        <v>3</v>
      </c>
      <c r="G41" s="398">
        <v>868</v>
      </c>
      <c r="H41" s="398">
        <v>868</v>
      </c>
    </row>
    <row r="42" spans="1:8" ht="15" x14ac:dyDescent="0.2">
      <c r="A42" s="89"/>
      <c r="B42" s="89"/>
      <c r="C42" s="89"/>
      <c r="D42" s="89"/>
      <c r="E42" s="89"/>
      <c r="F42" s="89"/>
      <c r="G42" s="398"/>
      <c r="H42" s="398"/>
    </row>
    <row r="43" spans="1:8" ht="15" x14ac:dyDescent="0.2">
      <c r="A43" s="89"/>
      <c r="B43" s="89"/>
      <c r="C43" s="89"/>
      <c r="D43" s="89"/>
      <c r="E43" s="89"/>
      <c r="F43" s="89"/>
      <c r="G43" s="398"/>
      <c r="H43" s="398"/>
    </row>
    <row r="44" spans="1:8" ht="15" x14ac:dyDescent="0.3">
      <c r="A44" s="101"/>
      <c r="B44" s="101"/>
      <c r="C44" s="101"/>
      <c r="D44" s="101"/>
      <c r="E44" s="101"/>
      <c r="F44" s="101" t="s">
        <v>341</v>
      </c>
      <c r="G44" s="399">
        <f>SUM(G9:G43)</f>
        <v>13393.499999999996</v>
      </c>
      <c r="H44" s="399">
        <f>SUM(H9:H43)</f>
        <v>13393.499999999996</v>
      </c>
    </row>
    <row r="45" spans="1:8" ht="15" x14ac:dyDescent="0.3">
      <c r="A45" s="241"/>
      <c r="B45" s="241"/>
      <c r="C45" s="241"/>
      <c r="D45" s="241"/>
      <c r="E45" s="241"/>
      <c r="F45" s="241"/>
      <c r="G45" s="193"/>
      <c r="H45" s="193"/>
    </row>
    <row r="46" spans="1:8" ht="15" x14ac:dyDescent="0.3">
      <c r="A46" s="242" t="s">
        <v>352</v>
      </c>
      <c r="B46" s="241"/>
      <c r="C46" s="241"/>
      <c r="D46" s="241"/>
      <c r="E46" s="241"/>
      <c r="F46" s="241"/>
      <c r="G46" s="193"/>
      <c r="H46" s="193"/>
    </row>
    <row r="47" spans="1:8" ht="15" x14ac:dyDescent="0.3">
      <c r="A47" s="242" t="s">
        <v>355</v>
      </c>
      <c r="B47" s="241"/>
      <c r="C47" s="241"/>
      <c r="D47" s="241"/>
      <c r="E47" s="241"/>
      <c r="F47" s="241"/>
      <c r="G47" s="193"/>
      <c r="H47" s="193"/>
    </row>
    <row r="48" spans="1:8" ht="15" x14ac:dyDescent="0.3">
      <c r="A48" s="242"/>
      <c r="B48" s="193"/>
      <c r="C48" s="193"/>
      <c r="D48" s="193"/>
      <c r="E48" s="193"/>
      <c r="F48" s="193"/>
      <c r="G48" s="193"/>
      <c r="H48" s="193"/>
    </row>
    <row r="49" spans="1:8" ht="15" x14ac:dyDescent="0.3">
      <c r="A49" s="242"/>
      <c r="B49" s="193"/>
      <c r="C49" s="193"/>
      <c r="D49" s="193"/>
      <c r="E49" s="193"/>
      <c r="F49" s="193"/>
      <c r="G49" s="193"/>
      <c r="H49" s="193"/>
    </row>
    <row r="50" spans="1:8" x14ac:dyDescent="0.2">
      <c r="A50" s="238"/>
      <c r="B50" s="238"/>
      <c r="C50" s="238"/>
      <c r="D50" s="238"/>
      <c r="E50" s="238"/>
      <c r="F50" s="238"/>
      <c r="G50" s="238"/>
      <c r="H50" s="238"/>
    </row>
    <row r="51" spans="1:8" ht="15" x14ac:dyDescent="0.3">
      <c r="A51" s="199" t="s">
        <v>107</v>
      </c>
      <c r="B51" s="193"/>
      <c r="C51" s="193"/>
      <c r="D51" s="193"/>
      <c r="E51" s="193"/>
      <c r="F51" s="193"/>
      <c r="G51" s="193"/>
      <c r="H51" s="193"/>
    </row>
    <row r="52" spans="1:8" ht="15" x14ac:dyDescent="0.3">
      <c r="A52" s="193"/>
      <c r="B52" s="193"/>
      <c r="C52" s="193"/>
      <c r="D52" s="193"/>
      <c r="E52" s="193"/>
      <c r="F52" s="193"/>
      <c r="G52" s="193"/>
      <c r="H52" s="193"/>
    </row>
    <row r="53" spans="1:8" ht="15" x14ac:dyDescent="0.3">
      <c r="A53" s="193"/>
      <c r="B53" s="193"/>
      <c r="C53" s="193"/>
      <c r="D53" s="193"/>
      <c r="E53" s="193"/>
      <c r="F53" s="193"/>
      <c r="G53" s="193"/>
      <c r="H53" s="200"/>
    </row>
    <row r="54" spans="1:8" ht="15" x14ac:dyDescent="0.3">
      <c r="A54" s="199"/>
      <c r="B54" s="199" t="s">
        <v>272</v>
      </c>
      <c r="C54" s="199"/>
      <c r="D54" s="199"/>
      <c r="E54" s="199"/>
      <c r="F54" s="199"/>
      <c r="G54" s="193"/>
      <c r="H54" s="200"/>
    </row>
    <row r="55" spans="1:8" ht="15" x14ac:dyDescent="0.3">
      <c r="A55" s="193"/>
      <c r="B55" s="193" t="s">
        <v>271</v>
      </c>
      <c r="C55" s="193"/>
      <c r="D55" s="193"/>
      <c r="E55" s="193"/>
      <c r="F55" s="193"/>
      <c r="G55" s="193"/>
      <c r="H55" s="200"/>
    </row>
    <row r="56" spans="1:8" x14ac:dyDescent="0.2">
      <c r="A56" s="201"/>
      <c r="B56" s="201" t="s">
        <v>140</v>
      </c>
      <c r="C56" s="201"/>
      <c r="D56" s="201"/>
      <c r="E56" s="201"/>
      <c r="F56" s="201"/>
      <c r="G56" s="194"/>
      <c r="H56" s="194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7:C19 C39 C30 C32:C33 C23:C24 C27:C28 C15 C12:C13 C9">
      <formula1>11</formula1>
    </dataValidation>
  </dataValidations>
  <printOptions gridLines="1"/>
  <pageMargins left="0.25" right="0.25" top="0.75" bottom="0.75" header="0.3" footer="0.3"/>
  <pageSetup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A6" sqref="A6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6" t="s">
        <v>471</v>
      </c>
      <c r="B1" s="76"/>
      <c r="C1" s="79"/>
      <c r="D1" s="79"/>
      <c r="E1" s="79"/>
      <c r="F1" s="79"/>
      <c r="G1" s="439" t="s">
        <v>110</v>
      </c>
      <c r="H1" s="439"/>
    </row>
    <row r="2" spans="1:10" ht="15" x14ac:dyDescent="0.3">
      <c r="A2" s="78" t="s">
        <v>141</v>
      </c>
      <c r="B2" s="76"/>
      <c r="C2" s="79"/>
      <c r="D2" s="79"/>
      <c r="E2" s="79"/>
      <c r="F2" s="79"/>
      <c r="G2" s="437" t="str">
        <f>'ფორმა N1'!L4</f>
        <v>01/01/2013-12/31/2013</v>
      </c>
      <c r="H2" s="437"/>
    </row>
    <row r="3" spans="1:10" ht="15" x14ac:dyDescent="0.3">
      <c r="A3" s="78"/>
      <c r="B3" s="78"/>
      <c r="C3" s="78"/>
      <c r="D3" s="78"/>
      <c r="E3" s="78"/>
      <c r="F3" s="78"/>
      <c r="G3" s="230"/>
      <c r="H3" s="230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N1'!A7</f>
        <v>ეროვნულ-დემოკრატიული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9"/>
      <c r="B7" s="229"/>
      <c r="C7" s="229"/>
      <c r="D7" s="233"/>
      <c r="E7" s="229"/>
      <c r="F7" s="229"/>
      <c r="G7" s="80"/>
      <c r="H7" s="80"/>
    </row>
    <row r="8" spans="1:10" ht="30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351</v>
      </c>
      <c r="F8" s="92" t="s">
        <v>344</v>
      </c>
      <c r="G8" s="81" t="s">
        <v>10</v>
      </c>
      <c r="H8" s="81" t="s">
        <v>9</v>
      </c>
      <c r="J8" s="243" t="s">
        <v>350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43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349</v>
      </c>
      <c r="G34" s="88">
        <f>SUM(G9:G33)</f>
        <v>0</v>
      </c>
      <c r="H34" s="88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403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 t="s">
        <v>348</v>
      </c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/>
      <c r="D43" s="193"/>
      <c r="E43" s="193"/>
      <c r="F43" s="193"/>
      <c r="G43" s="193"/>
      <c r="H43" s="193"/>
      <c r="I43" s="200"/>
    </row>
    <row r="44" spans="1:9" ht="15" x14ac:dyDescent="0.3">
      <c r="A44" s="199"/>
      <c r="B44" s="199"/>
      <c r="C44" s="199" t="s">
        <v>436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271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140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115" zoomScaleSheetLayoutView="115" workbookViewId="0">
      <selection activeCell="I16" sqref="I1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304</v>
      </c>
      <c r="B1" s="117"/>
      <c r="C1" s="439" t="s">
        <v>110</v>
      </c>
      <c r="D1" s="439"/>
      <c r="E1" s="158"/>
    </row>
    <row r="2" spans="1:12" x14ac:dyDescent="0.3">
      <c r="A2" s="78" t="s">
        <v>141</v>
      </c>
      <c r="B2" s="117"/>
      <c r="C2" s="437" t="str">
        <f>'ფორმა N1'!L4</f>
        <v>01/01/2013-12/31/2013</v>
      </c>
      <c r="D2" s="438"/>
      <c r="E2" s="158"/>
    </row>
    <row r="3" spans="1:12" x14ac:dyDescent="0.3">
      <c r="A3" s="78"/>
      <c r="B3" s="117"/>
      <c r="C3" s="77"/>
      <c r="D3" s="77"/>
      <c r="E3" s="158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 x14ac:dyDescent="0.3">
      <c r="A5" s="123" t="str">
        <f>'ფორმა N1'!A7</f>
        <v>ეროვნულ-დემოკრატიული პარტია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102"/>
      <c r="B7" s="102"/>
      <c r="C7" s="80"/>
      <c r="D7" s="80"/>
      <c r="E7" s="159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9"/>
    </row>
    <row r="9" spans="1:12" s="9" customFormat="1" ht="18" x14ac:dyDescent="0.2">
      <c r="A9" s="13">
        <v>1</v>
      </c>
      <c r="B9" s="13" t="s">
        <v>57</v>
      </c>
      <c r="C9" s="84">
        <f>SUM(C10,C13,C52,C55,C56,C57,C74,C75)</f>
        <v>1901</v>
      </c>
      <c r="D9" s="407">
        <f>SUM(D10,D13,D52,D55,D56,D57,D63,D70,D71,D75)</f>
        <v>1901</v>
      </c>
      <c r="E9" s="160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60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60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8"/>
    </row>
    <row r="13" spans="1:12" x14ac:dyDescent="0.3">
      <c r="A13" s="14">
        <v>1.2</v>
      </c>
      <c r="B13" s="14" t="s">
        <v>60</v>
      </c>
      <c r="C13" s="86">
        <f>SUM(C14,C17,C29:C32,C35,C36,C42,C43,C44,C45,C46,C50,C51)</f>
        <v>1901</v>
      </c>
      <c r="D13" s="86">
        <f>SUM(D14,D17,D29:D32,D35,D36,D42,D43,D44,D45,D46,D50,D51)</f>
        <v>1901</v>
      </c>
      <c r="E13" s="158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8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8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8"/>
    </row>
    <row r="17" spans="1:5" x14ac:dyDescent="0.3">
      <c r="A17" s="16" t="s">
        <v>33</v>
      </c>
      <c r="B17" s="16" t="s">
        <v>2</v>
      </c>
      <c r="C17" s="85">
        <f>SUM(C18:C23,C28)</f>
        <v>1400</v>
      </c>
      <c r="D17" s="85">
        <f>SUM(D18:D23,D28)</f>
        <v>1400</v>
      </c>
      <c r="E17" s="158"/>
    </row>
    <row r="18" spans="1:5" ht="30" x14ac:dyDescent="0.3">
      <c r="A18" s="17" t="s">
        <v>12</v>
      </c>
      <c r="B18" s="17" t="s">
        <v>251</v>
      </c>
      <c r="C18" s="37"/>
      <c r="D18" s="38"/>
      <c r="E18" s="158"/>
    </row>
    <row r="19" spans="1:5" x14ac:dyDescent="0.3">
      <c r="A19" s="17" t="s">
        <v>13</v>
      </c>
      <c r="B19" s="17" t="s">
        <v>14</v>
      </c>
      <c r="C19" s="37"/>
      <c r="D19" s="39"/>
      <c r="E19" s="158"/>
    </row>
    <row r="20" spans="1:5" ht="30" x14ac:dyDescent="0.3">
      <c r="A20" s="17" t="s">
        <v>283</v>
      </c>
      <c r="B20" s="17" t="s">
        <v>22</v>
      </c>
      <c r="C20" s="37"/>
      <c r="D20" s="40"/>
      <c r="E20" s="158"/>
    </row>
    <row r="21" spans="1:5" x14ac:dyDescent="0.3">
      <c r="A21" s="17" t="s">
        <v>284</v>
      </c>
      <c r="B21" s="17" t="s">
        <v>15</v>
      </c>
      <c r="C21" s="37">
        <v>857</v>
      </c>
      <c r="D21" s="40">
        <v>857</v>
      </c>
      <c r="E21" s="158"/>
    </row>
    <row r="22" spans="1:5" x14ac:dyDescent="0.3">
      <c r="A22" s="17" t="s">
        <v>285</v>
      </c>
      <c r="B22" s="17" t="s">
        <v>16</v>
      </c>
      <c r="C22" s="37"/>
      <c r="D22" s="40"/>
      <c r="E22" s="158"/>
    </row>
    <row r="23" spans="1:5" x14ac:dyDescent="0.3">
      <c r="A23" s="17" t="s">
        <v>286</v>
      </c>
      <c r="B23" s="17" t="s">
        <v>17</v>
      </c>
      <c r="C23" s="120">
        <f>SUM(C24:C27)</f>
        <v>543</v>
      </c>
      <c r="D23" s="120">
        <f>SUM(D24:D27)</f>
        <v>543</v>
      </c>
      <c r="E23" s="158"/>
    </row>
    <row r="24" spans="1:5" ht="16.5" customHeight="1" x14ac:dyDescent="0.3">
      <c r="A24" s="18" t="s">
        <v>287</v>
      </c>
      <c r="B24" s="18" t="s">
        <v>18</v>
      </c>
      <c r="C24" s="37">
        <v>463</v>
      </c>
      <c r="D24" s="40">
        <v>463</v>
      </c>
      <c r="E24" s="158"/>
    </row>
    <row r="25" spans="1:5" ht="16.5" customHeight="1" x14ac:dyDescent="0.3">
      <c r="A25" s="18" t="s">
        <v>288</v>
      </c>
      <c r="B25" s="18" t="s">
        <v>19</v>
      </c>
      <c r="C25" s="37"/>
      <c r="D25" s="40"/>
      <c r="E25" s="158"/>
    </row>
    <row r="26" spans="1:5" ht="16.5" customHeight="1" x14ac:dyDescent="0.3">
      <c r="A26" s="18" t="s">
        <v>289</v>
      </c>
      <c r="B26" s="18" t="s">
        <v>20</v>
      </c>
      <c r="C26" s="37"/>
      <c r="D26" s="40"/>
      <c r="E26" s="158"/>
    </row>
    <row r="27" spans="1:5" ht="16.5" customHeight="1" x14ac:dyDescent="0.3">
      <c r="A27" s="18" t="s">
        <v>290</v>
      </c>
      <c r="B27" s="18" t="s">
        <v>23</v>
      </c>
      <c r="C27" s="37">
        <v>80</v>
      </c>
      <c r="D27" s="41">
        <v>80</v>
      </c>
      <c r="E27" s="158"/>
    </row>
    <row r="28" spans="1:5" x14ac:dyDescent="0.3">
      <c r="A28" s="17" t="s">
        <v>291</v>
      </c>
      <c r="B28" s="17" t="s">
        <v>21</v>
      </c>
      <c r="C28" s="37"/>
      <c r="D28" s="41"/>
      <c r="E28" s="158"/>
    </row>
    <row r="29" spans="1:5" x14ac:dyDescent="0.3">
      <c r="A29" s="16" t="s">
        <v>34</v>
      </c>
      <c r="B29" s="16" t="s">
        <v>3</v>
      </c>
      <c r="C29" s="33"/>
      <c r="D29" s="34"/>
      <c r="E29" s="158"/>
    </row>
    <row r="30" spans="1:5" x14ac:dyDescent="0.3">
      <c r="A30" s="16" t="s">
        <v>35</v>
      </c>
      <c r="B30" s="16" t="s">
        <v>4</v>
      </c>
      <c r="C30" s="33"/>
      <c r="D30" s="34"/>
      <c r="E30" s="158"/>
    </row>
    <row r="31" spans="1:5" x14ac:dyDescent="0.3">
      <c r="A31" s="16" t="s">
        <v>36</v>
      </c>
      <c r="B31" s="16" t="s">
        <v>5</v>
      </c>
      <c r="C31" s="33"/>
      <c r="D31" s="34"/>
      <c r="E31" s="158"/>
    </row>
    <row r="32" spans="1:5" ht="30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8"/>
    </row>
    <row r="33" spans="1:5" x14ac:dyDescent="0.3">
      <c r="A33" s="17" t="s">
        <v>292</v>
      </c>
      <c r="B33" s="17" t="s">
        <v>56</v>
      </c>
      <c r="C33" s="33"/>
      <c r="D33" s="34"/>
      <c r="E33" s="158"/>
    </row>
    <row r="34" spans="1:5" x14ac:dyDescent="0.3">
      <c r="A34" s="17" t="s">
        <v>293</v>
      </c>
      <c r="B34" s="17" t="s">
        <v>55</v>
      </c>
      <c r="C34" s="33"/>
      <c r="D34" s="34"/>
      <c r="E34" s="158"/>
    </row>
    <row r="35" spans="1:5" x14ac:dyDescent="0.3">
      <c r="A35" s="16" t="s">
        <v>38</v>
      </c>
      <c r="B35" s="16" t="s">
        <v>49</v>
      </c>
      <c r="C35" s="33">
        <v>1</v>
      </c>
      <c r="D35" s="34">
        <v>1</v>
      </c>
      <c r="E35" s="158"/>
    </row>
    <row r="36" spans="1:5" x14ac:dyDescent="0.3">
      <c r="A36" s="16" t="s">
        <v>39</v>
      </c>
      <c r="B36" s="16" t="s">
        <v>360</v>
      </c>
      <c r="C36" s="85">
        <f>SUM(C37:C41)</f>
        <v>500</v>
      </c>
      <c r="D36" s="85">
        <f>SUM(D37:D41)</f>
        <v>500</v>
      </c>
      <c r="E36" s="158"/>
    </row>
    <row r="37" spans="1:5" x14ac:dyDescent="0.3">
      <c r="A37" s="17" t="s">
        <v>357</v>
      </c>
      <c r="B37" s="17" t="s">
        <v>361</v>
      </c>
      <c r="C37" s="33"/>
      <c r="D37" s="33"/>
      <c r="E37" s="158"/>
    </row>
    <row r="38" spans="1:5" x14ac:dyDescent="0.3">
      <c r="A38" s="17" t="s">
        <v>358</v>
      </c>
      <c r="B38" s="17" t="s">
        <v>362</v>
      </c>
      <c r="C38" s="33"/>
      <c r="D38" s="33"/>
      <c r="E38" s="158"/>
    </row>
    <row r="39" spans="1:5" x14ac:dyDescent="0.3">
      <c r="A39" s="17" t="s">
        <v>359</v>
      </c>
      <c r="B39" s="17" t="s">
        <v>365</v>
      </c>
      <c r="C39" s="33">
        <v>500</v>
      </c>
      <c r="D39" s="34">
        <v>500</v>
      </c>
      <c r="E39" s="158"/>
    </row>
    <row r="40" spans="1:5" x14ac:dyDescent="0.3">
      <c r="A40" s="17" t="s">
        <v>364</v>
      </c>
      <c r="B40" s="17" t="s">
        <v>366</v>
      </c>
      <c r="C40" s="33"/>
      <c r="D40" s="34"/>
      <c r="E40" s="158"/>
    </row>
    <row r="41" spans="1:5" x14ac:dyDescent="0.3">
      <c r="A41" s="17" t="s">
        <v>367</v>
      </c>
      <c r="B41" s="17" t="s">
        <v>363</v>
      </c>
      <c r="C41" s="33"/>
      <c r="D41" s="34"/>
      <c r="E41" s="158"/>
    </row>
    <row r="42" spans="1:5" ht="30" x14ac:dyDescent="0.3">
      <c r="A42" s="16" t="s">
        <v>40</v>
      </c>
      <c r="B42" s="16" t="s">
        <v>28</v>
      </c>
      <c r="C42" s="33"/>
      <c r="D42" s="34"/>
      <c r="E42" s="158"/>
    </row>
    <row r="43" spans="1:5" x14ac:dyDescent="0.3">
      <c r="A43" s="16" t="s">
        <v>41</v>
      </c>
      <c r="B43" s="16" t="s">
        <v>24</v>
      </c>
      <c r="C43" s="33"/>
      <c r="D43" s="34"/>
      <c r="E43" s="158"/>
    </row>
    <row r="44" spans="1:5" x14ac:dyDescent="0.3">
      <c r="A44" s="16" t="s">
        <v>42</v>
      </c>
      <c r="B44" s="16" t="s">
        <v>25</v>
      </c>
      <c r="C44" s="33"/>
      <c r="D44" s="34"/>
      <c r="E44" s="158"/>
    </row>
    <row r="45" spans="1:5" x14ac:dyDescent="0.3">
      <c r="A45" s="16" t="s">
        <v>43</v>
      </c>
      <c r="B45" s="16" t="s">
        <v>26</v>
      </c>
      <c r="C45" s="33"/>
      <c r="D45" s="34"/>
      <c r="E45" s="158"/>
    </row>
    <row r="46" spans="1:5" x14ac:dyDescent="0.3">
      <c r="A46" s="16" t="s">
        <v>44</v>
      </c>
      <c r="B46" s="16" t="s">
        <v>298</v>
      </c>
      <c r="C46" s="85">
        <f>SUM(C47:C49)</f>
        <v>0</v>
      </c>
      <c r="D46" s="85">
        <f>SUM(D47:D49)</f>
        <v>0</v>
      </c>
      <c r="E46" s="158"/>
    </row>
    <row r="47" spans="1:5" x14ac:dyDescent="0.3">
      <c r="A47" s="99" t="s">
        <v>373</v>
      </c>
      <c r="B47" s="99" t="s">
        <v>376</v>
      </c>
      <c r="C47" s="33"/>
      <c r="D47" s="34"/>
      <c r="E47" s="158"/>
    </row>
    <row r="48" spans="1:5" x14ac:dyDescent="0.3">
      <c r="A48" s="99" t="s">
        <v>374</v>
      </c>
      <c r="B48" s="99" t="s">
        <v>375</v>
      </c>
      <c r="C48" s="33"/>
      <c r="D48" s="34"/>
      <c r="E48" s="158"/>
    </row>
    <row r="49" spans="1:5" x14ac:dyDescent="0.3">
      <c r="A49" s="99" t="s">
        <v>377</v>
      </c>
      <c r="B49" s="99" t="s">
        <v>378</v>
      </c>
      <c r="C49" s="33"/>
      <c r="D49" s="34"/>
      <c r="E49" s="158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58"/>
    </row>
    <row r="51" spans="1:5" x14ac:dyDescent="0.3">
      <c r="A51" s="16" t="s">
        <v>46</v>
      </c>
      <c r="B51" s="16" t="s">
        <v>6</v>
      </c>
      <c r="C51" s="33"/>
      <c r="D51" s="34"/>
      <c r="E51" s="158"/>
    </row>
    <row r="52" spans="1:5" ht="30" x14ac:dyDescent="0.3">
      <c r="A52" s="14">
        <v>1.3</v>
      </c>
      <c r="B52" s="89" t="s">
        <v>417</v>
      </c>
      <c r="C52" s="86">
        <f>SUM(C53:C54)</f>
        <v>0</v>
      </c>
      <c r="D52" s="86">
        <f>SUM(D53:D54)</f>
        <v>0</v>
      </c>
      <c r="E52" s="158"/>
    </row>
    <row r="53" spans="1:5" ht="30" x14ac:dyDescent="0.3">
      <c r="A53" s="16" t="s">
        <v>50</v>
      </c>
      <c r="B53" s="16" t="s">
        <v>48</v>
      </c>
      <c r="C53" s="33"/>
      <c r="D53" s="34"/>
      <c r="E53" s="158"/>
    </row>
    <row r="54" spans="1:5" x14ac:dyDescent="0.3">
      <c r="A54" s="16" t="s">
        <v>51</v>
      </c>
      <c r="B54" s="16" t="s">
        <v>47</v>
      </c>
      <c r="C54" s="33"/>
      <c r="D54" s="34"/>
      <c r="E54" s="158"/>
    </row>
    <row r="55" spans="1:5" x14ac:dyDescent="0.3">
      <c r="A55" s="14">
        <v>1.4</v>
      </c>
      <c r="B55" s="14" t="s">
        <v>419</v>
      </c>
      <c r="C55" s="33"/>
      <c r="D55" s="34"/>
      <c r="E55" s="158"/>
    </row>
    <row r="56" spans="1:5" x14ac:dyDescent="0.3">
      <c r="A56" s="14">
        <v>1.5</v>
      </c>
      <c r="B56" s="14" t="s">
        <v>7</v>
      </c>
      <c r="C56" s="37"/>
      <c r="D56" s="40"/>
      <c r="E56" s="158"/>
    </row>
    <row r="57" spans="1:5" x14ac:dyDescent="0.3">
      <c r="A57" s="14">
        <v>1.6</v>
      </c>
      <c r="B57" s="45" t="s">
        <v>8</v>
      </c>
      <c r="C57" s="86">
        <f>SUM(C58:C62)</f>
        <v>0</v>
      </c>
      <c r="D57" s="86">
        <f>SUM(D58:D62)</f>
        <v>0</v>
      </c>
      <c r="E57" s="158"/>
    </row>
    <row r="58" spans="1:5" x14ac:dyDescent="0.3">
      <c r="A58" s="16" t="s">
        <v>299</v>
      </c>
      <c r="B58" s="46" t="s">
        <v>52</v>
      </c>
      <c r="C58" s="37"/>
      <c r="D58" s="40"/>
      <c r="E58" s="158"/>
    </row>
    <row r="59" spans="1:5" ht="30" x14ac:dyDescent="0.3">
      <c r="A59" s="16" t="s">
        <v>300</v>
      </c>
      <c r="B59" s="46" t="s">
        <v>54</v>
      </c>
      <c r="C59" s="37"/>
      <c r="D59" s="40"/>
      <c r="E59" s="158"/>
    </row>
    <row r="60" spans="1:5" x14ac:dyDescent="0.3">
      <c r="A60" s="16" t="s">
        <v>301</v>
      </c>
      <c r="B60" s="46" t="s">
        <v>53</v>
      </c>
      <c r="C60" s="40"/>
      <c r="D60" s="40"/>
      <c r="E60" s="158"/>
    </row>
    <row r="61" spans="1:5" x14ac:dyDescent="0.3">
      <c r="A61" s="16" t="s">
        <v>302</v>
      </c>
      <c r="B61" s="46" t="s">
        <v>27</v>
      </c>
      <c r="C61" s="37"/>
      <c r="D61" s="40"/>
      <c r="E61" s="158"/>
    </row>
    <row r="62" spans="1:5" x14ac:dyDescent="0.3">
      <c r="A62" s="16" t="s">
        <v>339</v>
      </c>
      <c r="B62" s="226" t="s">
        <v>340</v>
      </c>
      <c r="C62" s="37"/>
      <c r="D62" s="227"/>
      <c r="E62" s="158"/>
    </row>
    <row r="63" spans="1:5" x14ac:dyDescent="0.3">
      <c r="A63" s="13">
        <v>2</v>
      </c>
      <c r="B63" s="47" t="s">
        <v>106</v>
      </c>
      <c r="C63" s="294"/>
      <c r="D63" s="121">
        <f>SUM(D64:D69)</f>
        <v>0</v>
      </c>
      <c r="E63" s="158"/>
    </row>
    <row r="64" spans="1:5" x14ac:dyDescent="0.3">
      <c r="A64" s="15">
        <v>2.1</v>
      </c>
      <c r="B64" s="48" t="s">
        <v>100</v>
      </c>
      <c r="C64" s="294"/>
      <c r="D64" s="42"/>
      <c r="E64" s="158"/>
    </row>
    <row r="65" spans="1:5" x14ac:dyDescent="0.3">
      <c r="A65" s="15">
        <v>2.2000000000000002</v>
      </c>
      <c r="B65" s="48" t="s">
        <v>104</v>
      </c>
      <c r="C65" s="296"/>
      <c r="D65" s="43"/>
      <c r="E65" s="158"/>
    </row>
    <row r="66" spans="1:5" x14ac:dyDescent="0.3">
      <c r="A66" s="15">
        <v>2.2999999999999998</v>
      </c>
      <c r="B66" s="48" t="s">
        <v>103</v>
      </c>
      <c r="C66" s="296"/>
      <c r="D66" s="43"/>
      <c r="E66" s="158"/>
    </row>
    <row r="67" spans="1:5" x14ac:dyDescent="0.3">
      <c r="A67" s="15">
        <v>2.4</v>
      </c>
      <c r="B67" s="48" t="s">
        <v>105</v>
      </c>
      <c r="C67" s="296"/>
      <c r="D67" s="43"/>
      <c r="E67" s="158"/>
    </row>
    <row r="68" spans="1:5" x14ac:dyDescent="0.3">
      <c r="A68" s="15">
        <v>2.5</v>
      </c>
      <c r="B68" s="48" t="s">
        <v>101</v>
      </c>
      <c r="C68" s="296"/>
      <c r="D68" s="43"/>
      <c r="E68" s="158"/>
    </row>
    <row r="69" spans="1:5" x14ac:dyDescent="0.3">
      <c r="A69" s="15">
        <v>2.6</v>
      </c>
      <c r="B69" s="48" t="s">
        <v>102</v>
      </c>
      <c r="C69" s="296"/>
      <c r="D69" s="43"/>
      <c r="E69" s="158"/>
    </row>
    <row r="70" spans="1:5" s="2" customFormat="1" x14ac:dyDescent="0.3">
      <c r="A70" s="13">
        <v>3</v>
      </c>
      <c r="B70" s="292" t="s">
        <v>453</v>
      </c>
      <c r="C70" s="295"/>
      <c r="D70" s="293"/>
      <c r="E70" s="107"/>
    </row>
    <row r="71" spans="1:5" s="2" customFormat="1" x14ac:dyDescent="0.3">
      <c r="A71" s="13">
        <v>4</v>
      </c>
      <c r="B71" s="13" t="s">
        <v>253</v>
      </c>
      <c r="C71" s="295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7"/>
    </row>
    <row r="73" spans="1:5" s="2" customFormat="1" x14ac:dyDescent="0.3">
      <c r="A73" s="15">
        <v>4.2</v>
      </c>
      <c r="B73" s="15" t="s">
        <v>255</v>
      </c>
      <c r="C73" s="8"/>
      <c r="D73" s="8"/>
      <c r="E73" s="107"/>
    </row>
    <row r="74" spans="1:5" s="2" customFormat="1" x14ac:dyDescent="0.3">
      <c r="A74" s="13">
        <v>5</v>
      </c>
      <c r="B74" s="291" t="s">
        <v>281</v>
      </c>
      <c r="C74" s="8"/>
      <c r="D74" s="87"/>
      <c r="E74" s="107"/>
    </row>
    <row r="75" spans="1:5" s="2" customFormat="1" ht="30" x14ac:dyDescent="0.3">
      <c r="A75" s="13">
        <v>6</v>
      </c>
      <c r="B75" s="291" t="s">
        <v>464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8"/>
      <c r="D76" s="8"/>
      <c r="E76" s="107"/>
    </row>
    <row r="77" spans="1:5" s="2" customFormat="1" x14ac:dyDescent="0.3">
      <c r="A77" s="15">
        <v>6.2</v>
      </c>
      <c r="B77" s="15" t="s">
        <v>74</v>
      </c>
      <c r="C77" s="8"/>
      <c r="D77" s="8"/>
      <c r="E77" s="107"/>
    </row>
    <row r="78" spans="1:5" s="2" customFormat="1" x14ac:dyDescent="0.3">
      <c r="A78" s="15">
        <v>6.3</v>
      </c>
      <c r="B78" s="15" t="s">
        <v>69</v>
      </c>
      <c r="C78" s="8"/>
      <c r="D78" s="8"/>
      <c r="E78" s="107"/>
    </row>
    <row r="79" spans="1:5" s="2" customFormat="1" x14ac:dyDescent="0.3">
      <c r="A79" s="15">
        <v>6.4</v>
      </c>
      <c r="B79" s="15" t="s">
        <v>465</v>
      </c>
      <c r="C79" s="8"/>
      <c r="D79" s="8"/>
      <c r="E79" s="107"/>
    </row>
    <row r="80" spans="1:5" s="2" customFormat="1" x14ac:dyDescent="0.3">
      <c r="A80" s="15">
        <v>6.5</v>
      </c>
      <c r="B80" s="15" t="s">
        <v>466</v>
      </c>
      <c r="C80" s="8"/>
      <c r="D80" s="8"/>
      <c r="E80" s="107"/>
    </row>
    <row r="81" spans="1:9" s="2" customFormat="1" x14ac:dyDescent="0.3">
      <c r="A81" s="15">
        <v>6.6</v>
      </c>
      <c r="B81" s="15" t="s">
        <v>8</v>
      </c>
      <c r="C81" s="8"/>
      <c r="D81" s="8"/>
      <c r="E81" s="107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71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1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7" t="s">
        <v>140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2014-01-28T10:33:18Z</cp:lastPrinted>
  <dcterms:created xsi:type="dcterms:W3CDTF">2011-12-27T13:20:18Z</dcterms:created>
  <dcterms:modified xsi:type="dcterms:W3CDTF">2016-04-04T12:39:31Z</dcterms:modified>
</cp:coreProperties>
</file>