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2" activeTab="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46" r:id="rId16"/>
    <sheet name="ფორმა N9.1" sheetId="43" r:id="rId17"/>
    <sheet name="ფორმა N9.2" sheetId="44" r:id="rId18"/>
    <sheet name="ფორმა 9.3" sheetId="25" r:id="rId19"/>
    <sheet name="ფორმა 9.4" sheetId="42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N4.1'!$B$9:$D$14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19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15">#REF!</definedName>
    <definedName name="Date" localSheetId="16">#REF!</definedName>
    <definedName name="Date" localSheetId="17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9.7'!$A$1:$I$23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N4.1'!$A$1:$E$29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N9.1'!$A$1:$I$24</definedName>
    <definedName name="_xlnm.Print_Area" localSheetId="17">'ფორმა N9.2'!$A$1:$J$23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J39" i="46" l="1"/>
  <c r="I39" i="46"/>
  <c r="G39" i="46"/>
  <c r="F39" i="46"/>
  <c r="E39" i="46"/>
  <c r="D39" i="46"/>
  <c r="C39" i="46"/>
  <c r="B39" i="46"/>
  <c r="J36" i="46"/>
  <c r="I36" i="46"/>
  <c r="G36" i="46"/>
  <c r="F36" i="46"/>
  <c r="E36" i="46"/>
  <c r="D36" i="46"/>
  <c r="C36" i="46"/>
  <c r="B36" i="46"/>
  <c r="J32" i="46"/>
  <c r="I32" i="46"/>
  <c r="G32" i="46"/>
  <c r="F32" i="46"/>
  <c r="E32" i="46"/>
  <c r="D32" i="46"/>
  <c r="C32" i="46"/>
  <c r="B32" i="46"/>
  <c r="J24" i="46"/>
  <c r="I24" i="46"/>
  <c r="G24" i="46"/>
  <c r="F24" i="46"/>
  <c r="E24" i="46"/>
  <c r="D24" i="46"/>
  <c r="C24" i="46"/>
  <c r="B24" i="46"/>
  <c r="J23" i="46"/>
  <c r="J21" i="46"/>
  <c r="J19" i="46" s="1"/>
  <c r="J17" i="46" s="1"/>
  <c r="I21" i="46"/>
  <c r="I19" i="46" s="1"/>
  <c r="I17" i="46" s="1"/>
  <c r="I9" i="46" s="1"/>
  <c r="H19" i="46"/>
  <c r="G19" i="46"/>
  <c r="F19" i="46"/>
  <c r="F17" i="46" s="1"/>
  <c r="F9" i="46" s="1"/>
  <c r="E19" i="46"/>
  <c r="E17" i="46" s="1"/>
  <c r="D19" i="46"/>
  <c r="C19" i="46"/>
  <c r="H17" i="46"/>
  <c r="G17" i="46"/>
  <c r="D17" i="46"/>
  <c r="C17" i="46"/>
  <c r="J16" i="46"/>
  <c r="J14" i="46" s="1"/>
  <c r="J15" i="46"/>
  <c r="I14" i="46"/>
  <c r="H14" i="46"/>
  <c r="G14" i="46"/>
  <c r="F14" i="46"/>
  <c r="E14" i="46"/>
  <c r="D14" i="46"/>
  <c r="C14" i="46"/>
  <c r="J12" i="46"/>
  <c r="J10" i="46" s="1"/>
  <c r="I10" i="46"/>
  <c r="H10" i="46"/>
  <c r="G10" i="46"/>
  <c r="G9" i="46" s="1"/>
  <c r="F10" i="46"/>
  <c r="E10" i="46"/>
  <c r="D10" i="46"/>
  <c r="A4" i="46"/>
  <c r="A4" i="44"/>
  <c r="A4" i="43"/>
  <c r="A4" i="42"/>
  <c r="I11" i="9"/>
  <c r="I12" i="9"/>
  <c r="I13" i="9"/>
  <c r="I14" i="9"/>
  <c r="I10" i="9"/>
  <c r="I10" i="35"/>
  <c r="I11" i="35"/>
  <c r="I12" i="35"/>
  <c r="I9" i="35"/>
  <c r="D75" i="8"/>
  <c r="C75" i="8"/>
  <c r="H9" i="46" l="1"/>
  <c r="D9" i="46"/>
  <c r="E9" i="46"/>
  <c r="J9" i="46"/>
  <c r="C9" i="46"/>
  <c r="I13" i="35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C46" i="8"/>
  <c r="C36" i="8"/>
  <c r="A5" i="39" l="1"/>
  <c r="A4" i="39"/>
  <c r="D14" i="8"/>
  <c r="D46" i="8"/>
  <c r="D36" i="8"/>
  <c r="A4" i="35" l="1"/>
  <c r="H34" i="34" l="1"/>
  <c r="G34" i="34"/>
  <c r="A4" i="34"/>
  <c r="A5" i="32" l="1"/>
  <c r="A4" i="32"/>
  <c r="H23" i="30" l="1"/>
  <c r="G23" i="30"/>
  <c r="A4" i="30"/>
  <c r="H34" i="29"/>
  <c r="G34" i="29"/>
  <c r="A4" i="29"/>
  <c r="A5" i="28" l="1"/>
  <c r="D57" i="8"/>
  <c r="C57" i="8"/>
  <c r="D25" i="27"/>
  <c r="C25" i="27"/>
  <c r="A5" i="27"/>
  <c r="D15" i="26"/>
  <c r="C15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A5" i="9" l="1"/>
  <c r="A5" i="12"/>
  <c r="A6" i="5"/>
  <c r="A5" i="8"/>
  <c r="A5" i="7"/>
  <c r="C64" i="12" l="1"/>
  <c r="D64" i="12"/>
  <c r="D10" i="8"/>
  <c r="C10" i="8"/>
  <c r="A4" i="9" l="1"/>
  <c r="A4" i="12"/>
  <c r="A5" i="5"/>
  <c r="A4" i="8"/>
  <c r="A4" i="7"/>
  <c r="D71" i="8" l="1"/>
  <c r="C71" i="8"/>
  <c r="D45" i="12" l="1"/>
  <c r="C45" i="12"/>
  <c r="D34" i="12"/>
  <c r="C34" i="12"/>
  <c r="D11" i="12"/>
  <c r="C11" i="12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0" i="5" l="1"/>
  <c r="C13" i="8"/>
  <c r="C9" i="8" s="1"/>
  <c r="D13" i="8"/>
  <c r="D9" i="8" s="1"/>
  <c r="C25" i="3"/>
  <c r="D10" i="3"/>
  <c r="D10" i="12"/>
  <c r="D44" i="12"/>
  <c r="D25" i="3"/>
  <c r="C10" i="12"/>
  <c r="C44" i="12"/>
  <c r="C9" i="3" l="1"/>
  <c r="D9" i="3"/>
</calcChain>
</file>

<file path=xl/sharedStrings.xml><?xml version="1.0" encoding="utf-8"?>
<sst xmlns="http://schemas.openxmlformats.org/spreadsheetml/2006/main" count="1391" uniqueCount="775">
  <si>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</si>
  <si>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</si>
  <si>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</si>
  <si>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</si>
  <si>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</si>
  <si>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</si>
  <si>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</si>
  <si>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</si>
  <si>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</si>
  <si>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</si>
  <si>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</si>
  <si>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</si>
  <si>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</si>
  <si>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</si>
  <si>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</si>
  <si>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</si>
  <si>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</si>
  <si>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</si>
  <si>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</si>
  <si>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</si>
  <si>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</si>
  <si>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</si>
  <si>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</si>
  <si>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</si>
  <si>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</si>
  <si>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</si>
  <si>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</si>
  <si>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</si>
  <si>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</si>
  <si>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</si>
  <si>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</si>
  <si>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</si>
  <si>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</si>
  <si>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</si>
  <si>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</si>
  <si>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</si>
  <si>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</si>
  <si>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</si>
  <si>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</si>
  <si>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</si>
  <si>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</si>
  <si>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</si>
  <si>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</si>
  <si>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</si>
  <si>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</si>
  <si>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</si>
  <si>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</si>
  <si>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</si>
  <si>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</si>
  <si>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</si>
  <si>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</si>
  <si>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</si>
  <si>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</si>
  <si>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</si>
  <si>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</si>
  <si>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</si>
  <si>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</si>
  <si>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</si>
  <si>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</si>
  <si>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</si>
  <si>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</si>
  <si>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</si>
  <si>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</si>
  <si>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</si>
  <si>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</si>
  <si>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</si>
  <si>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</si>
  <si>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</si>
  <si>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</si>
  <si>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</si>
  <si>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</si>
  <si>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</si>
  <si>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</si>
  <si>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</si>
  <si>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</si>
  <si>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</si>
  <si>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</si>
  <si>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</si>
  <si>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</si>
  <si>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</si>
  <si>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</si>
  <si>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</si>
  <si>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</si>
  <si>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</si>
  <si>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</si>
  <si>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</si>
  <si>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</si>
  <si>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</si>
  <si>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</si>
  <si>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</si>
  <si>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</si>
  <si>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</si>
  <si>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</si>
  <si>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</si>
  <si>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</si>
  <si>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</si>
  <si>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</si>
  <si>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</si>
  <si>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</si>
  <si>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</si>
  <si>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</si>
  <si>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</si>
  <si>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</si>
  <si>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</si>
  <si>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</si>
  <si>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</si>
  <si>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</si>
  <si>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</si>
  <si>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</si>
  <si>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</si>
  <si>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</si>
  <si>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</si>
  <si>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</si>
  <si>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</si>
  <si>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</si>
  <si>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</si>
  <si>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</si>
  <si>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</si>
  <si>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</si>
  <si>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</si>
  <si>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</si>
  <si>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</si>
  <si>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</si>
  <si>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</si>
  <si>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</si>
  <si>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</si>
  <si>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</si>
  <si>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</si>
  <si>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</si>
  <si>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</si>
  <si>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</si>
  <si>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</si>
  <si>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</si>
  <si>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</si>
  <si>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</si>
  <si>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</si>
  <si>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</si>
  <si>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</si>
  <si>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</si>
  <si>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</si>
  <si>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</si>
  <si>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</si>
  <si>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</si>
  <si>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</si>
  <si>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</si>
  <si>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</si>
  <si>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</si>
  <si>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</si>
  <si>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</si>
  <si>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</si>
  <si>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</si>
  <si>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</si>
  <si>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</si>
  <si>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</si>
  <si>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</si>
  <si>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</si>
  <si>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</si>
  <si>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</si>
  <si>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</si>
  <si>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</si>
  <si>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</si>
  <si>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</si>
  <si>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</si>
  <si>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</si>
  <si>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</si>
  <si>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</si>
  <si>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</si>
  <si>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</si>
  <si>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</si>
  <si>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</si>
  <si>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</si>
  <si>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</si>
  <si>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</si>
  <si>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</si>
  <si>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</si>
  <si>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</si>
  <si>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</si>
  <si>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</si>
  <si>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</si>
  <si>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</si>
  <si>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</si>
  <si>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</si>
  <si>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</si>
  <si>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</si>
  <si>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</si>
  <si>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</si>
  <si>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</si>
  <si>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</si>
  <si>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</si>
  <si>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</si>
  <si>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</si>
  <si>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</si>
  <si>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</si>
  <si>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</si>
  <si>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</si>
  <si>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</si>
  <si>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</si>
  <si>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</si>
  <si>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</si>
  <si>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</si>
  <si>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</si>
  <si>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</si>
  <si>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</si>
  <si>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</si>
  <si>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</si>
  <si>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</si>
  <si>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</si>
  <si>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</si>
  <si>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</si>
  <si>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</si>
  <si>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</si>
  <si>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</si>
  <si>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</si>
  <si>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</si>
  <si>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</si>
  <si>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</si>
  <si>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</si>
  <si>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</si>
  <si>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</si>
  <si>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</si>
  <si>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</si>
  <si>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</si>
  <si>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</si>
  <si>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</si>
  <si>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</si>
  <si>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</si>
  <si>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</si>
  <si>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</si>
  <si>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</si>
  <si>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</si>
  <si>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</si>
  <si>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</si>
  <si>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</si>
  <si>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</si>
  <si>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</si>
  <si>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</si>
  <si>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</si>
  <si>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</si>
  <si>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</si>
  <si>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</si>
  <si>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</si>
  <si>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</si>
  <si>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</si>
  <si>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</si>
  <si>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</si>
  <si>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</si>
  <si>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</si>
  <si>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</si>
  <si>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</si>
  <si>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</si>
  <si>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</si>
  <si>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</si>
  <si>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</si>
  <si>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</si>
  <si>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</si>
  <si>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</si>
  <si>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</si>
  <si>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</si>
  <si>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</si>
  <si>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</si>
  <si>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</si>
  <si>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</si>
  <si>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</si>
  <si>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</si>
  <si>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</si>
  <si>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</si>
  <si>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</si>
  <si>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</si>
  <si>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</si>
  <si>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</si>
  <si>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</si>
  <si>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</si>
  <si>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</si>
  <si>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</si>
  <si>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</si>
  <si>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</si>
  <si>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</si>
  <si>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</si>
  <si>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</si>
  <si>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</si>
  <si>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</si>
  <si>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</si>
  <si>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</si>
  <si>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</si>
  <si>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</si>
  <si>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</si>
  <si>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</si>
  <si>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</si>
  <si>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</si>
  <si>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</si>
  <si>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</si>
  <si>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</si>
  <si>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</si>
  <si>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</si>
  <si>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</si>
  <si>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</si>
  <si>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</si>
  <si>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</si>
  <si>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</si>
  <si>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</si>
  <si>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</si>
  <si>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</si>
  <si>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</si>
  <si>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</si>
  <si>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</si>
  <si>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</si>
  <si>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</si>
  <si>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</si>
  <si>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</si>
  <si>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</si>
  <si>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</si>
  <si>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</si>
  <si>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</si>
  <si>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</si>
  <si>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</si>
  <si>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</si>
  <si>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</si>
  <si>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</si>
  <si>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</si>
  <si>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</si>
  <si>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</si>
  <si>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</si>
  <si>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</si>
  <si>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</si>
  <si>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</si>
  <si>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</si>
  <si>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</si>
  <si>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</si>
  <si>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</si>
  <si>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</si>
  <si>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</si>
  <si>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</si>
  <si>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</si>
  <si>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</si>
  <si>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</si>
  <si>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</si>
  <si>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</si>
  <si>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</si>
  <si>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</si>
  <si>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</si>
  <si>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</si>
  <si>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</si>
  <si>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</si>
  <si>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</si>
  <si>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</si>
  <si>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</si>
  <si>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</si>
  <si>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</si>
  <si>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</si>
  <si>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</si>
  <si>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</si>
  <si>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</si>
  <si>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</si>
  <si>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</si>
  <si>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</si>
  <si>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</si>
  <si>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</si>
  <si>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</si>
  <si>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</si>
  <si>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</si>
  <si>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</si>
  <si>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</si>
  <si>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</si>
  <si>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</si>
  <si>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</si>
  <si>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</si>
  <si>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</si>
  <si>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</si>
  <si>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</si>
  <si>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</si>
  <si>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</si>
  <si>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</si>
  <si>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</si>
  <si>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</si>
  <si>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</si>
  <si>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</si>
  <si>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</si>
  <si>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</si>
  <si>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</si>
  <si>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</si>
  <si>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</si>
  <si>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</si>
  <si>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</si>
  <si>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</si>
  <si>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</si>
  <si>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</si>
  <si>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</si>
  <si>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</si>
  <si>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</si>
  <si>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</si>
  <si>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</si>
  <si>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</si>
  <si>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</si>
  <si>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</si>
  <si>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</si>
  <si>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</si>
  <si>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</si>
  <si>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</si>
  <si>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</si>
  <si>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</si>
  <si>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</si>
  <si>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</si>
  <si>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</si>
  <si>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</si>
  <si>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</si>
  <si>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</si>
  <si>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</si>
  <si>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</si>
  <si>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</si>
  <si>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</si>
  <si>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</si>
  <si>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</si>
  <si>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</si>
  <si>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</si>
  <si>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</si>
  <si>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</si>
  <si>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</si>
  <si>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</si>
  <si>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</si>
  <si>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</si>
  <si>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</si>
  <si>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</si>
  <si>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</si>
  <si>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</si>
  <si>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</si>
  <si>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</si>
  <si>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</si>
  <si>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</si>
  <si>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</si>
  <si>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</si>
  <si>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</si>
  <si>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</si>
  <si>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</si>
  <si>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</si>
  <si>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</si>
  <si>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</si>
  <si>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</si>
  <si>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</si>
  <si>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</si>
  <si>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</si>
  <si>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</si>
  <si>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</si>
  <si>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</si>
  <si>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</si>
  <si>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</si>
  <si>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</si>
  <si>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</si>
  <si>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</si>
  <si>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</si>
  <si>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</si>
  <si>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</si>
  <si>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</si>
  <si>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</si>
  <si>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</si>
  <si>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</si>
  <si>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</si>
  <si>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</si>
  <si>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</si>
  <si>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</si>
  <si>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</si>
  <si>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</si>
  <si>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</si>
  <si>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</si>
  <si>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</si>
  <si>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</si>
  <si>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</si>
  <si>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</si>
  <si>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</si>
  <si>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</si>
  <si>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</si>
  <si>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</si>
  <si>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</si>
  <si>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</si>
  <si>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</si>
  <si>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</si>
  <si>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</si>
  <si>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</si>
  <si>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</si>
  <si>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07/01/2013-07/21/2013</t>
  </si>
  <si>
    <t>მპგ „ერთიანი ნაციონალური მოძრაობა“</t>
  </si>
  <si>
    <t>07/21/2013</t>
  </si>
  <si>
    <t>საბა</t>
  </si>
  <si>
    <t>ბასილაძე</t>
  </si>
  <si>
    <t>შენგელია</t>
  </si>
  <si>
    <t>ირაკლი</t>
  </si>
  <si>
    <t>რამაზი</t>
  </si>
  <si>
    <t>კოკოშაშვილი</t>
  </si>
  <si>
    <t>ნატალია</t>
  </si>
  <si>
    <t>მჭედლიშვილი</t>
  </si>
  <si>
    <t>ფანგანი</t>
  </si>
  <si>
    <t>გედენიძე</t>
  </si>
  <si>
    <t>ქერეჭაშვილი</t>
  </si>
  <si>
    <t>ბაჩუკი</t>
  </si>
  <si>
    <t>ბესარიონი</t>
  </si>
  <si>
    <t>მანუჩარი</t>
  </si>
  <si>
    <t>ბასარია</t>
  </si>
  <si>
    <t>კობა</t>
  </si>
  <si>
    <t>შურღაია</t>
  </si>
  <si>
    <t>07/19/2013</t>
  </si>
  <si>
    <t>ელენე</t>
  </si>
  <si>
    <t>ჯავახაძე</t>
  </si>
  <si>
    <t>სისტემა კოდექსის განახლება</t>
  </si>
  <si>
    <t>საინფორმაციო მომსახურება</t>
  </si>
  <si>
    <t>მედიამონიტორინგი</t>
  </si>
  <si>
    <t>ნორმატიული აქტების ელექტრონული მომსახურება</t>
  </si>
  <si>
    <t>ავტომანქანის ტესტირება</t>
  </si>
  <si>
    <t>1.2.15.3</t>
  </si>
  <si>
    <t>1.2.15.4</t>
  </si>
  <si>
    <t>1.2.15.5</t>
  </si>
  <si>
    <t>შპს „ჯორჯიან უოთერ ენდ პაუერ“</t>
  </si>
  <si>
    <t>შპს „სამაუწყებლო კომპანია რუსთავი 2“</t>
  </si>
  <si>
    <t>შპს „კაპიტალ საინ ტრეიდი“</t>
  </si>
  <si>
    <t>შპს „ნოვაცია-2009“</t>
  </si>
  <si>
    <t>ლიბერთი</t>
  </si>
  <si>
    <t>GE03LB0123113007326003</t>
  </si>
  <si>
    <t>GE84LB0123113007326000</t>
  </si>
  <si>
    <t>GE57LB0123113007326001</t>
  </si>
  <si>
    <t>GE30LB0123113007326002</t>
  </si>
  <si>
    <t>GE46LB0123113007326005</t>
  </si>
  <si>
    <t>აშშ დოლარი</t>
  </si>
  <si>
    <t>ევრო</t>
  </si>
  <si>
    <t>ფუნტი</t>
  </si>
  <si>
    <t>მოქმედი</t>
  </si>
  <si>
    <t>პ/გ ”ერთიანი ნაციონალური მოძრაობა”</t>
  </si>
  <si>
    <t>თბილისი, გამსახურდიას გამზ. №34/ალ. ყაზბეგის გამზ. №2 (შენობა №1)</t>
  </si>
  <si>
    <t>საოფისე ფართი</t>
  </si>
  <si>
    <t xml:space="preserve">01.01.2013 - 01.01.2015 </t>
  </si>
  <si>
    <t>შპს ”ბიზნეს ცენტრი საბურთალო”</t>
  </si>
  <si>
    <t>თბილისი, დ/დ, ი. პეტრიწის ქ. №8</t>
  </si>
  <si>
    <t>01.08.2012 - 01.08.2015</t>
  </si>
  <si>
    <t>შპს "საქართველოს ფოსტა"</t>
  </si>
  <si>
    <t>თბილისი, ქინძმარაულის ქ. №5, შენობა №3</t>
  </si>
  <si>
    <t>12.12.2010 - 12.12.2013</t>
  </si>
  <si>
    <t>სს ”განთიადი”</t>
  </si>
  <si>
    <t>თბილისი, ხიზანიშვილის ქ. №15</t>
  </si>
  <si>
    <t xml:space="preserve">01.01.2012 - 01.01.2014 </t>
  </si>
  <si>
    <t>შპს ”ლიდერ თრეიდი”</t>
  </si>
  <si>
    <t>1) კიევის ქ. 2/დ. აღმაშენებლის გამზ. 57; 2) ცოტნე დადიანის 105; 3)შავი ზღვის 13; 4)პეტრიაშვილის 23; 5)თოფურიას 10 (ვაჟა-ფშაველას გამზ. მე-4 კვარ.); 6)წერეთლის გამზ. 138; 7)ყავლაშვილის(აკოფიანის) 10/2; 8)მიცკევიჩის 29-29ა.</t>
  </si>
  <si>
    <t>01.11.2012 - 01.11.2015</t>
  </si>
  <si>
    <t>1) 84,89; 2) 55,14; 3) 88,38; 4) 59,32; 5) 30,6; 6) 61,52; 7) 42,8; 8) 89,1</t>
  </si>
  <si>
    <t>სსიპ ქონების მართვის სააგენტო</t>
  </si>
  <si>
    <t>ხელვაჩაური, აღმაშენებლის ქ. №16</t>
  </si>
  <si>
    <t xml:space="preserve">01.03.2012 - 01.03.2014 </t>
  </si>
  <si>
    <t>საიდ</t>
  </si>
  <si>
    <t>დიდმანიძე</t>
  </si>
  <si>
    <t>ქობულეთი, აღმაშენებლის ქ. №99ა</t>
  </si>
  <si>
    <t>16.12.2009 - 16.12.2013</t>
  </si>
  <si>
    <t>მუნიციპალიტეტი, გამგეობა (საკრებულო)</t>
  </si>
  <si>
    <t>ქედა, კოსტავას ქ. №2</t>
  </si>
  <si>
    <t>1)57,2 2)32,5</t>
  </si>
  <si>
    <t>შუახევი, რუსთაველის ქ. 17</t>
  </si>
  <si>
    <t>11.03.2013 - 11.03.2015</t>
  </si>
  <si>
    <t>ზურაბ</t>
  </si>
  <si>
    <t>დავითაძე</t>
  </si>
  <si>
    <t>ხულო, ს. დეკანაშვილები</t>
  </si>
  <si>
    <t>რაულ</t>
  </si>
  <si>
    <t>თავართქილაძე</t>
  </si>
  <si>
    <t>ქუთაისი, წმინდა ნინოს ქ. №9</t>
  </si>
  <si>
    <t>01001012149</t>
  </si>
  <si>
    <t>ოზგებიშვილი</t>
  </si>
  <si>
    <t>ჭიათურა, ნინოშვილის ქ. №11, მე-3 სართული</t>
  </si>
  <si>
    <t>02.11.2009 - 02.11.2013</t>
  </si>
  <si>
    <t>ტყიბული, კოსტავას ქ. №5</t>
  </si>
  <si>
    <t>41001006102</t>
  </si>
  <si>
    <t>სირაძე</t>
  </si>
  <si>
    <t>ბაღდათი, წერეთლის ქ. №10</t>
  </si>
  <si>
    <t>10.03.2010 - 10.03.2014</t>
  </si>
  <si>
    <t>ზესტაფონი, წერეთლის ქ. №1</t>
  </si>
  <si>
    <t xml:space="preserve">13.11.2009 - 13.11.2014 </t>
  </si>
  <si>
    <t>144 (მიწის ფართ. 181)</t>
  </si>
  <si>
    <t>თერჯოლა, რუსთაველის ქ. №99</t>
  </si>
  <si>
    <t xml:space="preserve">27.01.2012 - 31.12.2013 </t>
  </si>
  <si>
    <t>60002007956</t>
  </si>
  <si>
    <t>რუსუდან</t>
  </si>
  <si>
    <t>ზარნაძე</t>
  </si>
  <si>
    <t>სამტრედია, რაზმაძის ქ. №2</t>
  </si>
  <si>
    <t>20.11.2009 - 20.11.2013</t>
  </si>
  <si>
    <t>საჩხერე, თავისუფლების ქ. №3</t>
  </si>
  <si>
    <t xml:space="preserve">02.11.2009 - 31.12.2013 </t>
  </si>
  <si>
    <t>შპს ”საჩხერის კეთილმოწყობა”</t>
  </si>
  <si>
    <t>წყალტუბო, რუსთაველის ქ. №6</t>
  </si>
  <si>
    <t xml:space="preserve">15.03.2013  - 15.01.2014 </t>
  </si>
  <si>
    <t>შპს ”წყალტუბოპროფკურორტი”</t>
  </si>
  <si>
    <t>წყალტუბო, ტაბიძის ქ. №13</t>
  </si>
  <si>
    <t>01.05.2013 - 01.05.2015</t>
  </si>
  <si>
    <t>53001001398</t>
  </si>
  <si>
    <t>მარინა</t>
  </si>
  <si>
    <t>ხარაგაული, სოლომონ მეფის ქ. №61</t>
  </si>
  <si>
    <t>05.10.2009 - 05.10.2013</t>
  </si>
  <si>
    <t>ზუგდიდი, კ. გამსახურდიას ქ. 38</t>
  </si>
  <si>
    <t xml:space="preserve">21.02.2013 - 21.02.2014 </t>
  </si>
  <si>
    <t>1)153,83 2) 34,12</t>
  </si>
  <si>
    <t>19001094522</t>
  </si>
  <si>
    <t>ლანა</t>
  </si>
  <si>
    <t>ლაშხია</t>
  </si>
  <si>
    <t>მესტია, სეტის მოედანი №2</t>
  </si>
  <si>
    <t>30001008441</t>
  </si>
  <si>
    <t>დიმიტრი</t>
  </si>
  <si>
    <t>ჯაფარიძე</t>
  </si>
  <si>
    <t>სენაკი, ჭავჭავაძის ქ. №101</t>
  </si>
  <si>
    <t xml:space="preserve">15.06.2009 - 15.06.2014 </t>
  </si>
  <si>
    <t>სსიპ აკაკი ხორავას სახელობის სახელმწიფო დრამატული თეატრი</t>
  </si>
  <si>
    <t>ჩხოროწყუ, სტალინის ქ. №5</t>
  </si>
  <si>
    <t>48001005547</t>
  </si>
  <si>
    <t>რუბენ</t>
  </si>
  <si>
    <t>ხორავა</t>
  </si>
  <si>
    <t>წალენჯიხა, გამსახურდიას ქ. №9</t>
  </si>
  <si>
    <t>21.06.2013 - 21.04.2014</t>
  </si>
  <si>
    <t>242731754</t>
  </si>
  <si>
    <t>შპს "ეგრისი"</t>
  </si>
  <si>
    <t>ხობი, ცოტნე დადიანის ქ. №202, მე-2 სართ.</t>
  </si>
  <si>
    <t>27.03.2012 - 27.03.2014</t>
  </si>
  <si>
    <t>მუნიციპალიტეტი, გამგეობა</t>
  </si>
  <si>
    <t>აბაშა, თავისუფლების ქ. №91</t>
  </si>
  <si>
    <t>01.02.2013 - 01.01.2014</t>
  </si>
  <si>
    <t>შპს ”ნიკე”</t>
  </si>
  <si>
    <t>ფოთი, დ. აღმაშენებლის ქ. №17 ბ. 13</t>
  </si>
  <si>
    <t xml:space="preserve">01.01.2013 - 01.01.2014 </t>
  </si>
  <si>
    <t>01019003837</t>
  </si>
  <si>
    <t>პეტრე</t>
  </si>
  <si>
    <t>ქუთათელაძე</t>
  </si>
  <si>
    <t>ლენტეხი, ფოსტის შენობა, თამარ მეფის ქ. 17</t>
  </si>
  <si>
    <t xml:space="preserve">01.08.2012 - 01.08.2015 </t>
  </si>
  <si>
    <t>შპს ”საქართველოს ფოსტა”</t>
  </si>
  <si>
    <t>ონი, დავით აღმაშენებლის მოედანი №6</t>
  </si>
  <si>
    <t>12.03.2010 - 12.03.2014</t>
  </si>
  <si>
    <t>შპს ”სილქნეტი”</t>
  </si>
  <si>
    <t>ამბროლაური, თამარ მეფის  №1</t>
  </si>
  <si>
    <t xml:space="preserve">13.03.2013 - 13.03.2016 </t>
  </si>
  <si>
    <t>ლანჩხუთი, ნინოშვილის ქ. №56</t>
  </si>
  <si>
    <t>26001027591</t>
  </si>
  <si>
    <t>ქეთევან</t>
  </si>
  <si>
    <t>ლიპარტელიანი</t>
  </si>
  <si>
    <t>ოზურგეთი, დოლიძის ქ. №13</t>
  </si>
  <si>
    <t>13.04.2013 - 13.04.2016</t>
  </si>
  <si>
    <t>01011021338</t>
  </si>
  <si>
    <t>დავით</t>
  </si>
  <si>
    <t>მჟავანაძე</t>
  </si>
  <si>
    <t>ჩოხატაური, დუმბაძის ქ, №38</t>
  </si>
  <si>
    <t>46001011037</t>
  </si>
  <si>
    <t>ლილი</t>
  </si>
  <si>
    <t>ლომინეიშვილი</t>
  </si>
  <si>
    <t>ახალქალაქი, თავისუფლების ქ. №81ა</t>
  </si>
  <si>
    <t>07001006916</t>
  </si>
  <si>
    <t>გარიი</t>
  </si>
  <si>
    <t>გალუსტიან</t>
  </si>
  <si>
    <t>ახალციხე, ნათენაძის ქ. 2</t>
  </si>
  <si>
    <t xml:space="preserve">01.12.2012 - 01.12.2013 </t>
  </si>
  <si>
    <t>შპს "მესხეთი პალასი"</t>
  </si>
  <si>
    <t>ადიგენი, თამარ მეფის ქ. №3, 2 ოთახი</t>
  </si>
  <si>
    <t xml:space="preserve">10.04.2012 - 10.04.2014 </t>
  </si>
  <si>
    <t>03001001833</t>
  </si>
  <si>
    <t>ნათელა</t>
  </si>
  <si>
    <t>მაჭარაშვილი</t>
  </si>
  <si>
    <t>ასპინძა, ერეკლე II-ს ქ. №1</t>
  </si>
  <si>
    <t xml:space="preserve">02.02.2012 - 02.02.2014 </t>
  </si>
  <si>
    <t>05001001777 (123103667)</t>
  </si>
  <si>
    <t>ამირან</t>
  </si>
  <si>
    <t>ლონდარიძე</t>
  </si>
  <si>
    <t>ბორჯომი, წმინდა ნინოს ქ. №1</t>
  </si>
  <si>
    <t xml:space="preserve">26.11.2009 - 26.11.2014 </t>
  </si>
  <si>
    <t>ბოლნისი, სულხან-საბა ორბელიანის ქ. №99</t>
  </si>
  <si>
    <t xml:space="preserve">01.01.2011 - 01.01.2014 </t>
  </si>
  <si>
    <t>შპს ”ბოლნისის სტამბა”</t>
  </si>
  <si>
    <t>თეთრიწყარო, კოსტავას ქ. №1</t>
  </si>
  <si>
    <t>130870351</t>
  </si>
  <si>
    <t>დესპინე</t>
  </si>
  <si>
    <t>ლობჟანიძე</t>
  </si>
  <si>
    <t>წალკა, არისტოტელეს ქ. №4, მე-2 სართ.</t>
  </si>
  <si>
    <t>52001013325</t>
  </si>
  <si>
    <t>მარიამ</t>
  </si>
  <si>
    <t>ჩამურლიევა</t>
  </si>
  <si>
    <t>დმანისი, წმ. ნინოს 52 ბ. 8</t>
  </si>
  <si>
    <t xml:space="preserve">01.02.2013 - 01.02.2016 </t>
  </si>
  <si>
    <t>შპს „მარკშეიდერი“</t>
  </si>
  <si>
    <t>მარნეული, რუსთაველის ქ. 47/49</t>
  </si>
  <si>
    <t>24.04.2013 - 24.04.2015</t>
  </si>
  <si>
    <t>28001068693</t>
  </si>
  <si>
    <t>შაფიგა</t>
  </si>
  <si>
    <t>გაჯიევა</t>
  </si>
  <si>
    <t>გარდაბანი, აღმაშენებლის ქ. 34</t>
  </si>
  <si>
    <t>12001001269</t>
  </si>
  <si>
    <t>გამბარ</t>
  </si>
  <si>
    <t>ბაირამოვი</t>
  </si>
  <si>
    <t>კასპი, კოსტავას ქ. №39</t>
  </si>
  <si>
    <t>08.10.2009 - 08.10.2013</t>
  </si>
  <si>
    <t>გორი, გრიგოლ ფერაძის 5</t>
  </si>
  <si>
    <t xml:space="preserve">18.01.2013 - 18.01.2016 </t>
  </si>
  <si>
    <t>ერედვის მუნიციპალიტეტი, გამგეობა</t>
  </si>
  <si>
    <t>ქარელი, 9 აპრილის ქ. 9</t>
  </si>
  <si>
    <t xml:space="preserve">01.03.2013 - 01.03.2015 </t>
  </si>
  <si>
    <t>43001014473</t>
  </si>
  <si>
    <t>აბაშიშვილი</t>
  </si>
  <si>
    <t>გურჯაანი, ნონეშვილის გამზ. №2</t>
  </si>
  <si>
    <t>227765022</t>
  </si>
  <si>
    <t>მუნიციპალიტეტი, საკრებულო</t>
  </si>
  <si>
    <t>დედოფლისწყარო, რუსთაველის ქ. №42</t>
  </si>
  <si>
    <t>22.02.2012 - 22.02.2015</t>
  </si>
  <si>
    <t>228542413</t>
  </si>
  <si>
    <t>ლაგოდეხი, წმინდა ნინოს ქუჩა</t>
  </si>
  <si>
    <t>02.08.2012 - 02.08.2014</t>
  </si>
  <si>
    <t>233144987</t>
  </si>
  <si>
    <t xml:space="preserve">მუნიციპალიტეტი, საკრებულო </t>
  </si>
  <si>
    <t>ყვარელი, ჭავჭავაძის 21</t>
  </si>
  <si>
    <t>01.06.2012 - 01.06.2014</t>
  </si>
  <si>
    <t>241578574</t>
  </si>
  <si>
    <t>ახმეტა, რუსთაველის 60</t>
  </si>
  <si>
    <t xml:space="preserve">01.05.2013 - 01.05.2015 </t>
  </si>
  <si>
    <t>08001025021</t>
  </si>
  <si>
    <t>მარინე</t>
  </si>
  <si>
    <t>იდიძე</t>
  </si>
  <si>
    <t>საგარეჯო, თამარ მეფის ქ. 22, 1-ლი სართ, ბ. 3</t>
  </si>
  <si>
    <t xml:space="preserve">25.02.2013 - 25.02.2014 </t>
  </si>
  <si>
    <t>36001000222</t>
  </si>
  <si>
    <t>ეკატერინე</t>
  </si>
  <si>
    <t>თევდორაშვილი</t>
  </si>
  <si>
    <t>სიღნაღი, რუსთაველის ქ. 19</t>
  </si>
  <si>
    <t>01.04.2013 - 01.04.2015</t>
  </si>
  <si>
    <t>35001035468</t>
  </si>
  <si>
    <t>მერაბ</t>
  </si>
  <si>
    <t>პეტრიაშვილი</t>
  </si>
  <si>
    <t>დუშეთი, რუსთაველის  ქ. №27</t>
  </si>
  <si>
    <t xml:space="preserve">12.12.2012 - 12.12.2017 </t>
  </si>
  <si>
    <t>229324451</t>
  </si>
  <si>
    <t>ყაზბეგი, რუსთაველის ქ. №1</t>
  </si>
  <si>
    <t>01023001964</t>
  </si>
  <si>
    <t>მაია</t>
  </si>
  <si>
    <t>ალავიძე</t>
  </si>
  <si>
    <t>ქ. ქუთაისი</t>
  </si>
  <si>
    <t>ქ. ზუგდიდი, ქ. ბათუმი</t>
  </si>
  <si>
    <t>პრაიმერის ჩატარება</t>
  </si>
  <si>
    <t>დიანა</t>
  </si>
  <si>
    <t>ვართანოვი</t>
  </si>
  <si>
    <t>მპგ ”ერთიანი ნაციონალური მოძრაობა”</t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</si>
  <si>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</si>
  <si>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</si>
  <si>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</si>
  <si>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</si>
  <si>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</si>
  <si>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</si>
  <si>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</si>
  <si>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</si>
  <si>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</si>
  <si>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</si>
  <si>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</si>
  <si>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</si>
  <si>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</si>
  <si>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</si>
  <si>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VVU553</t>
  </si>
  <si>
    <t>PICANTO</t>
  </si>
  <si>
    <t xml:space="preserve">KIA </t>
  </si>
  <si>
    <t>ავტომანქანა</t>
  </si>
  <si>
    <t>MNM100</t>
  </si>
  <si>
    <t>CERATO</t>
  </si>
  <si>
    <t>ILI455</t>
  </si>
  <si>
    <t>HIACE</t>
  </si>
  <si>
    <t xml:space="preserve">TOYOTA </t>
  </si>
  <si>
    <t>UNM005</t>
  </si>
  <si>
    <t>TOUAREG</t>
  </si>
  <si>
    <t xml:space="preserve">VOLKSWAGEN </t>
  </si>
  <si>
    <t>UNM001</t>
  </si>
  <si>
    <t xml:space="preserve"> HILUX 2.5 TD</t>
  </si>
  <si>
    <t xml:space="preserve">   4.3.1 რადიოსიხშირული სპექტრით სარგებლობის ლიცენზია</t>
  </si>
  <si>
    <t>01019065333</t>
  </si>
  <si>
    <t>01018002147</t>
  </si>
  <si>
    <t>62006000399</t>
  </si>
  <si>
    <t>01025012561</t>
  </si>
  <si>
    <t>01027022881</t>
  </si>
  <si>
    <t>01030029019</t>
  </si>
  <si>
    <t>62007006162</t>
  </si>
  <si>
    <t>01030005969</t>
  </si>
  <si>
    <t>39001001944</t>
  </si>
  <si>
    <t>01030033993</t>
  </si>
  <si>
    <t>01020011355</t>
  </si>
  <si>
    <t>12/20/2005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</si>
</sst>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mm\/dd\/yyyy"/>
    <numFmt numFmtId="169" formatCode="_(* #,##0_);_(* \(#,##0\);_(* &quot;-&quot;??_);_(@_)"/>
  </numFmts>
  <fonts count="3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7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9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2" xfId="5" applyFont="1" applyFill="1" applyBorder="1" applyAlignment="1" applyProtection="1">
      <alignment horizontal="center" vertical="top" wrapText="1"/>
    </xf>
    <xf numFmtId="0" fontId="24" fillId="3" borderId="13" xfId="5" applyFont="1" applyFill="1" applyBorder="1" applyAlignment="1" applyProtection="1">
      <alignment horizontal="center" vertical="top" wrapText="1"/>
    </xf>
    <xf numFmtId="49" fontId="24" fillId="3" borderId="13" xfId="5" applyNumberFormat="1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3" borderId="15" xfId="5" applyFont="1" applyFill="1" applyBorder="1" applyAlignment="1" applyProtection="1">
      <alignment horizontal="center" vertical="top" wrapText="1"/>
    </xf>
    <xf numFmtId="0" fontId="24" fillId="4" borderId="12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7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7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2" xfId="5" applyFont="1" applyBorder="1" applyAlignment="1" applyProtection="1">
      <alignment horizontal="center"/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0" borderId="24" xfId="5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49" fontId="22" fillId="0" borderId="23" xfId="5" applyNumberFormat="1" applyFont="1" applyBorder="1" applyProtection="1">
      <protection locked="0"/>
    </xf>
    <xf numFmtId="0" fontId="22" fillId="0" borderId="25" xfId="5" applyFont="1" applyBorder="1" applyAlignment="1" applyProtection="1">
      <alignment wrapText="1"/>
      <protection locked="0"/>
    </xf>
    <xf numFmtId="0" fontId="22" fillId="4" borderId="22" xfId="5" applyFont="1" applyFill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3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7" xfId="2" applyFont="1" applyFill="1" applyBorder="1" applyAlignment="1" applyProtection="1">
      <alignment horizontal="center" vertical="top" wrapText="1"/>
    </xf>
    <xf numFmtId="1" fontId="19" fillId="5" borderId="27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right"/>
      <protection locked="0"/>
    </xf>
    <xf numFmtId="0" fontId="24" fillId="5" borderId="12" xfId="5" applyFont="1" applyFill="1" applyBorder="1" applyAlignment="1" applyProtection="1">
      <alignment horizontal="center" vertical="center"/>
    </xf>
    <xf numFmtId="0" fontId="24" fillId="5" borderId="13" xfId="5" applyFont="1" applyFill="1" applyBorder="1" applyAlignment="1" applyProtection="1">
      <alignment horizontal="center"/>
    </xf>
    <xf numFmtId="0" fontId="24" fillId="5" borderId="14" xfId="5" applyFont="1" applyFill="1" applyBorder="1" applyAlignment="1" applyProtection="1">
      <alignment horizontal="center"/>
    </xf>
    <xf numFmtId="0" fontId="24" fillId="5" borderId="12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NumberFormat="1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2" xfId="5" applyFont="1" applyFill="1" applyBorder="1" applyAlignment="1" applyProtection="1">
      <alignment horizontal="center" vertical="top" wrapText="1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8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9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3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/>
      <protection locked="0"/>
    </xf>
    <xf numFmtId="0" fontId="19" fillId="5" borderId="30" xfId="2" applyFont="1" applyFill="1" applyBorder="1" applyAlignment="1" applyProtection="1">
      <alignment horizontal="left" vertical="top" wrapText="1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1" fontId="19" fillId="5" borderId="31" xfId="2" applyNumberFormat="1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4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5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3" xfId="2" applyFont="1" applyFill="1" applyBorder="1" applyAlignment="1" applyProtection="1">
      <alignment horizontal="left" vertical="top" wrapText="1"/>
      <protection locked="0"/>
    </xf>
    <xf numFmtId="0" fontId="19" fillId="0" borderId="26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6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4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16" fillId="0" borderId="0" xfId="5" applyNumberFormat="1" applyFont="1" applyFill="1" applyBorder="1" applyProtection="1"/>
    <xf numFmtId="0" fontId="14" fillId="0" borderId="0" xfId="5" applyFont="1" applyFill="1" applyProtection="1"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0" fillId="5" borderId="0" xfId="0" applyFill="1" applyAlignment="1" applyProtection="1">
      <alignment wrapText="1"/>
    </xf>
    <xf numFmtId="0" fontId="0" fillId="2" borderId="0" xfId="0" applyFill="1" applyAlignment="1" applyProtection="1">
      <alignment wrapText="1"/>
    </xf>
    <xf numFmtId="0" fontId="16" fillId="5" borderId="5" xfId="9" applyFont="1" applyFill="1" applyBorder="1" applyAlignment="1" applyProtection="1">
      <alignment horizontal="left" vertical="center" wrapText="1"/>
    </xf>
    <xf numFmtId="0" fontId="16" fillId="5" borderId="1" xfId="9" applyFont="1" applyFill="1" applyBorder="1" applyAlignment="1" applyProtection="1">
      <alignment horizontal="center" vertical="center" wrapText="1"/>
    </xf>
    <xf numFmtId="0" fontId="16" fillId="5" borderId="5" xfId="9" applyFont="1" applyFill="1" applyBorder="1" applyAlignment="1" applyProtection="1">
      <alignment horizontal="center" vertical="center" wrapText="1"/>
    </xf>
    <xf numFmtId="0" fontId="14" fillId="0" borderId="1" xfId="9" applyFont="1" applyBorder="1" applyAlignment="1" applyProtection="1">
      <alignment horizontal="center" vertical="center" wrapText="1"/>
      <protection locked="0"/>
    </xf>
    <xf numFmtId="0" fontId="14" fillId="0" borderId="1" xfId="9" applyFont="1" applyBorder="1" applyAlignment="1" applyProtection="1">
      <alignment vertical="center" wrapText="1"/>
      <protection locked="0"/>
    </xf>
    <xf numFmtId="0" fontId="14" fillId="0" borderId="1" xfId="9" applyFont="1" applyBorder="1" applyAlignment="1" applyProtection="1">
      <alignment horizontal="left" vertical="center" wrapText="1"/>
      <protection locked="0"/>
    </xf>
    <xf numFmtId="0" fontId="33" fillId="0" borderId="1" xfId="0" applyFont="1" applyFill="1" applyBorder="1" applyAlignment="1">
      <alignment horizontal="left" vertical="center" wrapText="1"/>
    </xf>
    <xf numFmtId="2" fontId="33" fillId="2" borderId="1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33" fillId="0" borderId="1" xfId="0" applyFont="1" applyFill="1" applyBorder="1" applyAlignment="1">
      <alignment horizontal="right" vertical="center" wrapText="1"/>
    </xf>
    <xf numFmtId="0" fontId="14" fillId="0" borderId="1" xfId="9" applyFont="1" applyBorder="1" applyAlignment="1" applyProtection="1">
      <alignment horizontal="right" vertical="center" wrapText="1"/>
      <protection locked="0"/>
    </xf>
    <xf numFmtId="0" fontId="3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14" fillId="0" borderId="1" xfId="9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5" fillId="0" borderId="0" xfId="9" applyFont="1" applyProtection="1"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0" fontId="0" fillId="5" borderId="0" xfId="0" applyFont="1" applyFill="1" applyProtection="1"/>
    <xf numFmtId="0" fontId="0" fillId="5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5" borderId="0" xfId="0" applyFont="1" applyFill="1" applyBorder="1" applyProtection="1">
      <protection locked="0"/>
    </xf>
    <xf numFmtId="168" fontId="12" fillId="0" borderId="0" xfId="1" applyNumberFormat="1" applyFont="1" applyFill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0" fillId="0" borderId="0" xfId="0" applyFont="1" applyFill="1" applyBorder="1" applyProtection="1"/>
    <xf numFmtId="0" fontId="0" fillId="0" borderId="0" xfId="0" applyFont="1" applyFill="1" applyProtection="1"/>
    <xf numFmtId="0" fontId="16" fillId="5" borderId="5" xfId="20" applyFont="1" applyFill="1" applyBorder="1" applyAlignment="1" applyProtection="1">
      <alignment horizontal="center" vertical="center" wrapText="1"/>
    </xf>
    <xf numFmtId="0" fontId="16" fillId="5" borderId="1" xfId="20" applyFont="1" applyFill="1" applyBorder="1" applyAlignment="1" applyProtection="1">
      <alignment horizontal="center" vertical="center" wrapText="1"/>
    </xf>
    <xf numFmtId="0" fontId="15" fillId="0" borderId="0" xfId="20" applyFont="1" applyBorder="1" applyProtection="1">
      <protection locked="0"/>
    </xf>
    <xf numFmtId="0" fontId="15" fillId="0" borderId="0" xfId="20" applyFont="1" applyProtection="1">
      <protection locked="0"/>
    </xf>
    <xf numFmtId="0" fontId="14" fillId="0" borderId="1" xfId="20" applyFont="1" applyBorder="1" applyAlignment="1" applyProtection="1">
      <alignment horizontal="center" vertical="center" wrapText="1"/>
      <protection locked="0"/>
    </xf>
    <xf numFmtId="0" fontId="14" fillId="0" borderId="1" xfId="20" applyFont="1" applyBorder="1" applyAlignment="1" applyProtection="1">
      <alignment vertical="center" wrapText="1"/>
      <protection locked="0"/>
    </xf>
    <xf numFmtId="14" fontId="14" fillId="0" borderId="2" xfId="65" applyNumberFormat="1" applyFon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14" fontId="14" fillId="0" borderId="2" xfId="55" applyNumberFormat="1" applyFont="1" applyBorder="1" applyAlignment="1" applyProtection="1">
      <alignment wrapText="1"/>
      <protection locked="0"/>
    </xf>
    <xf numFmtId="0" fontId="15" fillId="5" borderId="0" xfId="20" applyFont="1" applyFill="1" applyBorder="1" applyProtection="1">
      <protection locked="0"/>
    </xf>
    <xf numFmtId="0" fontId="16" fillId="5" borderId="5" xfId="20" applyFont="1" applyFill="1" applyBorder="1" applyAlignment="1" applyProtection="1">
      <alignment horizontal="left" vertical="center" wrapText="1"/>
    </xf>
    <xf numFmtId="0" fontId="0" fillId="5" borderId="0" xfId="0" applyFont="1" applyFill="1" applyBorder="1" applyProtection="1"/>
    <xf numFmtId="0" fontId="11" fillId="5" borderId="0" xfId="13" applyFont="1" applyFill="1" applyProtection="1"/>
    <xf numFmtId="0" fontId="8" fillId="5" borderId="0" xfId="13" applyFill="1" applyProtection="1"/>
    <xf numFmtId="0" fontId="8" fillId="5" borderId="0" xfId="13" applyFill="1" applyProtection="1">
      <protection locked="0"/>
    </xf>
    <xf numFmtId="0" fontId="8" fillId="0" borderId="0" xfId="13" applyProtection="1">
      <protection locked="0"/>
    </xf>
    <xf numFmtId="0" fontId="12" fillId="5" borderId="0" xfId="13" applyFont="1" applyFill="1" applyProtection="1">
      <protection locked="0"/>
    </xf>
    <xf numFmtId="0" fontId="12" fillId="5" borderId="0" xfId="13" applyFont="1" applyFill="1" applyProtection="1"/>
    <xf numFmtId="0" fontId="12" fillId="5" borderId="0" xfId="13" applyFont="1" applyFill="1" applyBorder="1" applyProtection="1"/>
    <xf numFmtId="0" fontId="12" fillId="5" borderId="0" xfId="13" applyFont="1" applyFill="1" applyAlignment="1" applyProtection="1">
      <alignment horizontal="center" vertical="center"/>
    </xf>
    <xf numFmtId="0" fontId="12" fillId="0" borderId="0" xfId="13" applyFont="1" applyProtection="1">
      <protection locked="0"/>
    </xf>
    <xf numFmtId="0" fontId="12" fillId="0" borderId="0" xfId="13" applyFont="1" applyFill="1" applyBorder="1" applyProtection="1"/>
    <xf numFmtId="0" fontId="12" fillId="0" borderId="0" xfId="13" applyFont="1" applyFill="1" applyProtection="1"/>
    <xf numFmtId="0" fontId="12" fillId="0" borderId="0" xfId="13" applyFont="1" applyFill="1" applyAlignment="1" applyProtection="1">
      <alignment horizontal="center" vertical="center"/>
    </xf>
    <xf numFmtId="0" fontId="6" fillId="5" borderId="0" xfId="13" applyFont="1" applyFill="1" applyProtection="1"/>
    <xf numFmtId="0" fontId="14" fillId="5" borderId="1" xfId="53" applyFont="1" applyFill="1" applyBorder="1" applyAlignment="1" applyProtection="1">
      <alignment vertical="center" wrapText="1"/>
    </xf>
    <xf numFmtId="0" fontId="14" fillId="5" borderId="1" xfId="53" applyFont="1" applyFill="1" applyBorder="1" applyAlignment="1" applyProtection="1">
      <alignment horizontal="center" vertical="center" wrapText="1"/>
    </xf>
    <xf numFmtId="0" fontId="15" fillId="5" borderId="0" xfId="53" applyFont="1" applyFill="1" applyProtection="1">
      <protection locked="0"/>
    </xf>
    <xf numFmtId="0" fontId="15" fillId="0" borderId="0" xfId="53" applyFont="1" applyProtection="1">
      <protection locked="0"/>
    </xf>
    <xf numFmtId="0" fontId="16" fillId="5" borderId="5" xfId="53" applyFont="1" applyFill="1" applyBorder="1" applyAlignment="1" applyProtection="1">
      <alignment horizontal="center" vertical="center" wrapText="1"/>
    </xf>
    <xf numFmtId="0" fontId="16" fillId="5" borderId="4" xfId="53" applyFont="1" applyFill="1" applyBorder="1" applyAlignment="1" applyProtection="1">
      <alignment horizontal="center" vertical="center" wrapText="1"/>
    </xf>
    <xf numFmtId="0" fontId="16" fillId="5" borderId="1" xfId="53" applyFont="1" applyFill="1" applyBorder="1" applyAlignment="1" applyProtection="1">
      <alignment horizontal="center" vertical="center" wrapText="1"/>
    </xf>
    <xf numFmtId="0" fontId="16" fillId="0" borderId="1" xfId="53" applyFont="1" applyBorder="1" applyAlignment="1" applyProtection="1">
      <alignment vertical="center" wrapText="1"/>
    </xf>
    <xf numFmtId="169" fontId="17" fillId="5" borderId="1" xfId="10" applyNumberFormat="1" applyFont="1" applyFill="1" applyBorder="1" applyAlignment="1" applyProtection="1">
      <alignment horizontal="right" vertical="center"/>
    </xf>
    <xf numFmtId="169" fontId="15" fillId="0" borderId="0" xfId="53" applyNumberFormat="1" applyFont="1" applyProtection="1">
      <protection locked="0"/>
    </xf>
    <xf numFmtId="43" fontId="15" fillId="0" borderId="0" xfId="53" applyNumberFormat="1" applyFont="1" applyProtection="1">
      <protection locked="0"/>
    </xf>
    <xf numFmtId="0" fontId="14" fillId="0" borderId="1" xfId="53" applyFont="1" applyBorder="1" applyAlignment="1" applyProtection="1">
      <alignment vertical="center" wrapText="1"/>
    </xf>
    <xf numFmtId="169" fontId="14" fillId="5" borderId="1" xfId="10" applyNumberFormat="1" applyFont="1" applyFill="1" applyBorder="1" applyAlignment="1" applyProtection="1">
      <alignment vertical="center" wrapText="1"/>
    </xf>
    <xf numFmtId="43" fontId="14" fillId="5" borderId="1" xfId="10" applyFont="1" applyFill="1" applyBorder="1" applyAlignment="1" applyProtection="1">
      <alignment vertical="center" wrapText="1"/>
    </xf>
    <xf numFmtId="169" fontId="14" fillId="0" borderId="1" xfId="10" applyNumberFormat="1" applyFont="1" applyBorder="1" applyAlignment="1" applyProtection="1">
      <alignment vertical="center" wrapText="1"/>
      <protection locked="0"/>
    </xf>
    <xf numFmtId="43" fontId="14" fillId="0" borderId="1" xfId="10" applyFont="1" applyBorder="1" applyAlignment="1" applyProtection="1">
      <alignment vertical="center" wrapText="1"/>
      <protection locked="0"/>
    </xf>
    <xf numFmtId="43" fontId="14" fillId="0" borderId="1" xfId="10" applyNumberFormat="1" applyFont="1" applyBorder="1" applyAlignment="1" applyProtection="1">
      <alignment vertical="center" wrapText="1"/>
      <protection locked="0"/>
    </xf>
    <xf numFmtId="43" fontId="17" fillId="5" borderId="1" xfId="10" applyFont="1" applyFill="1" applyBorder="1" applyAlignment="1" applyProtection="1">
      <alignment horizontal="right" vertical="center"/>
    </xf>
    <xf numFmtId="0" fontId="14" fillId="0" borderId="1" xfId="53" applyFont="1" applyBorder="1" applyAlignment="1" applyProtection="1">
      <alignment vertical="center" wrapText="1"/>
      <protection locked="0"/>
    </xf>
    <xf numFmtId="0" fontId="14" fillId="0" borderId="0" xfId="53" applyFont="1" applyAlignment="1" applyProtection="1">
      <alignment vertical="center" wrapText="1"/>
      <protection locked="0"/>
    </xf>
    <xf numFmtId="0" fontId="17" fillId="0" borderId="0" xfId="13" applyFont="1" applyAlignment="1" applyProtection="1">
      <alignment horizontal="center"/>
      <protection locked="0"/>
    </xf>
    <xf numFmtId="0" fontId="12" fillId="0" borderId="0" xfId="13" applyFont="1" applyAlignment="1" applyProtection="1">
      <alignment horizontal="center" vertical="center"/>
      <protection locked="0"/>
    </xf>
    <xf numFmtId="0" fontId="8" fillId="0" borderId="0" xfId="13"/>
    <xf numFmtId="0" fontId="12" fillId="0" borderId="3" xfId="13" applyFont="1" applyBorder="1" applyProtection="1">
      <protection locked="0"/>
    </xf>
    <xf numFmtId="0" fontId="8" fillId="0" borderId="3" xfId="13" applyBorder="1"/>
    <xf numFmtId="0" fontId="17" fillId="0" borderId="0" xfId="13" applyFont="1" applyProtection="1">
      <protection locked="0"/>
    </xf>
    <xf numFmtId="0" fontId="12" fillId="0" borderId="0" xfId="13" applyFont="1" applyBorder="1" applyProtection="1">
      <protection locked="0"/>
    </xf>
    <xf numFmtId="0" fontId="8" fillId="0" borderId="0" xfId="13" applyBorder="1"/>
    <xf numFmtId="0" fontId="11" fillId="0" borderId="0" xfId="13" applyFont="1"/>
    <xf numFmtId="0" fontId="12" fillId="0" borderId="0" xfId="13" applyFont="1" applyAlignment="1" applyProtection="1">
      <alignment horizontal="right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49" fontId="31" fillId="0" borderId="1" xfId="1" applyNumberFormat="1" applyFont="1" applyFill="1" applyBorder="1" applyAlignment="1" applyProtection="1">
      <alignment horizontal="left" vertical="center" wrapText="1" indent="1"/>
    </xf>
    <xf numFmtId="4" fontId="28" fillId="0" borderId="0" xfId="0" applyNumberFormat="1" applyFont="1" applyAlignment="1" applyProtection="1">
      <alignment vertical="center"/>
      <protection locked="0"/>
    </xf>
    <xf numFmtId="168" fontId="22" fillId="0" borderId="2" xfId="5" applyNumberFormat="1" applyFont="1" applyBorder="1" applyAlignment="1" applyProtection="1">
      <alignment horizontal="left" wrapText="1"/>
      <protection locked="0"/>
    </xf>
    <xf numFmtId="0" fontId="24" fillId="4" borderId="9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0" fontId="24" fillId="4" borderId="10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4" fillId="5" borderId="1" xfId="53" applyFont="1" applyFill="1" applyBorder="1" applyAlignment="1" applyProtection="1">
      <alignment horizontal="center" vertical="center" wrapText="1"/>
    </xf>
    <xf numFmtId="14" fontId="31" fillId="0" borderId="0" xfId="1" applyNumberFormat="1" applyFont="1" applyFill="1" applyBorder="1" applyAlignment="1" applyProtection="1">
      <alignment horizontal="center" vertical="center"/>
    </xf>
    <xf numFmtId="0" fontId="31" fillId="0" borderId="0" xfId="1" applyFont="1" applyFill="1" applyBorder="1" applyAlignment="1" applyProtection="1">
      <alignment horizontal="center" vertical="center"/>
    </xf>
    <xf numFmtId="0" fontId="32" fillId="0" borderId="0" xfId="0" applyFont="1" applyFill="1" applyBorder="1" applyAlignment="1">
      <alignment horizontal="left"/>
    </xf>
    <xf numFmtId="0" fontId="12" fillId="0" borderId="3" xfId="0" applyFont="1" applyBorder="1" applyAlignment="1" applyProtection="1">
      <alignment horizontal="center"/>
      <protection locked="0"/>
    </xf>
  </cellXfs>
  <cellStyles count="107">
    <cellStyle name="Comma 2" xfId="10"/>
    <cellStyle name="Normal" xfId="0" builtinId="0"/>
    <cellStyle name="Normal 10" xfId="11"/>
    <cellStyle name="Normal 11" xfId="12"/>
    <cellStyle name="Normal 12" xfId="13"/>
    <cellStyle name="Normal 13" xfId="92"/>
    <cellStyle name="Normal 2" xfId="2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93"/>
    <cellStyle name="Normal 2_ფორმა N5" xfId="94"/>
    <cellStyle name="Normal 3" xfId="3"/>
    <cellStyle name="Normal 4" xfId="4"/>
    <cellStyle name="Normal 4 2" xfId="20"/>
    <cellStyle name="Normal 4 2 2" xfId="21"/>
    <cellStyle name="Normal 4 2 2 2" xfId="22"/>
    <cellStyle name="Normal 4 2 2 3" xfId="23"/>
    <cellStyle name="Normal 4 2 2 4" xfId="24"/>
    <cellStyle name="Normal 4 2 2 5" xfId="25"/>
    <cellStyle name="Normal 4 2 2_ფორმა N5" xfId="95"/>
    <cellStyle name="Normal 4 2 3" xfId="26"/>
    <cellStyle name="Normal 4 2 4" xfId="27"/>
    <cellStyle name="Normal 4 2 5" xfId="28"/>
    <cellStyle name="Normal 4 2 6" xfId="29"/>
    <cellStyle name="Normal 4 2 7" xfId="30"/>
    <cellStyle name="Normal 4 2 8" xfId="9"/>
    <cellStyle name="Normal 4 2_ფორმა N5" xfId="96"/>
    <cellStyle name="Normal 4 3" xfId="31"/>
    <cellStyle name="Normal 4 3 2" xfId="32"/>
    <cellStyle name="Normal 4 3 3" xfId="33"/>
    <cellStyle name="Normal 4 3 4" xfId="34"/>
    <cellStyle name="Normal 4 3_ფორმა N5" xfId="97"/>
    <cellStyle name="Normal 4 4" xfId="35"/>
    <cellStyle name="Normal 4 4 2" xfId="36"/>
    <cellStyle name="Normal 4 4 2 2" xfId="37"/>
    <cellStyle name="Normal 4 4 2 3" xfId="38"/>
    <cellStyle name="Normal 4 4 2 4" xfId="39"/>
    <cellStyle name="Normal 4 4 2 5" xfId="40"/>
    <cellStyle name="Normal 4 4 2_ფორმა N5" xfId="98"/>
    <cellStyle name="Normal 4 4 3" xfId="41"/>
    <cellStyle name="Normal 4 4 4" xfId="42"/>
    <cellStyle name="Normal 4 4 5" xfId="43"/>
    <cellStyle name="Normal 4 4 6" xfId="44"/>
    <cellStyle name="Normal 4 4_ფორმა N5" xfId="99"/>
    <cellStyle name="Normal 4 5" xfId="45"/>
    <cellStyle name="Normal 4 5 2" xfId="46"/>
    <cellStyle name="Normal 4 5 3" xfId="47"/>
    <cellStyle name="Normal 4 5 4" xfId="48"/>
    <cellStyle name="Normal 4 5_ფორმა N5" xfId="100"/>
    <cellStyle name="Normal 4 6" xfId="49"/>
    <cellStyle name="Normal 4 7" xfId="50"/>
    <cellStyle name="Normal 4 8" xfId="51"/>
    <cellStyle name="Normal 4 9" xfId="52"/>
    <cellStyle name="Normal 4 9 2" xfId="53"/>
    <cellStyle name="Normal 4 9_ფორმა N5" xfId="101"/>
    <cellStyle name="Normal 4_ფორმა N 8.1" xfId="54"/>
    <cellStyle name="Normal 5" xfId="5"/>
    <cellStyle name="Normal 5 10" xfId="102"/>
    <cellStyle name="Normal 5 2" xfId="6"/>
    <cellStyle name="Normal 5 2 2" xfId="7"/>
    <cellStyle name="Normal 5 2 2 2" xfId="55"/>
    <cellStyle name="Normal 5 2 2 3" xfId="56"/>
    <cellStyle name="Normal 5 2 2 4" xfId="57"/>
    <cellStyle name="Normal 5 2 2_ფორმა N5" xfId="103"/>
    <cellStyle name="Normal 5 2 3" xfId="8"/>
    <cellStyle name="Normal 5 2 3 2" xfId="58"/>
    <cellStyle name="Normal 5 2 3 3" xfId="59"/>
    <cellStyle name="Normal 5 2 3 4" xfId="60"/>
    <cellStyle name="Normal 5 2 3_ფორმა N5" xfId="104"/>
    <cellStyle name="Normal 5 2 4" xfId="61"/>
    <cellStyle name="Normal 5 2 5" xfId="62"/>
    <cellStyle name="Normal 5 2 6" xfId="63"/>
    <cellStyle name="Normal 5 2_ფორმა N 8.1" xfId="64"/>
    <cellStyle name="Normal 5 3" xfId="65"/>
    <cellStyle name="Normal 5 3 2" xfId="66"/>
    <cellStyle name="Normal 5 3 3" xfId="67"/>
    <cellStyle name="Normal 5 3 4" xfId="68"/>
    <cellStyle name="Normal 5 3_ფორმა N5" xfId="105"/>
    <cellStyle name="Normal 5 4" xfId="69"/>
    <cellStyle name="Normal 5 4 2" xfId="70"/>
    <cellStyle name="Normal 5 4 3" xfId="71"/>
    <cellStyle name="Normal 5 4 4" xfId="72"/>
    <cellStyle name="Normal 5 4_ფორმა N5" xfId="106"/>
    <cellStyle name="Normal 5 5" xfId="73"/>
    <cellStyle name="Normal 5 6" xfId="74"/>
    <cellStyle name="Normal 5 7" xfId="75"/>
    <cellStyle name="Normal 5 8" xfId="76"/>
    <cellStyle name="Normal 5 9" xfId="77"/>
    <cellStyle name="Normal 5_ფორმა N 8.1" xfId="78"/>
    <cellStyle name="Normal 6" xfId="79"/>
    <cellStyle name="Normal 6 2" xfId="80"/>
    <cellStyle name="Normal 6 3" xfId="81"/>
    <cellStyle name="Normal 6 4" xfId="82"/>
    <cellStyle name="Normal 7" xfId="83"/>
    <cellStyle name="Normal 7 2" xfId="84"/>
    <cellStyle name="Normal 7 3" xfId="85"/>
    <cellStyle name="Normal 7 4" xfId="86"/>
    <cellStyle name="Normal 8" xfId="87"/>
    <cellStyle name="Normal 8 2" xfId="88"/>
    <cellStyle name="Normal 8 3" xfId="89"/>
    <cellStyle name="Normal 8 4" xfId="90"/>
    <cellStyle name="Normal 9" xfId="9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171450</xdr:rowOff>
    </xdr:from>
    <xdr:to>
      <xdr:col>1</xdr:col>
      <xdr:colOff>1495425</xdr:colOff>
      <xdr:row>24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24</xdr:row>
      <xdr:rowOff>180975</xdr:rowOff>
    </xdr:from>
    <xdr:to>
      <xdr:col>2</xdr:col>
      <xdr:colOff>554556</xdr:colOff>
      <xdr:row>24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32</xdr:row>
      <xdr:rowOff>4082</xdr:rowOff>
    </xdr:from>
    <xdr:to>
      <xdr:col>5</xdr:col>
      <xdr:colOff>110219</xdr:colOff>
      <xdr:row>32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.jagash/Desktop/Axali%20Angarishi/Angarishgeba%202012/forma1-9%20Jan-Feb-Mar-Apr-May-June%20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.jagash/Desktop/Axali%20Angarishi/Angarishgeba%202012/cliuri%20deklaraciis%20formebi%202011-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xali%20formebiV4-1509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9.1"/>
      <sheetName val="ფორმა N9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D4" sqref="D4"/>
    </sheetView>
  </sheetViews>
  <sheetFormatPr defaultRowHeight="15" x14ac:dyDescent="0.25"/>
  <cols>
    <col min="1" max="1" width="6.28515625" style="61" bestFit="1" customWidth="1"/>
    <col min="2" max="2" width="13.140625" style="61" customWidth="1"/>
    <col min="3" max="3" width="17.5703125" style="61" bestFit="1" customWidth="1"/>
    <col min="4" max="4" width="15.140625" style="61" customWidth="1"/>
    <col min="5" max="6" width="18.5703125" style="61" customWidth="1"/>
    <col min="7" max="9" width="19.140625" style="95" customWidth="1"/>
    <col min="10" max="11" width="17.42578125" style="61" customWidth="1"/>
    <col min="12" max="12" width="16.7109375" style="61" customWidth="1"/>
    <col min="13" max="13" width="28.140625" style="61" customWidth="1"/>
    <col min="14" max="16384" width="9.140625" style="61"/>
  </cols>
  <sheetData>
    <row r="1" spans="1:13" s="107" customFormat="1" x14ac:dyDescent="0.3">
      <c r="A1" s="110" t="s">
        <v>312</v>
      </c>
      <c r="B1" s="137"/>
      <c r="C1" s="137"/>
      <c r="D1" s="137"/>
      <c r="E1" s="138"/>
      <c r="F1" s="139"/>
      <c r="G1" s="141"/>
      <c r="H1" s="151"/>
      <c r="I1" s="110"/>
      <c r="J1" s="137"/>
      <c r="K1" s="138"/>
      <c r="L1" s="138"/>
      <c r="M1" s="354" t="s">
        <v>110</v>
      </c>
    </row>
    <row r="2" spans="1:13" s="107" customFormat="1" x14ac:dyDescent="0.3">
      <c r="A2" s="112" t="s">
        <v>141</v>
      </c>
      <c r="B2" s="137"/>
      <c r="C2" s="137"/>
      <c r="D2" s="137"/>
      <c r="E2" s="138"/>
      <c r="F2" s="139"/>
      <c r="G2" s="141"/>
      <c r="H2" s="151"/>
      <c r="I2" s="112"/>
      <c r="J2" s="137"/>
      <c r="K2" s="138"/>
      <c r="L2" s="457" t="s">
        <v>478</v>
      </c>
      <c r="M2" s="458"/>
    </row>
    <row r="3" spans="1:13" s="107" customFormat="1" x14ac:dyDescent="0.3">
      <c r="A3" s="137"/>
      <c r="B3" s="137"/>
      <c r="C3" s="140"/>
      <c r="D3" s="142"/>
      <c r="E3" s="138"/>
      <c r="F3" s="138"/>
      <c r="G3" s="143"/>
      <c r="H3" s="138"/>
      <c r="I3" s="138"/>
      <c r="J3" s="139"/>
      <c r="K3" s="137"/>
      <c r="L3" s="137"/>
      <c r="M3" s="138"/>
    </row>
    <row r="4" spans="1:13" s="107" customFormat="1" x14ac:dyDescent="0.3">
      <c r="A4" s="139" t="s">
        <v>277</v>
      </c>
      <c r="B4" s="152"/>
      <c r="C4" s="152"/>
      <c r="D4" s="174" t="s">
        <v>479</v>
      </c>
      <c r="E4" s="358"/>
      <c r="F4" s="359"/>
      <c r="G4" s="145"/>
      <c r="H4" s="138"/>
      <c r="I4" s="159"/>
      <c r="J4" s="160"/>
      <c r="K4" s="137"/>
      <c r="L4" s="138"/>
      <c r="M4" s="138"/>
    </row>
    <row r="5" spans="1:13" s="107" customFormat="1" x14ac:dyDescent="0.3">
      <c r="A5" s="139"/>
      <c r="B5" s="139"/>
      <c r="C5" s="139"/>
      <c r="D5" s="152"/>
      <c r="E5" s="138"/>
      <c r="F5" s="138"/>
      <c r="G5" s="145"/>
      <c r="H5" s="145"/>
      <c r="I5" s="145"/>
      <c r="J5" s="144"/>
      <c r="K5" s="151"/>
      <c r="L5" s="137"/>
      <c r="M5" s="138"/>
    </row>
    <row r="6" spans="1:13" s="107" customFormat="1" ht="15.75" thickBot="1" x14ac:dyDescent="0.35">
      <c r="A6" s="146"/>
      <c r="B6" s="138"/>
      <c r="C6" s="144"/>
      <c r="D6" s="147"/>
      <c r="E6" s="138"/>
      <c r="F6" s="138"/>
      <c r="G6" s="145"/>
      <c r="H6" s="145"/>
      <c r="I6" s="145"/>
      <c r="J6" s="138"/>
      <c r="K6" s="137"/>
      <c r="L6" s="137"/>
      <c r="M6" s="138"/>
    </row>
    <row r="7" spans="1:13" ht="15.75" thickBot="1" x14ac:dyDescent="0.3">
      <c r="A7" s="148"/>
      <c r="B7" s="149"/>
      <c r="C7" s="148"/>
      <c r="D7" s="148"/>
      <c r="E7" s="150"/>
      <c r="F7" s="150"/>
      <c r="G7" s="139"/>
      <c r="H7" s="139"/>
      <c r="I7" s="139"/>
      <c r="J7" s="454" t="s">
        <v>445</v>
      </c>
      <c r="K7" s="455"/>
      <c r="L7" s="456"/>
      <c r="M7" s="148"/>
    </row>
    <row r="8" spans="1:13" s="69" customFormat="1" ht="39" thickBot="1" x14ac:dyDescent="0.25">
      <c r="A8" s="212" t="s">
        <v>64</v>
      </c>
      <c r="B8" s="213" t="s">
        <v>142</v>
      </c>
      <c r="C8" s="213" t="s">
        <v>279</v>
      </c>
      <c r="D8" s="214" t="s">
        <v>285</v>
      </c>
      <c r="E8" s="62" t="s">
        <v>227</v>
      </c>
      <c r="F8" s="63" t="s">
        <v>226</v>
      </c>
      <c r="G8" s="64" t="s">
        <v>230</v>
      </c>
      <c r="H8" s="65" t="s">
        <v>231</v>
      </c>
      <c r="I8" s="66" t="s">
        <v>228</v>
      </c>
      <c r="J8" s="67" t="s">
        <v>281</v>
      </c>
      <c r="K8" s="68" t="s">
        <v>282</v>
      </c>
      <c r="L8" s="68" t="s">
        <v>232</v>
      </c>
      <c r="M8" s="215" t="s">
        <v>233</v>
      </c>
    </row>
    <row r="9" spans="1:13" s="98" customFormat="1" ht="15.75" thickBot="1" x14ac:dyDescent="0.3">
      <c r="A9" s="205">
        <v>1</v>
      </c>
      <c r="B9" s="206">
        <v>2</v>
      </c>
      <c r="C9" s="206">
        <v>3</v>
      </c>
      <c r="D9" s="207">
        <v>4</v>
      </c>
      <c r="E9" s="208">
        <v>7</v>
      </c>
      <c r="F9" s="206">
        <v>8</v>
      </c>
      <c r="G9" s="210">
        <v>9</v>
      </c>
      <c r="H9" s="211">
        <v>12</v>
      </c>
      <c r="I9" s="209">
        <v>13</v>
      </c>
      <c r="J9" s="208">
        <v>14</v>
      </c>
      <c r="K9" s="206">
        <v>15</v>
      </c>
      <c r="L9" s="206">
        <v>16</v>
      </c>
      <c r="M9" s="209">
        <v>17</v>
      </c>
    </row>
    <row r="10" spans="1:13" x14ac:dyDescent="0.25">
      <c r="A10" s="70">
        <v>1</v>
      </c>
      <c r="B10" s="203"/>
      <c r="C10" s="71"/>
      <c r="D10" s="204"/>
      <c r="E10" s="72"/>
      <c r="F10" s="71"/>
      <c r="G10" s="81"/>
      <c r="H10" s="319"/>
      <c r="I10" s="319"/>
      <c r="J10" s="74"/>
      <c r="K10" s="75"/>
      <c r="L10" s="76"/>
      <c r="M10" s="73"/>
    </row>
    <row r="11" spans="1:13" x14ac:dyDescent="0.25">
      <c r="A11" s="77">
        <v>2</v>
      </c>
      <c r="B11" s="203"/>
      <c r="C11" s="71"/>
      <c r="D11" s="79"/>
      <c r="E11" s="80"/>
      <c r="F11" s="78"/>
      <c r="G11" s="81"/>
      <c r="H11" s="81"/>
      <c r="I11" s="81"/>
      <c r="J11" s="83"/>
      <c r="K11" s="84"/>
      <c r="L11" s="85"/>
      <c r="M11" s="82"/>
    </row>
    <row r="12" spans="1:13" x14ac:dyDescent="0.25">
      <c r="A12" s="77">
        <v>3</v>
      </c>
      <c r="B12" s="203"/>
      <c r="C12" s="71"/>
      <c r="D12" s="79"/>
      <c r="E12" s="80"/>
      <c r="F12" s="78"/>
      <c r="G12" s="81"/>
      <c r="H12" s="81"/>
      <c r="I12" s="81"/>
      <c r="J12" s="83"/>
      <c r="K12" s="84"/>
      <c r="L12" s="85"/>
      <c r="M12" s="82"/>
    </row>
    <row r="13" spans="1:13" x14ac:dyDescent="0.25">
      <c r="A13" s="77">
        <v>4</v>
      </c>
      <c r="B13" s="203"/>
      <c r="C13" s="71"/>
      <c r="D13" s="79"/>
      <c r="E13" s="80"/>
      <c r="F13" s="78"/>
      <c r="G13" s="81"/>
      <c r="H13" s="81"/>
      <c r="I13" s="81"/>
      <c r="J13" s="83"/>
      <c r="K13" s="84"/>
      <c r="L13" s="85"/>
      <c r="M13" s="82"/>
    </row>
    <row r="14" spans="1:13" x14ac:dyDescent="0.25">
      <c r="A14" s="77">
        <v>5</v>
      </c>
      <c r="B14" s="203"/>
      <c r="C14" s="71"/>
      <c r="D14" s="79"/>
      <c r="E14" s="80"/>
      <c r="F14" s="78"/>
      <c r="G14" s="81"/>
      <c r="H14" s="81"/>
      <c r="I14" s="81"/>
      <c r="J14" s="83"/>
      <c r="K14" s="84"/>
      <c r="L14" s="85"/>
      <c r="M14" s="82"/>
    </row>
    <row r="15" spans="1:13" x14ac:dyDescent="0.25">
      <c r="A15" s="77">
        <v>6</v>
      </c>
      <c r="B15" s="203"/>
      <c r="C15" s="71"/>
      <c r="D15" s="79"/>
      <c r="E15" s="80"/>
      <c r="F15" s="78"/>
      <c r="G15" s="81"/>
      <c r="H15" s="81"/>
      <c r="I15" s="81"/>
      <c r="J15" s="83"/>
      <c r="K15" s="84"/>
      <c r="L15" s="85"/>
      <c r="M15" s="82"/>
    </row>
    <row r="16" spans="1:13" x14ac:dyDescent="0.25">
      <c r="A16" s="77">
        <v>7</v>
      </c>
      <c r="B16" s="203"/>
      <c r="C16" s="71"/>
      <c r="D16" s="79"/>
      <c r="E16" s="80"/>
      <c r="F16" s="78"/>
      <c r="G16" s="81"/>
      <c r="H16" s="81"/>
      <c r="I16" s="81"/>
      <c r="J16" s="83"/>
      <c r="K16" s="84"/>
      <c r="L16" s="85"/>
      <c r="M16" s="82"/>
    </row>
    <row r="17" spans="1:13" x14ac:dyDescent="0.25">
      <c r="A17" s="77">
        <v>8</v>
      </c>
      <c r="B17" s="203"/>
      <c r="C17" s="71"/>
      <c r="D17" s="79"/>
      <c r="E17" s="80"/>
      <c r="F17" s="78"/>
      <c r="G17" s="81"/>
      <c r="H17" s="81"/>
      <c r="I17" s="81"/>
      <c r="J17" s="83"/>
      <c r="K17" s="84"/>
      <c r="L17" s="85"/>
      <c r="M17" s="82"/>
    </row>
    <row r="18" spans="1:13" x14ac:dyDescent="0.25">
      <c r="A18" s="77">
        <v>9</v>
      </c>
      <c r="B18" s="203"/>
      <c r="C18" s="71"/>
      <c r="D18" s="79"/>
      <c r="E18" s="80"/>
      <c r="F18" s="78"/>
      <c r="G18" s="81"/>
      <c r="H18" s="81"/>
      <c r="I18" s="81"/>
      <c r="J18" s="83"/>
      <c r="K18" s="84"/>
      <c r="L18" s="85"/>
      <c r="M18" s="82"/>
    </row>
    <row r="19" spans="1:13" x14ac:dyDescent="0.25">
      <c r="A19" s="77">
        <v>10</v>
      </c>
      <c r="B19" s="203"/>
      <c r="C19" s="71"/>
      <c r="D19" s="79"/>
      <c r="E19" s="80"/>
      <c r="F19" s="78"/>
      <c r="G19" s="81"/>
      <c r="H19" s="81"/>
      <c r="I19" s="81"/>
      <c r="J19" s="83"/>
      <c r="K19" s="84"/>
      <c r="L19" s="85"/>
      <c r="M19" s="82"/>
    </row>
    <row r="20" spans="1:13" x14ac:dyDescent="0.25">
      <c r="A20" s="77">
        <v>11</v>
      </c>
      <c r="B20" s="203"/>
      <c r="C20" s="71"/>
      <c r="D20" s="79"/>
      <c r="E20" s="80"/>
      <c r="F20" s="78"/>
      <c r="G20" s="81"/>
      <c r="H20" s="81"/>
      <c r="I20" s="81"/>
      <c r="J20" s="83"/>
      <c r="K20" s="84"/>
      <c r="L20" s="85"/>
      <c r="M20" s="82"/>
    </row>
    <row r="21" spans="1:13" x14ac:dyDescent="0.25">
      <c r="A21" s="77">
        <v>12</v>
      </c>
      <c r="B21" s="203"/>
      <c r="C21" s="71"/>
      <c r="D21" s="79"/>
      <c r="E21" s="80"/>
      <c r="F21" s="78"/>
      <c r="G21" s="81"/>
      <c r="H21" s="81"/>
      <c r="I21" s="81"/>
      <c r="J21" s="83"/>
      <c r="K21" s="84"/>
      <c r="L21" s="85"/>
      <c r="M21" s="82"/>
    </row>
    <row r="22" spans="1:13" x14ac:dyDescent="0.25">
      <c r="A22" s="77">
        <v>13</v>
      </c>
      <c r="B22" s="203"/>
      <c r="C22" s="71"/>
      <c r="D22" s="79"/>
      <c r="E22" s="80"/>
      <c r="F22" s="78"/>
      <c r="G22" s="81"/>
      <c r="H22" s="81"/>
      <c r="I22" s="81"/>
      <c r="J22" s="83"/>
      <c r="K22" s="84"/>
      <c r="L22" s="85"/>
      <c r="M22" s="82"/>
    </row>
    <row r="23" spans="1:13" x14ac:dyDescent="0.25">
      <c r="A23" s="77">
        <v>14</v>
      </c>
      <c r="B23" s="203"/>
      <c r="C23" s="71"/>
      <c r="D23" s="79"/>
      <c r="E23" s="80"/>
      <c r="F23" s="78"/>
      <c r="G23" s="81"/>
      <c r="H23" s="81"/>
      <c r="I23" s="81"/>
      <c r="J23" s="83"/>
      <c r="K23" s="84"/>
      <c r="L23" s="85"/>
      <c r="M23" s="82"/>
    </row>
    <row r="24" spans="1:13" x14ac:dyDescent="0.25">
      <c r="A24" s="77">
        <v>15</v>
      </c>
      <c r="B24" s="203"/>
      <c r="C24" s="71"/>
      <c r="D24" s="79"/>
      <c r="E24" s="80"/>
      <c r="F24" s="78"/>
      <c r="G24" s="81"/>
      <c r="H24" s="81"/>
      <c r="I24" s="81"/>
      <c r="J24" s="83"/>
      <c r="K24" s="84"/>
      <c r="L24" s="85"/>
      <c r="M24" s="82"/>
    </row>
    <row r="25" spans="1:13" x14ac:dyDescent="0.25">
      <c r="A25" s="77">
        <v>16</v>
      </c>
      <c r="B25" s="203"/>
      <c r="C25" s="71"/>
      <c r="D25" s="79"/>
      <c r="E25" s="80"/>
      <c r="F25" s="78"/>
      <c r="G25" s="81"/>
      <c r="H25" s="81"/>
      <c r="I25" s="81"/>
      <c r="J25" s="83"/>
      <c r="K25" s="84"/>
      <c r="L25" s="85"/>
      <c r="M25" s="82"/>
    </row>
    <row r="26" spans="1:13" x14ac:dyDescent="0.25">
      <c r="A26" s="77">
        <v>17</v>
      </c>
      <c r="B26" s="203"/>
      <c r="C26" s="71"/>
      <c r="D26" s="79"/>
      <c r="E26" s="80"/>
      <c r="F26" s="78"/>
      <c r="G26" s="81"/>
      <c r="H26" s="81"/>
      <c r="I26" s="81"/>
      <c r="J26" s="83"/>
      <c r="K26" s="84"/>
      <c r="L26" s="85"/>
      <c r="M26" s="82"/>
    </row>
    <row r="27" spans="1:13" x14ac:dyDescent="0.25">
      <c r="A27" s="77">
        <v>18</v>
      </c>
      <c r="B27" s="203"/>
      <c r="C27" s="71"/>
      <c r="D27" s="79"/>
      <c r="E27" s="80"/>
      <c r="F27" s="78"/>
      <c r="G27" s="81"/>
      <c r="H27" s="81"/>
      <c r="I27" s="81"/>
      <c r="J27" s="83"/>
      <c r="K27" s="84"/>
      <c r="L27" s="85"/>
      <c r="M27" s="82"/>
    </row>
    <row r="28" spans="1:13" x14ac:dyDescent="0.25">
      <c r="A28" s="77">
        <v>19</v>
      </c>
      <c r="B28" s="203"/>
      <c r="C28" s="71"/>
      <c r="D28" s="79"/>
      <c r="E28" s="80"/>
      <c r="F28" s="78"/>
      <c r="G28" s="81"/>
      <c r="H28" s="81"/>
      <c r="I28" s="81"/>
      <c r="J28" s="83"/>
      <c r="K28" s="84"/>
      <c r="L28" s="85"/>
      <c r="M28" s="82"/>
    </row>
    <row r="29" spans="1:13" ht="15.75" thickBot="1" x14ac:dyDescent="0.3">
      <c r="A29" s="86" t="s">
        <v>280</v>
      </c>
      <c r="B29" s="222"/>
      <c r="C29" s="87"/>
      <c r="D29" s="88"/>
      <c r="E29" s="89"/>
      <c r="F29" s="87"/>
      <c r="G29" s="90"/>
      <c r="H29" s="90"/>
      <c r="I29" s="90"/>
      <c r="J29" s="92"/>
      <c r="K29" s="93"/>
      <c r="L29" s="94"/>
      <c r="M29" s="91"/>
    </row>
    <row r="33" spans="1:11" s="107" customFormat="1" x14ac:dyDescent="0.3">
      <c r="A33" s="108" t="s">
        <v>438</v>
      </c>
      <c r="G33" s="109"/>
      <c r="H33" s="109"/>
      <c r="I33" s="109"/>
    </row>
    <row r="34" spans="1:11" s="107" customFormat="1" x14ac:dyDescent="0.3">
      <c r="A34" s="108" t="s">
        <v>451</v>
      </c>
      <c r="G34" s="109"/>
      <c r="H34" s="109"/>
      <c r="I34" s="109"/>
    </row>
    <row r="35" spans="1:11" s="107" customFormat="1" x14ac:dyDescent="0.3">
      <c r="A35" s="108" t="s">
        <v>450</v>
      </c>
      <c r="G35" s="109"/>
      <c r="H35" s="109"/>
      <c r="I35" s="109"/>
    </row>
    <row r="36" spans="1:11" s="107" customFormat="1" x14ac:dyDescent="0.3">
      <c r="B36" s="108"/>
      <c r="G36" s="109"/>
      <c r="H36" s="109"/>
      <c r="I36" s="109"/>
    </row>
    <row r="37" spans="1:11" s="107" customFormat="1" x14ac:dyDescent="0.3">
      <c r="B37" s="108"/>
      <c r="G37" s="109"/>
      <c r="H37" s="109"/>
      <c r="I37" s="109"/>
    </row>
    <row r="38" spans="1:11" s="107" customFormat="1" x14ac:dyDescent="0.3">
      <c r="B38" s="108"/>
      <c r="G38" s="109"/>
      <c r="H38" s="109"/>
      <c r="I38" s="109"/>
    </row>
    <row r="39" spans="1:11" s="107" customFormat="1" x14ac:dyDescent="0.3">
      <c r="B39" s="108"/>
      <c r="G39" s="109"/>
      <c r="H39" s="109"/>
      <c r="I39" s="109"/>
    </row>
    <row r="40" spans="1:11" s="107" customFormat="1" x14ac:dyDescent="0.3">
      <c r="B40" s="108"/>
      <c r="G40" s="109"/>
      <c r="H40" s="109"/>
      <c r="I40" s="109"/>
    </row>
    <row r="41" spans="1:11" x14ac:dyDescent="0.25">
      <c r="B41" s="60"/>
      <c r="G41" s="61"/>
      <c r="H41" s="61"/>
    </row>
    <row r="42" spans="1:11" s="2" customFormat="1" x14ac:dyDescent="0.3">
      <c r="B42" s="104" t="s">
        <v>107</v>
      </c>
    </row>
    <row r="43" spans="1:11" s="2" customFormat="1" x14ac:dyDescent="0.3">
      <c r="C43" s="103"/>
      <c r="G43" s="103"/>
      <c r="H43" s="106"/>
      <c r="I43"/>
    </row>
    <row r="44" spans="1:11" s="2" customFormat="1" x14ac:dyDescent="0.3">
      <c r="A44"/>
      <c r="C44" s="102" t="s">
        <v>271</v>
      </c>
      <c r="G44" s="12" t="s">
        <v>276</v>
      </c>
      <c r="H44" s="105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97" t="s">
        <v>140</v>
      </c>
      <c r="E46" s="61"/>
      <c r="F46" s="61"/>
      <c r="K46" s="61"/>
    </row>
    <row r="47" spans="1:11" customFormat="1" x14ac:dyDescent="0.25">
      <c r="E47" s="61"/>
      <c r="F47" s="61"/>
    </row>
    <row r="48" spans="1:11" customFormat="1" x14ac:dyDescent="0.25">
      <c r="E48" s="61"/>
      <c r="F48" s="61"/>
    </row>
    <row r="49" spans="5:6" customFormat="1" x14ac:dyDescent="0.25">
      <c r="E49" s="61"/>
      <c r="F49" s="61"/>
    </row>
    <row r="50" spans="5:6" customFormat="1" x14ac:dyDescent="0.25">
      <c r="E50" s="61"/>
      <c r="F50" s="61"/>
    </row>
    <row r="51" spans="5:6" customFormat="1" ht="12.75" x14ac:dyDescent="0.2"/>
  </sheetData>
  <mergeCells count="2">
    <mergeCell ref="J7:L7"/>
    <mergeCell ref="L2:M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0" t="s">
        <v>339</v>
      </c>
      <c r="B1" s="113"/>
      <c r="C1" s="459" t="s">
        <v>110</v>
      </c>
      <c r="D1" s="459"/>
      <c r="E1" s="127"/>
    </row>
    <row r="2" spans="1:5" s="6" customFormat="1" x14ac:dyDescent="0.3">
      <c r="A2" s="110" t="s">
        <v>333</v>
      </c>
      <c r="B2" s="113"/>
      <c r="C2" s="457" t="s">
        <v>478</v>
      </c>
      <c r="D2" s="458"/>
      <c r="E2" s="127"/>
    </row>
    <row r="3" spans="1:5" s="6" customFormat="1" x14ac:dyDescent="0.3">
      <c r="A3" s="112" t="s">
        <v>141</v>
      </c>
      <c r="B3" s="110"/>
      <c r="C3" s="224"/>
      <c r="D3" s="224"/>
      <c r="E3" s="127"/>
    </row>
    <row r="4" spans="1:5" s="6" customFormat="1" x14ac:dyDescent="0.3">
      <c r="A4" s="112"/>
      <c r="B4" s="112"/>
      <c r="C4" s="224"/>
      <c r="D4" s="224"/>
      <c r="E4" s="127"/>
    </row>
    <row r="5" spans="1:5" x14ac:dyDescent="0.3">
      <c r="A5" s="113" t="str">
        <f>'ფორმა N2'!A4</f>
        <v>ანგარიშვალდებული პირის დასახელება:</v>
      </c>
      <c r="B5" s="113"/>
      <c r="C5" s="112"/>
      <c r="D5" s="112"/>
      <c r="E5" s="128"/>
    </row>
    <row r="6" spans="1:5" x14ac:dyDescent="0.3">
      <c r="A6" s="305" t="s">
        <v>479</v>
      </c>
      <c r="B6" s="116"/>
      <c r="C6" s="117"/>
      <c r="D6" s="117"/>
      <c r="E6" s="128"/>
    </row>
    <row r="7" spans="1:5" x14ac:dyDescent="0.3">
      <c r="A7" s="113"/>
      <c r="B7" s="113"/>
      <c r="C7" s="112"/>
      <c r="D7" s="112"/>
      <c r="E7" s="128"/>
    </row>
    <row r="8" spans="1:5" s="6" customFormat="1" x14ac:dyDescent="0.3">
      <c r="A8" s="223"/>
      <c r="B8" s="223"/>
      <c r="C8" s="114"/>
      <c r="D8" s="114"/>
      <c r="E8" s="127"/>
    </row>
    <row r="9" spans="1:5" s="6" customFormat="1" ht="30" x14ac:dyDescent="0.3">
      <c r="A9" s="125" t="s">
        <v>64</v>
      </c>
      <c r="B9" s="125" t="s">
        <v>338</v>
      </c>
      <c r="C9" s="115" t="s">
        <v>10</v>
      </c>
      <c r="D9" s="115" t="s">
        <v>9</v>
      </c>
      <c r="E9" s="127"/>
    </row>
    <row r="10" spans="1:5" s="9" customFormat="1" ht="18" x14ac:dyDescent="0.2">
      <c r="A10" s="134" t="s">
        <v>334</v>
      </c>
      <c r="B10" s="134"/>
      <c r="C10" s="4"/>
      <c r="D10" s="4"/>
      <c r="E10" s="129"/>
    </row>
    <row r="11" spans="1:5" s="10" customFormat="1" x14ac:dyDescent="0.2">
      <c r="A11" s="134" t="s">
        <v>335</v>
      </c>
      <c r="B11" s="134"/>
      <c r="C11" s="4"/>
      <c r="D11" s="4"/>
      <c r="E11" s="130"/>
    </row>
    <row r="12" spans="1:5" s="10" customFormat="1" x14ac:dyDescent="0.2">
      <c r="A12" s="123" t="s">
        <v>283</v>
      </c>
      <c r="B12" s="123"/>
      <c r="C12" s="4"/>
      <c r="D12" s="4"/>
      <c r="E12" s="130"/>
    </row>
    <row r="13" spans="1:5" s="10" customFormat="1" x14ac:dyDescent="0.2">
      <c r="A13" s="123" t="s">
        <v>283</v>
      </c>
      <c r="B13" s="123"/>
      <c r="C13" s="4"/>
      <c r="D13" s="4"/>
      <c r="E13" s="130"/>
    </row>
    <row r="14" spans="1:5" s="10" customFormat="1" x14ac:dyDescent="0.2">
      <c r="A14" s="123" t="s">
        <v>283</v>
      </c>
      <c r="B14" s="123"/>
      <c r="C14" s="4"/>
      <c r="D14" s="4"/>
      <c r="E14" s="130"/>
    </row>
    <row r="15" spans="1:5" s="10" customFormat="1" x14ac:dyDescent="0.2">
      <c r="A15" s="123" t="s">
        <v>283</v>
      </c>
      <c r="B15" s="123"/>
      <c r="C15" s="4"/>
      <c r="D15" s="4"/>
      <c r="E15" s="130"/>
    </row>
    <row r="16" spans="1:5" s="10" customFormat="1" x14ac:dyDescent="0.2">
      <c r="A16" s="123" t="s">
        <v>283</v>
      </c>
      <c r="B16" s="123"/>
      <c r="C16" s="4"/>
      <c r="D16" s="4"/>
      <c r="E16" s="130"/>
    </row>
    <row r="17" spans="1:5" s="10" customFormat="1" ht="17.25" customHeight="1" x14ac:dyDescent="0.2">
      <c r="A17" s="134" t="s">
        <v>336</v>
      </c>
      <c r="B17" s="123"/>
      <c r="C17" s="4"/>
      <c r="D17" s="4"/>
      <c r="E17" s="130"/>
    </row>
    <row r="18" spans="1:5" s="10" customFormat="1" ht="18" customHeight="1" x14ac:dyDescent="0.2">
      <c r="A18" s="134" t="s">
        <v>337</v>
      </c>
      <c r="B18" s="123"/>
      <c r="C18" s="4"/>
      <c r="D18" s="4"/>
      <c r="E18" s="130"/>
    </row>
    <row r="19" spans="1:5" s="10" customFormat="1" x14ac:dyDescent="0.2">
      <c r="A19" s="123" t="s">
        <v>283</v>
      </c>
      <c r="B19" s="123"/>
      <c r="C19" s="4"/>
      <c r="D19" s="4"/>
      <c r="E19" s="130"/>
    </row>
    <row r="20" spans="1:5" s="10" customFormat="1" x14ac:dyDescent="0.2">
      <c r="A20" s="123" t="s">
        <v>283</v>
      </c>
      <c r="B20" s="123"/>
      <c r="C20" s="4"/>
      <c r="D20" s="4"/>
      <c r="E20" s="130"/>
    </row>
    <row r="21" spans="1:5" s="10" customFormat="1" x14ac:dyDescent="0.2">
      <c r="A21" s="123" t="s">
        <v>283</v>
      </c>
      <c r="B21" s="123"/>
      <c r="C21" s="4"/>
      <c r="D21" s="4"/>
      <c r="E21" s="130"/>
    </row>
    <row r="22" spans="1:5" s="10" customFormat="1" x14ac:dyDescent="0.2">
      <c r="A22" s="123" t="s">
        <v>283</v>
      </c>
      <c r="B22" s="123"/>
      <c r="C22" s="4"/>
      <c r="D22" s="4"/>
      <c r="E22" s="130"/>
    </row>
    <row r="23" spans="1:5" s="10" customFormat="1" x14ac:dyDescent="0.2">
      <c r="A23" s="123" t="s">
        <v>283</v>
      </c>
      <c r="B23" s="123"/>
      <c r="C23" s="4"/>
      <c r="D23" s="4"/>
      <c r="E23" s="130"/>
    </row>
    <row r="24" spans="1:5" s="3" customFormat="1" x14ac:dyDescent="0.2">
      <c r="A24" s="124"/>
      <c r="B24" s="124"/>
      <c r="C24" s="4"/>
      <c r="D24" s="4"/>
      <c r="E24" s="131"/>
    </row>
    <row r="25" spans="1:5" x14ac:dyDescent="0.3">
      <c r="A25" s="135"/>
      <c r="B25" s="135" t="s">
        <v>340</v>
      </c>
      <c r="C25" s="122">
        <f>SUM(C10:C24)</f>
        <v>0</v>
      </c>
      <c r="D25" s="122">
        <f>SUM(D10:D24)</f>
        <v>0</v>
      </c>
      <c r="E25" s="132"/>
    </row>
    <row r="26" spans="1:5" x14ac:dyDescent="0.3">
      <c r="A26" s="43"/>
      <c r="B26" s="43"/>
    </row>
    <row r="27" spans="1:5" x14ac:dyDescent="0.3">
      <c r="A27" s="2" t="s">
        <v>440</v>
      </c>
      <c r="E27" s="5"/>
    </row>
    <row r="28" spans="1:5" x14ac:dyDescent="0.3">
      <c r="A28" s="2" t="s">
        <v>424</v>
      </c>
    </row>
    <row r="29" spans="1:5" x14ac:dyDescent="0.3">
      <c r="A29" s="279" t="s">
        <v>425</v>
      </c>
    </row>
    <row r="30" spans="1:5" x14ac:dyDescent="0.3">
      <c r="A30" s="279"/>
    </row>
    <row r="31" spans="1:5" x14ac:dyDescent="0.3">
      <c r="A31" s="279" t="s">
        <v>357</v>
      </c>
    </row>
    <row r="32" spans="1:5" s="23" customFormat="1" ht="12.75" x14ac:dyDescent="0.2"/>
    <row r="33" spans="1:9" x14ac:dyDescent="0.3">
      <c r="A33" s="10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2"/>
      <c r="B36" s="102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97"/>
      <c r="B38" s="97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0" t="s">
        <v>466</v>
      </c>
      <c r="B1" s="112"/>
      <c r="C1" s="460" t="s">
        <v>110</v>
      </c>
      <c r="D1" s="460"/>
    </row>
    <row r="2" spans="1:5" x14ac:dyDescent="0.3">
      <c r="A2" s="110" t="s">
        <v>467</v>
      </c>
      <c r="B2" s="112"/>
      <c r="C2" s="457" t="s">
        <v>478</v>
      </c>
      <c r="D2" s="458"/>
    </row>
    <row r="3" spans="1:5" x14ac:dyDescent="0.3">
      <c r="A3" s="112" t="s">
        <v>141</v>
      </c>
      <c r="B3" s="112"/>
      <c r="C3" s="111"/>
      <c r="D3" s="111"/>
    </row>
    <row r="4" spans="1:5" x14ac:dyDescent="0.3">
      <c r="A4" s="110"/>
      <c r="B4" s="112"/>
      <c r="C4" s="111"/>
      <c r="D4" s="111"/>
    </row>
    <row r="5" spans="1:5" x14ac:dyDescent="0.3">
      <c r="A5" s="113" t="str">
        <f>'ფორმა N2'!A4</f>
        <v>ანგარიშვალდებული პირის დასახელება:</v>
      </c>
      <c r="B5" s="113"/>
      <c r="C5" s="113"/>
      <c r="D5" s="112"/>
      <c r="E5" s="5"/>
    </row>
    <row r="6" spans="1:5" x14ac:dyDescent="0.3">
      <c r="A6" s="174" t="str">
        <f>'ფორმა N1'!D4</f>
        <v>მპგ „ერთიანი ნაციონალური მოძრაობა“</v>
      </c>
      <c r="B6" s="175"/>
      <c r="C6" s="175"/>
      <c r="D6" s="58"/>
      <c r="E6" s="5"/>
    </row>
    <row r="7" spans="1:5" x14ac:dyDescent="0.3">
      <c r="A7" s="113"/>
      <c r="B7" s="113"/>
      <c r="C7" s="113"/>
      <c r="D7" s="112"/>
      <c r="E7" s="5"/>
    </row>
    <row r="8" spans="1:5" s="6" customFormat="1" x14ac:dyDescent="0.3">
      <c r="A8" s="136"/>
      <c r="B8" s="136"/>
      <c r="C8" s="114"/>
      <c r="D8" s="114"/>
    </row>
    <row r="9" spans="1:5" s="6" customFormat="1" ht="30" x14ac:dyDescent="0.3">
      <c r="A9" s="157" t="s">
        <v>64</v>
      </c>
      <c r="B9" s="115" t="s">
        <v>11</v>
      </c>
      <c r="C9" s="115" t="s">
        <v>10</v>
      </c>
      <c r="D9" s="115" t="s">
        <v>9</v>
      </c>
    </row>
    <row r="10" spans="1:5" s="7" customFormat="1" x14ac:dyDescent="0.2">
      <c r="A10" s="13">
        <v>1</v>
      </c>
      <c r="B10" s="13" t="s">
        <v>108</v>
      </c>
      <c r="C10" s="118">
        <f>SUM(C11,C14,C17,C20:C22)</f>
        <v>0</v>
      </c>
      <c r="D10" s="118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118">
        <f>SUM(C12:C13)</f>
        <v>0</v>
      </c>
      <c r="D11" s="118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2"/>
      <c r="D12" s="33"/>
    </row>
    <row r="13" spans="1:5" s="9" customFormat="1" ht="18" x14ac:dyDescent="0.2">
      <c r="A13" s="16" t="s">
        <v>31</v>
      </c>
      <c r="B13" s="16" t="s">
        <v>71</v>
      </c>
      <c r="C13" s="32"/>
      <c r="D13" s="33"/>
    </row>
    <row r="14" spans="1:5" s="3" customFormat="1" x14ac:dyDescent="0.2">
      <c r="A14" s="14">
        <v>1.2</v>
      </c>
      <c r="B14" s="14" t="s">
        <v>69</v>
      </c>
      <c r="C14" s="118">
        <f>SUM(C15:C16)</f>
        <v>0</v>
      </c>
      <c r="D14" s="118">
        <f>SUM(D15:D16)</f>
        <v>0</v>
      </c>
    </row>
    <row r="15" spans="1:5" x14ac:dyDescent="0.3">
      <c r="A15" s="16" t="s">
        <v>32</v>
      </c>
      <c r="B15" s="16" t="s">
        <v>72</v>
      </c>
      <c r="C15" s="32"/>
      <c r="D15" s="33"/>
    </row>
    <row r="16" spans="1:5" x14ac:dyDescent="0.3">
      <c r="A16" s="16" t="s">
        <v>33</v>
      </c>
      <c r="B16" s="16" t="s">
        <v>73</v>
      </c>
      <c r="C16" s="32"/>
      <c r="D16" s="33"/>
    </row>
    <row r="17" spans="1:9" x14ac:dyDescent="0.3">
      <c r="A17" s="14">
        <v>1.3</v>
      </c>
      <c r="B17" s="14" t="s">
        <v>74</v>
      </c>
      <c r="C17" s="118">
        <f>SUM(C18:C19)</f>
        <v>0</v>
      </c>
      <c r="D17" s="118">
        <f>SUM(D18:D19)</f>
        <v>0</v>
      </c>
    </row>
    <row r="18" spans="1:9" x14ac:dyDescent="0.3">
      <c r="A18" s="16" t="s">
        <v>50</v>
      </c>
      <c r="B18" s="16" t="s">
        <v>75</v>
      </c>
      <c r="C18" s="32"/>
      <c r="D18" s="33"/>
    </row>
    <row r="19" spans="1:9" x14ac:dyDescent="0.3">
      <c r="A19" s="16" t="s">
        <v>51</v>
      </c>
      <c r="B19" s="16" t="s">
        <v>76</v>
      </c>
      <c r="C19" s="32"/>
      <c r="D19" s="33"/>
    </row>
    <row r="20" spans="1:9" x14ac:dyDescent="0.3">
      <c r="A20" s="14">
        <v>1.4</v>
      </c>
      <c r="B20" s="14" t="s">
        <v>77</v>
      </c>
      <c r="C20" s="32"/>
      <c r="D20" s="33"/>
    </row>
    <row r="21" spans="1:9" x14ac:dyDescent="0.3">
      <c r="A21" s="14">
        <v>1.5</v>
      </c>
      <c r="B21" s="14" t="s">
        <v>78</v>
      </c>
      <c r="C21" s="32"/>
      <c r="D21" s="33"/>
    </row>
    <row r="22" spans="1:9" x14ac:dyDescent="0.3">
      <c r="A22" s="14">
        <v>1.6</v>
      </c>
      <c r="B22" s="14" t="s">
        <v>8</v>
      </c>
      <c r="C22" s="32"/>
      <c r="D22" s="33"/>
    </row>
    <row r="25" spans="1:9" s="23" customFormat="1" ht="12.75" x14ac:dyDescent="0.2"/>
    <row r="26" spans="1:9" x14ac:dyDescent="0.3">
      <c r="A26" s="10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2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97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0" t="s">
        <v>468</v>
      </c>
      <c r="B1" s="113"/>
      <c r="C1" s="459" t="s">
        <v>110</v>
      </c>
      <c r="D1" s="459"/>
      <c r="E1" s="127"/>
    </row>
    <row r="2" spans="1:5" s="6" customFormat="1" x14ac:dyDescent="0.3">
      <c r="A2" s="110" t="s">
        <v>465</v>
      </c>
      <c r="B2" s="113"/>
      <c r="C2" s="457" t="s">
        <v>478</v>
      </c>
      <c r="D2" s="458"/>
      <c r="E2" s="127"/>
    </row>
    <row r="3" spans="1:5" s="6" customFormat="1" x14ac:dyDescent="0.3">
      <c r="A3" s="112" t="s">
        <v>141</v>
      </c>
      <c r="B3" s="110"/>
      <c r="C3" s="224"/>
      <c r="D3" s="224"/>
      <c r="E3" s="127"/>
    </row>
    <row r="4" spans="1:5" s="6" customFormat="1" x14ac:dyDescent="0.3">
      <c r="A4" s="112"/>
      <c r="B4" s="112"/>
      <c r="C4" s="224"/>
      <c r="D4" s="224"/>
      <c r="E4" s="127"/>
    </row>
    <row r="5" spans="1:5" x14ac:dyDescent="0.3">
      <c r="A5" s="113" t="str">
        <f>'ფორმა N2'!A4</f>
        <v>ანგარიშვალდებული პირის დასახელება:</v>
      </c>
      <c r="B5" s="113"/>
      <c r="C5" s="112"/>
      <c r="D5" s="112"/>
      <c r="E5" s="128"/>
    </row>
    <row r="6" spans="1:5" x14ac:dyDescent="0.3">
      <c r="A6" s="305" t="s">
        <v>479</v>
      </c>
      <c r="B6" s="116"/>
      <c r="C6" s="117"/>
      <c r="D6" s="117"/>
      <c r="E6" s="128"/>
    </row>
    <row r="7" spans="1:5" x14ac:dyDescent="0.3">
      <c r="A7" s="113"/>
      <c r="B7" s="113"/>
      <c r="C7" s="112"/>
      <c r="D7" s="112"/>
      <c r="E7" s="128"/>
    </row>
    <row r="8" spans="1:5" s="6" customFormat="1" x14ac:dyDescent="0.3">
      <c r="A8" s="223"/>
      <c r="B8" s="223"/>
      <c r="C8" s="114"/>
      <c r="D8" s="114"/>
      <c r="E8" s="127"/>
    </row>
    <row r="9" spans="1:5" s="6" customFormat="1" ht="30" x14ac:dyDescent="0.3">
      <c r="A9" s="125" t="s">
        <v>64</v>
      </c>
      <c r="B9" s="125" t="s">
        <v>338</v>
      </c>
      <c r="C9" s="115" t="s">
        <v>10</v>
      </c>
      <c r="D9" s="115" t="s">
        <v>9</v>
      </c>
      <c r="E9" s="127"/>
    </row>
    <row r="10" spans="1:5" s="9" customFormat="1" ht="18" x14ac:dyDescent="0.2">
      <c r="A10" s="134" t="s">
        <v>302</v>
      </c>
      <c r="B10" s="134"/>
      <c r="C10" s="4"/>
      <c r="D10" s="4"/>
      <c r="E10" s="129"/>
    </row>
    <row r="11" spans="1:5" s="10" customFormat="1" x14ac:dyDescent="0.2">
      <c r="A11" s="134" t="s">
        <v>303</v>
      </c>
      <c r="B11" s="134"/>
      <c r="C11" s="4"/>
      <c r="D11" s="4"/>
      <c r="E11" s="130"/>
    </row>
    <row r="12" spans="1:5" s="10" customFormat="1" x14ac:dyDescent="0.2">
      <c r="A12" s="134" t="s">
        <v>304</v>
      </c>
      <c r="B12" s="123"/>
      <c r="C12" s="4"/>
      <c r="D12" s="4"/>
      <c r="E12" s="130"/>
    </row>
    <row r="13" spans="1:5" s="10" customFormat="1" x14ac:dyDescent="0.2">
      <c r="A13" s="123" t="s">
        <v>283</v>
      </c>
      <c r="B13" s="123"/>
      <c r="C13" s="4"/>
      <c r="D13" s="4"/>
      <c r="E13" s="130"/>
    </row>
    <row r="14" spans="1:5" s="10" customFormat="1" x14ac:dyDescent="0.2">
      <c r="A14" s="123" t="s">
        <v>283</v>
      </c>
      <c r="B14" s="123"/>
      <c r="C14" s="4"/>
      <c r="D14" s="4"/>
      <c r="E14" s="130"/>
    </row>
    <row r="15" spans="1:5" s="10" customFormat="1" x14ac:dyDescent="0.2">
      <c r="A15" s="123" t="s">
        <v>283</v>
      </c>
      <c r="B15" s="123"/>
      <c r="C15" s="4"/>
      <c r="D15" s="4"/>
      <c r="E15" s="130"/>
    </row>
    <row r="16" spans="1:5" s="10" customFormat="1" x14ac:dyDescent="0.2">
      <c r="A16" s="123" t="s">
        <v>283</v>
      </c>
      <c r="B16" s="123"/>
      <c r="C16" s="4"/>
      <c r="D16" s="4"/>
      <c r="E16" s="130"/>
    </row>
    <row r="17" spans="1:9" x14ac:dyDescent="0.3">
      <c r="A17" s="135"/>
      <c r="B17" s="135" t="s">
        <v>340</v>
      </c>
      <c r="C17" s="122">
        <f>SUM(C10:C16)</f>
        <v>0</v>
      </c>
      <c r="D17" s="122">
        <f>SUM(D10:D16)</f>
        <v>0</v>
      </c>
      <c r="E17" s="132"/>
    </row>
    <row r="18" spans="1:9" x14ac:dyDescent="0.3">
      <c r="A18" s="43"/>
      <c r="B18" s="43"/>
    </row>
    <row r="19" spans="1:9" x14ac:dyDescent="0.3">
      <c r="A19" s="2" t="s">
        <v>407</v>
      </c>
      <c r="E19" s="5"/>
    </row>
    <row r="20" spans="1:9" x14ac:dyDescent="0.3">
      <c r="A20" s="2" t="s">
        <v>409</v>
      </c>
    </row>
    <row r="21" spans="1:9" x14ac:dyDescent="0.3">
      <c r="A21" s="279"/>
    </row>
    <row r="22" spans="1:9" x14ac:dyDescent="0.3">
      <c r="A22" s="279" t="s">
        <v>408</v>
      </c>
    </row>
    <row r="23" spans="1:9" s="23" customFormat="1" ht="12.75" x14ac:dyDescent="0.2"/>
    <row r="24" spans="1:9" x14ac:dyDescent="0.3">
      <c r="A24" s="10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2"/>
      <c r="B27" s="102" t="s">
        <v>455</v>
      </c>
      <c r="D27" s="12"/>
      <c r="E27"/>
      <c r="F27"/>
      <c r="G27"/>
      <c r="H27"/>
      <c r="I27"/>
    </row>
    <row r="28" spans="1:9" x14ac:dyDescent="0.3">
      <c r="B28" s="2" t="s">
        <v>456</v>
      </c>
      <c r="D28" s="12"/>
      <c r="E28"/>
      <c r="F28"/>
      <c r="G28"/>
      <c r="H28"/>
      <c r="I28"/>
    </row>
    <row r="29" spans="1:9" customFormat="1" ht="12.75" x14ac:dyDescent="0.2">
      <c r="A29" s="97"/>
      <c r="B29" s="97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10" zoomScaleSheetLayoutView="70" workbookViewId="0">
      <selection activeCell="D28" sqref="D28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0" t="s">
        <v>225</v>
      </c>
      <c r="B1" s="176"/>
      <c r="C1" s="461" t="s">
        <v>199</v>
      </c>
      <c r="D1" s="461"/>
      <c r="E1" s="156"/>
    </row>
    <row r="2" spans="1:5" x14ac:dyDescent="0.3">
      <c r="A2" s="112" t="s">
        <v>141</v>
      </c>
      <c r="B2" s="176"/>
      <c r="C2" s="113"/>
      <c r="D2" s="229" t="s">
        <v>480</v>
      </c>
      <c r="E2" s="156"/>
    </row>
    <row r="3" spans="1:5" x14ac:dyDescent="0.3">
      <c r="A3" s="170"/>
      <c r="B3" s="176"/>
      <c r="C3" s="113"/>
      <c r="D3" s="113"/>
      <c r="E3" s="156"/>
    </row>
    <row r="4" spans="1:5" x14ac:dyDescent="0.3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61"/>
    </row>
    <row r="5" spans="1:5" x14ac:dyDescent="0.3">
      <c r="A5" s="174" t="str">
        <f>'ფორმა N1'!D4</f>
        <v>მპგ „ერთიანი ნაციონალური მოძრაობა“</v>
      </c>
      <c r="B5" s="175"/>
      <c r="C5" s="175"/>
      <c r="D5" s="58"/>
      <c r="E5" s="161"/>
    </row>
    <row r="6" spans="1:5" x14ac:dyDescent="0.3">
      <c r="A6" s="113"/>
      <c r="B6" s="112"/>
      <c r="C6" s="112"/>
      <c r="D6" s="112"/>
      <c r="E6" s="161"/>
    </row>
    <row r="7" spans="1:5" x14ac:dyDescent="0.3">
      <c r="A7" s="169"/>
      <c r="B7" s="177"/>
      <c r="C7" s="178"/>
      <c r="D7" s="178"/>
      <c r="E7" s="156"/>
    </row>
    <row r="8" spans="1:5" ht="45" x14ac:dyDescent="0.3">
      <c r="A8" s="179" t="s">
        <v>114</v>
      </c>
      <c r="B8" s="179" t="s">
        <v>191</v>
      </c>
      <c r="C8" s="179" t="s">
        <v>308</v>
      </c>
      <c r="D8" s="179" t="s">
        <v>260</v>
      </c>
      <c r="E8" s="156"/>
    </row>
    <row r="9" spans="1:5" x14ac:dyDescent="0.3">
      <c r="A9" s="48"/>
      <c r="B9" s="49"/>
      <c r="C9" s="216"/>
      <c r="D9" s="216"/>
      <c r="E9" s="156"/>
    </row>
    <row r="10" spans="1:5" x14ac:dyDescent="0.3">
      <c r="A10" s="50" t="s">
        <v>192</v>
      </c>
      <c r="B10" s="51"/>
      <c r="C10" s="180">
        <f>SUM(C11,C34)</f>
        <v>6458451.7000000002</v>
      </c>
      <c r="D10" s="180">
        <f>SUM(D11,D34)</f>
        <v>6597844.96</v>
      </c>
      <c r="E10" s="156"/>
    </row>
    <row r="11" spans="1:5" x14ac:dyDescent="0.3">
      <c r="A11" s="52" t="s">
        <v>193</v>
      </c>
      <c r="B11" s="53"/>
      <c r="C11" s="121">
        <f>SUM(C12:C32)</f>
        <v>1899763.0499999998</v>
      </c>
      <c r="D11" s="121">
        <f>SUM(D12:D32)</f>
        <v>2039156.3099999998</v>
      </c>
      <c r="E11" s="156"/>
    </row>
    <row r="12" spans="1:5" x14ac:dyDescent="0.3">
      <c r="A12" s="56">
        <v>1110</v>
      </c>
      <c r="B12" s="55" t="s">
        <v>143</v>
      </c>
      <c r="C12" s="8">
        <v>6228.65</v>
      </c>
      <c r="D12" s="8">
        <v>6228.65</v>
      </c>
      <c r="E12" s="156"/>
    </row>
    <row r="13" spans="1:5" x14ac:dyDescent="0.3">
      <c r="A13" s="56">
        <v>1120</v>
      </c>
      <c r="B13" s="55" t="s">
        <v>144</v>
      </c>
      <c r="C13" s="8"/>
      <c r="D13" s="8"/>
      <c r="E13" s="156"/>
    </row>
    <row r="14" spans="1:5" x14ac:dyDescent="0.3">
      <c r="A14" s="56">
        <v>1211</v>
      </c>
      <c r="B14" s="55" t="s">
        <v>145</v>
      </c>
      <c r="C14" s="8">
        <v>1811639.2</v>
      </c>
      <c r="D14" s="8">
        <v>1949765.93</v>
      </c>
      <c r="E14" s="156"/>
    </row>
    <row r="15" spans="1:5" x14ac:dyDescent="0.3">
      <c r="A15" s="56">
        <v>1212</v>
      </c>
      <c r="B15" s="55" t="s">
        <v>146</v>
      </c>
      <c r="C15" s="8">
        <v>55694.42</v>
      </c>
      <c r="D15" s="8">
        <v>55856.68</v>
      </c>
      <c r="E15" s="156"/>
    </row>
    <row r="16" spans="1:5" x14ac:dyDescent="0.3">
      <c r="A16" s="56">
        <v>1213</v>
      </c>
      <c r="B16" s="55" t="s">
        <v>147</v>
      </c>
      <c r="C16" s="8"/>
      <c r="D16" s="8"/>
      <c r="E16" s="156"/>
    </row>
    <row r="17" spans="1:5" x14ac:dyDescent="0.3">
      <c r="A17" s="56">
        <v>1214</v>
      </c>
      <c r="B17" s="55" t="s">
        <v>148</v>
      </c>
      <c r="C17" s="8"/>
      <c r="D17" s="8"/>
      <c r="E17" s="156"/>
    </row>
    <row r="18" spans="1:5" x14ac:dyDescent="0.3">
      <c r="A18" s="56">
        <v>1215</v>
      </c>
      <c r="B18" s="55" t="s">
        <v>149</v>
      </c>
      <c r="C18" s="8"/>
      <c r="D18" s="8"/>
      <c r="E18" s="156"/>
    </row>
    <row r="19" spans="1:5" x14ac:dyDescent="0.3">
      <c r="A19" s="56">
        <v>1300</v>
      </c>
      <c r="B19" s="55" t="s">
        <v>150</v>
      </c>
      <c r="C19" s="8"/>
      <c r="D19" s="8"/>
      <c r="E19" s="156"/>
    </row>
    <row r="20" spans="1:5" x14ac:dyDescent="0.3">
      <c r="A20" s="56">
        <v>1410</v>
      </c>
      <c r="B20" s="55" t="s">
        <v>151</v>
      </c>
      <c r="C20" s="8"/>
      <c r="D20" s="8"/>
      <c r="E20" s="156"/>
    </row>
    <row r="21" spans="1:5" x14ac:dyDescent="0.3">
      <c r="A21" s="56">
        <v>1421</v>
      </c>
      <c r="B21" s="55" t="s">
        <v>152</v>
      </c>
      <c r="C21" s="8"/>
      <c r="D21" s="8"/>
      <c r="E21" s="156"/>
    </row>
    <row r="22" spans="1:5" x14ac:dyDescent="0.3">
      <c r="A22" s="56">
        <v>1422</v>
      </c>
      <c r="B22" s="55" t="s">
        <v>153</v>
      </c>
      <c r="C22" s="8"/>
      <c r="D22" s="8"/>
      <c r="E22" s="156"/>
    </row>
    <row r="23" spans="1:5" x14ac:dyDescent="0.3">
      <c r="A23" s="56">
        <v>1423</v>
      </c>
      <c r="B23" s="55" t="s">
        <v>154</v>
      </c>
      <c r="C23" s="8"/>
      <c r="D23" s="8"/>
      <c r="E23" s="156"/>
    </row>
    <row r="24" spans="1:5" x14ac:dyDescent="0.3">
      <c r="A24" s="56">
        <v>1431</v>
      </c>
      <c r="B24" s="55" t="s">
        <v>155</v>
      </c>
      <c r="C24" s="8"/>
      <c r="D24" s="8"/>
      <c r="E24" s="156"/>
    </row>
    <row r="25" spans="1:5" x14ac:dyDescent="0.3">
      <c r="A25" s="56">
        <v>1432</v>
      </c>
      <c r="B25" s="55" t="s">
        <v>156</v>
      </c>
      <c r="C25" s="8"/>
      <c r="D25" s="8"/>
      <c r="E25" s="156"/>
    </row>
    <row r="26" spans="1:5" x14ac:dyDescent="0.3">
      <c r="A26" s="56">
        <v>1433</v>
      </c>
      <c r="B26" s="55" t="s">
        <v>157</v>
      </c>
      <c r="C26" s="8"/>
      <c r="D26" s="8"/>
      <c r="E26" s="156"/>
    </row>
    <row r="27" spans="1:5" x14ac:dyDescent="0.3">
      <c r="A27" s="56">
        <v>1441</v>
      </c>
      <c r="B27" s="55" t="s">
        <v>158</v>
      </c>
      <c r="C27" s="8"/>
      <c r="D27" s="8"/>
      <c r="E27" s="156"/>
    </row>
    <row r="28" spans="1:5" x14ac:dyDescent="0.3">
      <c r="A28" s="56">
        <v>1442</v>
      </c>
      <c r="B28" s="55" t="s">
        <v>159</v>
      </c>
      <c r="C28" s="8">
        <v>26200.78</v>
      </c>
      <c r="D28" s="8">
        <v>27305.05</v>
      </c>
      <c r="E28" s="156"/>
    </row>
    <row r="29" spans="1:5" x14ac:dyDescent="0.3">
      <c r="A29" s="56">
        <v>1443</v>
      </c>
      <c r="B29" s="55" t="s">
        <v>160</v>
      </c>
      <c r="C29" s="8"/>
      <c r="D29" s="8"/>
      <c r="E29" s="156"/>
    </row>
    <row r="30" spans="1:5" x14ac:dyDescent="0.3">
      <c r="A30" s="56">
        <v>1444</v>
      </c>
      <c r="B30" s="55" t="s">
        <v>161</v>
      </c>
      <c r="C30" s="8"/>
      <c r="D30" s="8"/>
      <c r="E30" s="156"/>
    </row>
    <row r="31" spans="1:5" x14ac:dyDescent="0.3">
      <c r="A31" s="56">
        <v>1445</v>
      </c>
      <c r="B31" s="55" t="s">
        <v>162</v>
      </c>
      <c r="C31" s="8"/>
      <c r="D31" s="8"/>
      <c r="E31" s="156"/>
    </row>
    <row r="32" spans="1:5" x14ac:dyDescent="0.3">
      <c r="A32" s="56">
        <v>1446</v>
      </c>
      <c r="B32" s="55" t="s">
        <v>163</v>
      </c>
      <c r="C32" s="8"/>
      <c r="D32" s="8"/>
      <c r="E32" s="156"/>
    </row>
    <row r="33" spans="1:5" x14ac:dyDescent="0.3">
      <c r="A33" s="29"/>
      <c r="E33" s="156"/>
    </row>
    <row r="34" spans="1:5" x14ac:dyDescent="0.3">
      <c r="A34" s="57" t="s">
        <v>194</v>
      </c>
      <c r="B34" s="55"/>
      <c r="C34" s="121">
        <f>SUM(C35:C42)</f>
        <v>4558688.6500000004</v>
      </c>
      <c r="D34" s="121">
        <f>SUM(D35:D42)</f>
        <v>4558688.6500000004</v>
      </c>
      <c r="E34" s="156"/>
    </row>
    <row r="35" spans="1:5" x14ac:dyDescent="0.3">
      <c r="A35" s="56">
        <v>2110</v>
      </c>
      <c r="B35" s="55" t="s">
        <v>100</v>
      </c>
      <c r="C35" s="8">
        <v>3360057.04</v>
      </c>
      <c r="D35" s="8">
        <v>3360057.04</v>
      </c>
      <c r="E35" s="156"/>
    </row>
    <row r="36" spans="1:5" x14ac:dyDescent="0.3">
      <c r="A36" s="56">
        <v>2120</v>
      </c>
      <c r="B36" s="55" t="s">
        <v>164</v>
      </c>
      <c r="C36" s="8">
        <v>187725.31</v>
      </c>
      <c r="D36" s="8">
        <v>187725.31</v>
      </c>
      <c r="E36" s="156"/>
    </row>
    <row r="37" spans="1:5" x14ac:dyDescent="0.3">
      <c r="A37" s="56">
        <v>2130</v>
      </c>
      <c r="B37" s="55" t="s">
        <v>101</v>
      </c>
      <c r="C37" s="8">
        <v>986099.29</v>
      </c>
      <c r="D37" s="8">
        <v>986099.29</v>
      </c>
      <c r="E37" s="156"/>
    </row>
    <row r="38" spans="1:5" x14ac:dyDescent="0.3">
      <c r="A38" s="56">
        <v>2140</v>
      </c>
      <c r="B38" s="55" t="s">
        <v>417</v>
      </c>
      <c r="C38" s="8"/>
      <c r="D38" s="8"/>
      <c r="E38" s="156"/>
    </row>
    <row r="39" spans="1:5" x14ac:dyDescent="0.3">
      <c r="A39" s="56">
        <v>2150</v>
      </c>
      <c r="B39" s="55" t="s">
        <v>421</v>
      </c>
      <c r="C39" s="8">
        <v>24807.010000000002</v>
      </c>
      <c r="D39" s="8">
        <v>24807.010000000002</v>
      </c>
      <c r="E39" s="156"/>
    </row>
    <row r="40" spans="1:5" x14ac:dyDescent="0.3">
      <c r="A40" s="56">
        <v>2220</v>
      </c>
      <c r="B40" s="55" t="s">
        <v>102</v>
      </c>
      <c r="C40" s="8"/>
      <c r="D40" s="8"/>
      <c r="E40" s="156"/>
    </row>
    <row r="41" spans="1:5" x14ac:dyDescent="0.3">
      <c r="A41" s="56">
        <v>2300</v>
      </c>
      <c r="B41" s="55" t="s">
        <v>165</v>
      </c>
      <c r="C41" s="8"/>
      <c r="D41" s="8"/>
      <c r="E41" s="156"/>
    </row>
    <row r="42" spans="1:5" x14ac:dyDescent="0.3">
      <c r="A42" s="56">
        <v>2400</v>
      </c>
      <c r="B42" s="55" t="s">
        <v>166</v>
      </c>
      <c r="C42" s="8"/>
      <c r="D42" s="8"/>
      <c r="E42" s="156"/>
    </row>
    <row r="43" spans="1:5" x14ac:dyDescent="0.3">
      <c r="A43" s="30"/>
      <c r="E43" s="156"/>
    </row>
    <row r="44" spans="1:5" x14ac:dyDescent="0.3">
      <c r="A44" s="54" t="s">
        <v>198</v>
      </c>
      <c r="B44" s="55"/>
      <c r="C44" s="121">
        <f>SUM(C45,C64)</f>
        <v>6458451.7000000002</v>
      </c>
      <c r="D44" s="121">
        <f>SUM(D45,D64)</f>
        <v>6597844.96</v>
      </c>
      <c r="E44" s="156"/>
    </row>
    <row r="45" spans="1:5" x14ac:dyDescent="0.3">
      <c r="A45" s="57" t="s">
        <v>195</v>
      </c>
      <c r="B45" s="55"/>
      <c r="C45" s="121">
        <f>SUM(C46:C61)</f>
        <v>28200.78</v>
      </c>
      <c r="D45" s="121">
        <f>SUM(D46:D61)</f>
        <v>7461.9</v>
      </c>
      <c r="E45" s="156"/>
    </row>
    <row r="46" spans="1:5" x14ac:dyDescent="0.3">
      <c r="A46" s="56">
        <v>3100</v>
      </c>
      <c r="B46" s="55" t="s">
        <v>167</v>
      </c>
      <c r="C46" s="8"/>
      <c r="D46" s="8"/>
      <c r="E46" s="156"/>
    </row>
    <row r="47" spans="1:5" x14ac:dyDescent="0.3">
      <c r="A47" s="56">
        <v>3210</v>
      </c>
      <c r="B47" s="55" t="s">
        <v>168</v>
      </c>
      <c r="C47" s="8">
        <v>28200.78</v>
      </c>
      <c r="D47" s="8">
        <v>7461.9</v>
      </c>
      <c r="E47" s="156"/>
    </row>
    <row r="48" spans="1:5" x14ac:dyDescent="0.3">
      <c r="A48" s="56">
        <v>3221</v>
      </c>
      <c r="B48" s="55" t="s">
        <v>169</v>
      </c>
      <c r="C48" s="8"/>
      <c r="D48" s="8"/>
      <c r="E48" s="156"/>
    </row>
    <row r="49" spans="1:5" x14ac:dyDescent="0.3">
      <c r="A49" s="56">
        <v>3222</v>
      </c>
      <c r="B49" s="55" t="s">
        <v>170</v>
      </c>
      <c r="C49" s="8"/>
      <c r="D49" s="8"/>
      <c r="E49" s="156"/>
    </row>
    <row r="50" spans="1:5" x14ac:dyDescent="0.3">
      <c r="A50" s="56">
        <v>3223</v>
      </c>
      <c r="B50" s="55" t="s">
        <v>171</v>
      </c>
      <c r="C50" s="8"/>
      <c r="D50" s="8"/>
      <c r="E50" s="156"/>
    </row>
    <row r="51" spans="1:5" x14ac:dyDescent="0.3">
      <c r="A51" s="56">
        <v>3224</v>
      </c>
      <c r="B51" s="55" t="s">
        <v>172</v>
      </c>
      <c r="C51" s="8"/>
      <c r="D51" s="8"/>
      <c r="E51" s="156"/>
    </row>
    <row r="52" spans="1:5" x14ac:dyDescent="0.3">
      <c r="A52" s="56">
        <v>3231</v>
      </c>
      <c r="B52" s="55" t="s">
        <v>173</v>
      </c>
      <c r="C52" s="8"/>
      <c r="D52" s="8"/>
      <c r="E52" s="156"/>
    </row>
    <row r="53" spans="1:5" x14ac:dyDescent="0.3">
      <c r="A53" s="56">
        <v>3232</v>
      </c>
      <c r="B53" s="55" t="s">
        <v>174</v>
      </c>
      <c r="C53" s="8"/>
      <c r="D53" s="8"/>
      <c r="E53" s="156"/>
    </row>
    <row r="54" spans="1:5" x14ac:dyDescent="0.3">
      <c r="A54" s="56">
        <v>3234</v>
      </c>
      <c r="B54" s="55" t="s">
        <v>175</v>
      </c>
      <c r="C54" s="8"/>
      <c r="D54" s="8"/>
      <c r="E54" s="156"/>
    </row>
    <row r="55" spans="1:5" ht="30" x14ac:dyDescent="0.3">
      <c r="A55" s="56">
        <v>3236</v>
      </c>
      <c r="B55" s="55" t="s">
        <v>190</v>
      </c>
      <c r="C55" s="8"/>
      <c r="D55" s="8"/>
      <c r="E55" s="156"/>
    </row>
    <row r="56" spans="1:5" ht="45" x14ac:dyDescent="0.3">
      <c r="A56" s="56">
        <v>3237</v>
      </c>
      <c r="B56" s="55" t="s">
        <v>176</v>
      </c>
      <c r="C56" s="8"/>
      <c r="D56" s="8"/>
      <c r="E56" s="156"/>
    </row>
    <row r="57" spans="1:5" x14ac:dyDescent="0.3">
      <c r="A57" s="56">
        <v>3241</v>
      </c>
      <c r="B57" s="55" t="s">
        <v>177</v>
      </c>
      <c r="C57" s="8"/>
      <c r="D57" s="8"/>
      <c r="E57" s="156"/>
    </row>
    <row r="58" spans="1:5" x14ac:dyDescent="0.3">
      <c r="A58" s="56">
        <v>3242</v>
      </c>
      <c r="B58" s="55" t="s">
        <v>178</v>
      </c>
      <c r="C58" s="8"/>
      <c r="D58" s="8"/>
      <c r="E58" s="156"/>
    </row>
    <row r="59" spans="1:5" x14ac:dyDescent="0.3">
      <c r="A59" s="56">
        <v>3243</v>
      </c>
      <c r="B59" s="55" t="s">
        <v>179</v>
      </c>
      <c r="C59" s="8"/>
      <c r="D59" s="8"/>
      <c r="E59" s="156"/>
    </row>
    <row r="60" spans="1:5" x14ac:dyDescent="0.3">
      <c r="A60" s="56">
        <v>3245</v>
      </c>
      <c r="B60" s="55" t="s">
        <v>180</v>
      </c>
      <c r="C60" s="8"/>
      <c r="D60" s="8"/>
      <c r="E60" s="156"/>
    </row>
    <row r="61" spans="1:5" x14ac:dyDescent="0.3">
      <c r="A61" s="56">
        <v>3246</v>
      </c>
      <c r="B61" s="55" t="s">
        <v>181</v>
      </c>
      <c r="C61" s="8"/>
      <c r="D61" s="8"/>
      <c r="E61" s="156"/>
    </row>
    <row r="62" spans="1:5" x14ac:dyDescent="0.3">
      <c r="A62" s="30"/>
      <c r="E62" s="156"/>
    </row>
    <row r="63" spans="1:5" x14ac:dyDescent="0.3">
      <c r="A63" s="31"/>
      <c r="E63" s="156"/>
    </row>
    <row r="64" spans="1:5" x14ac:dyDescent="0.3">
      <c r="A64" s="57" t="s">
        <v>196</v>
      </c>
      <c r="B64" s="55"/>
      <c r="C64" s="121">
        <f>SUM(C65:C67)</f>
        <v>6430250.9199999999</v>
      </c>
      <c r="D64" s="121">
        <f>SUM(D65:D67)</f>
        <v>6590383.0599999996</v>
      </c>
      <c r="E64" s="156"/>
    </row>
    <row r="65" spans="1:5" x14ac:dyDescent="0.3">
      <c r="A65" s="56">
        <v>5100</v>
      </c>
      <c r="B65" s="55" t="s">
        <v>258</v>
      </c>
      <c r="C65" s="8">
        <v>6430250.9199999999</v>
      </c>
      <c r="D65" s="8">
        <v>6590383.0599999996</v>
      </c>
      <c r="E65" s="156"/>
    </row>
    <row r="66" spans="1:5" x14ac:dyDescent="0.3">
      <c r="A66" s="56">
        <v>5220</v>
      </c>
      <c r="B66" s="55" t="s">
        <v>441</v>
      </c>
      <c r="C66" s="8"/>
      <c r="D66" s="8"/>
      <c r="E66" s="156"/>
    </row>
    <row r="67" spans="1:5" x14ac:dyDescent="0.3">
      <c r="A67" s="56">
        <v>5230</v>
      </c>
      <c r="B67" s="55" t="s">
        <v>442</v>
      </c>
      <c r="C67" s="8"/>
      <c r="D67" s="8"/>
      <c r="E67" s="156"/>
    </row>
    <row r="68" spans="1:5" x14ac:dyDescent="0.3">
      <c r="A68" s="30"/>
      <c r="E68" s="156"/>
    </row>
    <row r="69" spans="1:5" x14ac:dyDescent="0.3">
      <c r="A69" s="2"/>
      <c r="E69" s="156"/>
    </row>
    <row r="70" spans="1:5" x14ac:dyDescent="0.3">
      <c r="A70" s="54" t="s">
        <v>197</v>
      </c>
      <c r="B70" s="55"/>
      <c r="C70" s="8"/>
      <c r="D70" s="8"/>
      <c r="E70" s="156"/>
    </row>
    <row r="71" spans="1:5" ht="30" x14ac:dyDescent="0.3">
      <c r="A71" s="56">
        <v>1</v>
      </c>
      <c r="B71" s="55" t="s">
        <v>182</v>
      </c>
      <c r="C71" s="8"/>
      <c r="D71" s="8"/>
      <c r="E71" s="156"/>
    </row>
    <row r="72" spans="1:5" x14ac:dyDescent="0.3">
      <c r="A72" s="56">
        <v>2</v>
      </c>
      <c r="B72" s="55" t="s">
        <v>183</v>
      </c>
      <c r="C72" s="8"/>
      <c r="D72" s="8"/>
      <c r="E72" s="156"/>
    </row>
    <row r="73" spans="1:5" x14ac:dyDescent="0.3">
      <c r="A73" s="56">
        <v>3</v>
      </c>
      <c r="B73" s="55" t="s">
        <v>184</v>
      </c>
      <c r="C73" s="8"/>
      <c r="D73" s="8"/>
      <c r="E73" s="156"/>
    </row>
    <row r="74" spans="1:5" x14ac:dyDescent="0.3">
      <c r="A74" s="56">
        <v>4</v>
      </c>
      <c r="B74" s="55" t="s">
        <v>372</v>
      </c>
      <c r="C74" s="8"/>
      <c r="D74" s="8"/>
      <c r="E74" s="156"/>
    </row>
    <row r="75" spans="1:5" x14ac:dyDescent="0.3">
      <c r="A75" s="56">
        <v>5</v>
      </c>
      <c r="B75" s="55" t="s">
        <v>185</v>
      </c>
      <c r="C75" s="8"/>
      <c r="D75" s="8"/>
      <c r="E75" s="156"/>
    </row>
    <row r="76" spans="1:5" x14ac:dyDescent="0.3">
      <c r="A76" s="56">
        <v>6</v>
      </c>
      <c r="B76" s="55" t="s">
        <v>186</v>
      </c>
      <c r="C76" s="8"/>
      <c r="D76" s="8"/>
      <c r="E76" s="156"/>
    </row>
    <row r="77" spans="1:5" x14ac:dyDescent="0.3">
      <c r="A77" s="56">
        <v>7</v>
      </c>
      <c r="B77" s="55" t="s">
        <v>187</v>
      </c>
      <c r="C77" s="8"/>
      <c r="D77" s="8"/>
      <c r="E77" s="156"/>
    </row>
    <row r="78" spans="1:5" x14ac:dyDescent="0.3">
      <c r="A78" s="56">
        <v>8</v>
      </c>
      <c r="B78" s="55" t="s">
        <v>188</v>
      </c>
      <c r="C78" s="8"/>
      <c r="D78" s="8"/>
      <c r="E78" s="156"/>
    </row>
    <row r="79" spans="1:5" x14ac:dyDescent="0.3">
      <c r="A79" s="56">
        <v>9</v>
      </c>
      <c r="B79" s="55" t="s">
        <v>189</v>
      </c>
      <c r="C79" s="8"/>
      <c r="D79" s="8"/>
      <c r="E79" s="156"/>
    </row>
    <row r="83" spans="1:9" x14ac:dyDescent="0.3">
      <c r="A83" s="2"/>
      <c r="B83" s="2"/>
    </row>
    <row r="84" spans="1:9" x14ac:dyDescent="0.3">
      <c r="A84" s="10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2" t="s">
        <v>455</v>
      </c>
      <c r="D87" s="12"/>
      <c r="E87"/>
      <c r="F87"/>
      <c r="G87"/>
      <c r="H87"/>
      <c r="I87"/>
    </row>
    <row r="88" spans="1:9" x14ac:dyDescent="0.3">
      <c r="A88"/>
      <c r="B88" s="2" t="s">
        <v>456</v>
      </c>
      <c r="D88" s="12"/>
      <c r="E88"/>
      <c r="F88"/>
      <c r="G88"/>
      <c r="H88"/>
      <c r="I88"/>
    </row>
    <row r="89" spans="1:9" customFormat="1" ht="12.75" x14ac:dyDescent="0.2">
      <c r="B89" s="97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6"/>
  <sheetViews>
    <sheetView showGridLines="0" zoomScaleSheetLayoutView="70" workbookViewId="0">
      <selection activeCell="J17" sqref="J17"/>
    </sheetView>
  </sheetViews>
  <sheetFormatPr defaultRowHeight="15" x14ac:dyDescent="0.3"/>
  <cols>
    <col min="1" max="1" width="4.85546875" style="2" customWidth="1"/>
    <col min="2" max="2" width="17.28515625" style="2" customWidth="1"/>
    <col min="3" max="3" width="24.28515625" style="2" customWidth="1"/>
    <col min="4" max="4" width="14.140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0" t="s">
        <v>462</v>
      </c>
      <c r="B1" s="112"/>
      <c r="C1" s="112"/>
      <c r="D1" s="112"/>
      <c r="E1" s="112"/>
      <c r="F1" s="112"/>
      <c r="G1" s="112"/>
      <c r="H1" s="112"/>
      <c r="I1" s="459" t="s">
        <v>110</v>
      </c>
      <c r="J1" s="459"/>
      <c r="K1" s="156"/>
    </row>
    <row r="2" spans="1:11" x14ac:dyDescent="0.3">
      <c r="A2" s="112" t="s">
        <v>141</v>
      </c>
      <c r="B2" s="112"/>
      <c r="C2" s="112"/>
      <c r="D2" s="112"/>
      <c r="E2" s="112"/>
      <c r="F2" s="112"/>
      <c r="G2" s="112"/>
      <c r="H2" s="112"/>
      <c r="I2" s="457" t="s">
        <v>478</v>
      </c>
      <c r="J2" s="458"/>
      <c r="K2" s="156"/>
    </row>
    <row r="3" spans="1:11" x14ac:dyDescent="0.3">
      <c r="A3" s="112"/>
      <c r="B3" s="112"/>
      <c r="C3" s="112"/>
      <c r="D3" s="112"/>
      <c r="E3" s="112"/>
      <c r="F3" s="112"/>
      <c r="G3" s="112"/>
      <c r="H3" s="112"/>
      <c r="I3" s="111"/>
      <c r="J3" s="111"/>
      <c r="K3" s="156"/>
    </row>
    <row r="4" spans="1:11" x14ac:dyDescent="0.3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12"/>
      <c r="F4" s="181"/>
      <c r="G4" s="112"/>
      <c r="H4" s="112"/>
      <c r="I4" s="112"/>
      <c r="J4" s="112"/>
      <c r="K4" s="156"/>
    </row>
    <row r="5" spans="1:11" x14ac:dyDescent="0.3">
      <c r="A5" s="174" t="str">
        <f>'ფორმა N1'!D4</f>
        <v>მპგ „ერთიანი ნაციონალური მოძრაობა“</v>
      </c>
      <c r="B5" s="175"/>
      <c r="C5" s="175"/>
      <c r="D5" s="301"/>
      <c r="E5" s="301"/>
      <c r="F5" s="302"/>
      <c r="G5" s="301"/>
      <c r="H5" s="301"/>
      <c r="I5" s="301"/>
      <c r="J5" s="301"/>
      <c r="K5" s="156"/>
    </row>
    <row r="6" spans="1:11" x14ac:dyDescent="0.3">
      <c r="A6" s="113"/>
      <c r="B6" s="113"/>
      <c r="C6" s="112"/>
      <c r="D6" s="112"/>
      <c r="E6" s="112"/>
      <c r="F6" s="181"/>
      <c r="G6" s="112"/>
      <c r="H6" s="112"/>
      <c r="I6" s="112"/>
      <c r="J6" s="112"/>
      <c r="K6" s="156"/>
    </row>
    <row r="7" spans="1:11" x14ac:dyDescent="0.3">
      <c r="A7" s="182"/>
      <c r="B7" s="178"/>
      <c r="C7" s="178"/>
      <c r="D7" s="178"/>
      <c r="E7" s="178"/>
      <c r="F7" s="178"/>
      <c r="G7" s="178"/>
      <c r="H7" s="178"/>
      <c r="I7" s="178"/>
      <c r="J7" s="178"/>
      <c r="K7" s="156"/>
    </row>
    <row r="8" spans="1:11" s="25" customFormat="1" ht="45" x14ac:dyDescent="0.3">
      <c r="A8" s="184" t="s">
        <v>64</v>
      </c>
      <c r="B8" s="184" t="s">
        <v>112</v>
      </c>
      <c r="C8" s="185" t="s">
        <v>114</v>
      </c>
      <c r="D8" s="185" t="s">
        <v>278</v>
      </c>
      <c r="E8" s="185" t="s">
        <v>113</v>
      </c>
      <c r="F8" s="183" t="s">
        <v>259</v>
      </c>
      <c r="G8" s="183" t="s">
        <v>299</v>
      </c>
      <c r="H8" s="183" t="s">
        <v>300</v>
      </c>
      <c r="I8" s="183" t="s">
        <v>260</v>
      </c>
      <c r="J8" s="186" t="s">
        <v>115</v>
      </c>
      <c r="K8" s="156"/>
    </row>
    <row r="9" spans="1:11" s="25" customFormat="1" x14ac:dyDescent="0.3">
      <c r="A9" s="220">
        <v>1</v>
      </c>
      <c r="B9" s="220">
        <v>2</v>
      </c>
      <c r="C9" s="221">
        <v>3</v>
      </c>
      <c r="D9" s="221">
        <v>4</v>
      </c>
      <c r="E9" s="221">
        <v>5</v>
      </c>
      <c r="F9" s="221">
        <v>6</v>
      </c>
      <c r="G9" s="221">
        <v>7</v>
      </c>
      <c r="H9" s="221">
        <v>8</v>
      </c>
      <c r="I9" s="221">
        <v>9</v>
      </c>
      <c r="J9" s="221">
        <v>10</v>
      </c>
      <c r="K9" s="156"/>
    </row>
    <row r="10" spans="1:11" s="25" customFormat="1" ht="15.75" x14ac:dyDescent="0.3">
      <c r="A10" s="217">
        <v>1</v>
      </c>
      <c r="B10" s="71" t="s">
        <v>513</v>
      </c>
      <c r="C10" s="218" t="s">
        <v>514</v>
      </c>
      <c r="D10" s="219" t="s">
        <v>222</v>
      </c>
      <c r="E10" s="203" t="s">
        <v>774</v>
      </c>
      <c r="F10" s="26">
        <v>1811639.2</v>
      </c>
      <c r="G10" s="26">
        <v>217977.28</v>
      </c>
      <c r="H10" s="26">
        <v>79850.55</v>
      </c>
      <c r="I10" s="26">
        <f>F10+G10-H10</f>
        <v>1949765.93</v>
      </c>
      <c r="J10" s="26" t="s">
        <v>522</v>
      </c>
      <c r="K10" s="156"/>
    </row>
    <row r="11" spans="1:11" s="25" customFormat="1" ht="15.75" x14ac:dyDescent="0.3">
      <c r="A11" s="217">
        <v>2</v>
      </c>
      <c r="B11" s="71" t="s">
        <v>513</v>
      </c>
      <c r="C11" s="218" t="s">
        <v>515</v>
      </c>
      <c r="D11" s="219" t="s">
        <v>519</v>
      </c>
      <c r="E11" s="203" t="s">
        <v>774</v>
      </c>
      <c r="F11" s="26">
        <v>32667.9</v>
      </c>
      <c r="G11" s="26"/>
      <c r="H11" s="26"/>
      <c r="I11" s="26">
        <f t="shared" ref="I11:I14" si="0">F11+G11-H11</f>
        <v>32667.9</v>
      </c>
      <c r="J11" s="26" t="s">
        <v>522</v>
      </c>
      <c r="K11" s="156"/>
    </row>
    <row r="12" spans="1:11" ht="15.75" x14ac:dyDescent="0.3">
      <c r="A12" s="217">
        <v>3</v>
      </c>
      <c r="B12" s="71" t="s">
        <v>513</v>
      </c>
      <c r="C12" s="218" t="s">
        <v>516</v>
      </c>
      <c r="D12" s="219" t="s">
        <v>520</v>
      </c>
      <c r="E12" s="203" t="s">
        <v>774</v>
      </c>
      <c r="F12" s="26">
        <v>239</v>
      </c>
      <c r="G12" s="26"/>
      <c r="H12" s="26"/>
      <c r="I12" s="26">
        <f t="shared" si="0"/>
        <v>239</v>
      </c>
      <c r="J12" s="26" t="s">
        <v>522</v>
      </c>
    </row>
    <row r="13" spans="1:11" ht="15.75" x14ac:dyDescent="0.3">
      <c r="A13" s="217">
        <v>4</v>
      </c>
      <c r="B13" s="71" t="s">
        <v>513</v>
      </c>
      <c r="C13" s="218" t="s">
        <v>517</v>
      </c>
      <c r="D13" s="219" t="s">
        <v>521</v>
      </c>
      <c r="E13" s="203" t="s">
        <v>774</v>
      </c>
      <c r="F13" s="26">
        <v>495.85</v>
      </c>
      <c r="G13" s="26"/>
      <c r="H13" s="26"/>
      <c r="I13" s="26">
        <f t="shared" si="0"/>
        <v>495.85</v>
      </c>
      <c r="J13" s="26" t="s">
        <v>522</v>
      </c>
    </row>
    <row r="14" spans="1:11" ht="15.75" x14ac:dyDescent="0.3">
      <c r="A14" s="217">
        <v>5</v>
      </c>
      <c r="B14" s="71" t="s">
        <v>513</v>
      </c>
      <c r="C14" s="218" t="s">
        <v>518</v>
      </c>
      <c r="D14" s="219" t="s">
        <v>222</v>
      </c>
      <c r="E14" s="453">
        <v>40943</v>
      </c>
      <c r="F14" s="26">
        <v>0</v>
      </c>
      <c r="G14" s="26">
        <v>0</v>
      </c>
      <c r="H14" s="26">
        <v>0</v>
      </c>
      <c r="I14" s="26">
        <f t="shared" si="0"/>
        <v>0</v>
      </c>
      <c r="J14" s="26" t="s">
        <v>522</v>
      </c>
    </row>
    <row r="15" spans="1:11" x14ac:dyDescent="0.3">
      <c r="A15" s="155"/>
      <c r="B15" s="155"/>
      <c r="C15" s="155"/>
      <c r="D15" s="155"/>
      <c r="E15" s="155"/>
      <c r="F15" s="155"/>
      <c r="G15" s="155"/>
      <c r="H15" s="155"/>
      <c r="I15" s="155"/>
      <c r="J15" s="155"/>
    </row>
    <row r="16" spans="1:11" x14ac:dyDescent="0.3">
      <c r="A16" s="155"/>
      <c r="B16" s="297" t="s">
        <v>107</v>
      </c>
      <c r="C16" s="155"/>
      <c r="D16" s="155"/>
      <c r="E16" s="155"/>
      <c r="F16" s="298"/>
      <c r="G16" s="155"/>
      <c r="H16" s="155"/>
      <c r="I16" s="155"/>
      <c r="J16" s="155"/>
    </row>
    <row r="17" spans="1:10" x14ac:dyDescent="0.3">
      <c r="A17" s="155"/>
      <c r="B17" s="155"/>
      <c r="C17" s="155"/>
      <c r="D17" s="155"/>
      <c r="E17" s="155"/>
      <c r="F17" s="152"/>
      <c r="G17" s="152"/>
      <c r="H17" s="152"/>
      <c r="I17" s="152"/>
      <c r="J17" s="152"/>
    </row>
    <row r="18" spans="1:10" x14ac:dyDescent="0.3">
      <c r="A18" s="155"/>
      <c r="B18" s="155"/>
      <c r="C18" s="356"/>
      <c r="D18" s="155"/>
      <c r="E18" s="155"/>
      <c r="F18" s="356"/>
      <c r="G18" s="357"/>
      <c r="H18" s="357"/>
      <c r="I18" s="152"/>
      <c r="J18" s="152"/>
    </row>
    <row r="19" spans="1:10" x14ac:dyDescent="0.3">
      <c r="A19" s="152"/>
      <c r="B19" s="155"/>
      <c r="C19" s="299" t="s">
        <v>271</v>
      </c>
      <c r="D19" s="299"/>
      <c r="E19" s="155"/>
      <c r="F19" s="155" t="s">
        <v>276</v>
      </c>
      <c r="G19" s="152"/>
      <c r="H19" s="152"/>
      <c r="I19" s="152"/>
      <c r="J19" s="152"/>
    </row>
    <row r="20" spans="1:10" x14ac:dyDescent="0.3">
      <c r="A20" s="152"/>
      <c r="B20" s="155"/>
      <c r="C20" s="300" t="s">
        <v>140</v>
      </c>
      <c r="D20" s="155"/>
      <c r="E20" s="155"/>
      <c r="F20" s="155" t="s">
        <v>272</v>
      </c>
      <c r="G20" s="152"/>
      <c r="H20" s="152"/>
      <c r="I20" s="152"/>
      <c r="J20" s="152"/>
    </row>
    <row r="21" spans="1:10" customFormat="1" x14ac:dyDescent="0.3">
      <c r="A21" s="152"/>
      <c r="B21" s="155"/>
      <c r="C21" s="155"/>
      <c r="D21" s="300"/>
      <c r="E21" s="152"/>
      <c r="F21" s="152"/>
      <c r="G21" s="152"/>
      <c r="H21" s="152"/>
      <c r="I21" s="152"/>
      <c r="J21" s="152"/>
    </row>
    <row r="22" spans="1:10" customFormat="1" ht="12.75" x14ac:dyDescent="0.2">
      <c r="A22" s="152"/>
      <c r="B22" s="152"/>
      <c r="C22" s="152"/>
      <c r="D22" s="152"/>
      <c r="E22" s="152"/>
      <c r="F22" s="152"/>
      <c r="G22" s="152"/>
      <c r="H22" s="152"/>
      <c r="I22" s="152"/>
      <c r="J22" s="152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0:J14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5" sqref="A5"/>
    </sheetView>
  </sheetViews>
  <sheetFormatPr defaultRowHeight="15" x14ac:dyDescent="0.3"/>
  <cols>
    <col min="1" max="1" width="12" style="248" customWidth="1"/>
    <col min="2" max="2" width="13.28515625" style="248" customWidth="1"/>
    <col min="3" max="3" width="21.42578125" style="248" customWidth="1"/>
    <col min="4" max="4" width="17.85546875" style="248" customWidth="1"/>
    <col min="5" max="5" width="12.7109375" style="248" customWidth="1"/>
    <col min="6" max="6" width="36.85546875" style="248" customWidth="1"/>
    <col min="7" max="7" width="22.28515625" style="248" customWidth="1"/>
    <col min="8" max="8" width="0.5703125" style="248" customWidth="1"/>
    <col min="9" max="16384" width="9.140625" style="248"/>
  </cols>
  <sheetData>
    <row r="1" spans="1:8" x14ac:dyDescent="0.3">
      <c r="A1" s="110" t="s">
        <v>375</v>
      </c>
      <c r="B1" s="112"/>
      <c r="C1" s="112"/>
      <c r="D1" s="112"/>
      <c r="E1" s="112"/>
      <c r="F1" s="112"/>
      <c r="G1" s="227" t="s">
        <v>110</v>
      </c>
      <c r="H1" s="228"/>
    </row>
    <row r="2" spans="1:8" x14ac:dyDescent="0.3">
      <c r="A2" s="112" t="s">
        <v>141</v>
      </c>
      <c r="B2" s="112"/>
      <c r="C2" s="112"/>
      <c r="D2" s="112"/>
      <c r="E2" s="112"/>
      <c r="F2" s="112"/>
      <c r="G2" s="457" t="s">
        <v>478</v>
      </c>
      <c r="H2" s="458"/>
    </row>
    <row r="3" spans="1:8" x14ac:dyDescent="0.3">
      <c r="A3" s="112"/>
      <c r="B3" s="112"/>
      <c r="C3" s="112"/>
      <c r="D3" s="112"/>
      <c r="E3" s="112"/>
      <c r="F3" s="112"/>
      <c r="G3" s="153"/>
      <c r="H3" s="228"/>
    </row>
    <row r="4" spans="1:8" x14ac:dyDescent="0.3">
      <c r="A4" s="113" t="str">
        <f>'[2]ფორმა N2'!A4</f>
        <v>ანგარიშვალდებული პირის დასახელება:</v>
      </c>
      <c r="B4" s="112"/>
      <c r="C4" s="112"/>
      <c r="D4" s="112"/>
      <c r="E4" s="112"/>
      <c r="F4" s="112"/>
      <c r="G4" s="112"/>
      <c r="H4" s="155"/>
    </row>
    <row r="5" spans="1:8" x14ac:dyDescent="0.3">
      <c r="A5" s="286" t="s">
        <v>479</v>
      </c>
      <c r="B5" s="286"/>
      <c r="C5" s="286"/>
      <c r="D5" s="286"/>
      <c r="E5" s="286"/>
      <c r="F5" s="286"/>
      <c r="G5" s="286"/>
      <c r="H5" s="155"/>
    </row>
    <row r="6" spans="1:8" x14ac:dyDescent="0.3">
      <c r="A6" s="113"/>
      <c r="B6" s="112"/>
      <c r="C6" s="112"/>
      <c r="D6" s="112"/>
      <c r="E6" s="112"/>
      <c r="F6" s="112"/>
      <c r="G6" s="112"/>
      <c r="H6" s="155"/>
    </row>
    <row r="7" spans="1:8" x14ac:dyDescent="0.3">
      <c r="A7" s="112"/>
      <c r="B7" s="112"/>
      <c r="C7" s="112"/>
      <c r="D7" s="112"/>
      <c r="E7" s="112"/>
      <c r="F7" s="112"/>
      <c r="G7" s="112"/>
      <c r="H7" s="156"/>
    </row>
    <row r="8" spans="1:8" ht="45.75" customHeight="1" x14ac:dyDescent="0.3">
      <c r="A8" s="230" t="s">
        <v>318</v>
      </c>
      <c r="B8" s="230" t="s">
        <v>142</v>
      </c>
      <c r="C8" s="231" t="s">
        <v>373</v>
      </c>
      <c r="D8" s="231" t="s">
        <v>374</v>
      </c>
      <c r="E8" s="231" t="s">
        <v>278</v>
      </c>
      <c r="F8" s="230" t="s">
        <v>325</v>
      </c>
      <c r="G8" s="231" t="s">
        <v>319</v>
      </c>
      <c r="H8" s="156"/>
    </row>
    <row r="9" spans="1:8" x14ac:dyDescent="0.3">
      <c r="A9" s="232" t="s">
        <v>320</v>
      </c>
      <c r="B9" s="233"/>
      <c r="C9" s="234"/>
      <c r="D9" s="235"/>
      <c r="E9" s="235"/>
      <c r="F9" s="235"/>
      <c r="G9" s="236"/>
      <c r="H9" s="156"/>
    </row>
    <row r="10" spans="1:8" ht="15.75" x14ac:dyDescent="0.3">
      <c r="A10" s="233">
        <v>1</v>
      </c>
      <c r="B10" s="203"/>
      <c r="C10" s="237"/>
      <c r="D10" s="238"/>
      <c r="E10" s="238"/>
      <c r="F10" s="238"/>
      <c r="G10" s="239" t="str">
        <f>IF(ISBLANK(B10),"",G9+C10-D10)</f>
        <v/>
      </c>
      <c r="H10" s="156"/>
    </row>
    <row r="11" spans="1:8" ht="15.75" x14ac:dyDescent="0.3">
      <c r="A11" s="233">
        <v>2</v>
      </c>
      <c r="B11" s="203"/>
      <c r="C11" s="237"/>
      <c r="D11" s="238"/>
      <c r="E11" s="238"/>
      <c r="F11" s="238"/>
      <c r="G11" s="239" t="str">
        <f t="shared" ref="G11:G38" si="0">IF(ISBLANK(B11),"",G10+C11-D11)</f>
        <v/>
      </c>
      <c r="H11" s="156"/>
    </row>
    <row r="12" spans="1:8" ht="15.75" x14ac:dyDescent="0.3">
      <c r="A12" s="233">
        <v>3</v>
      </c>
      <c r="B12" s="203"/>
      <c r="C12" s="237"/>
      <c r="D12" s="238"/>
      <c r="E12" s="238"/>
      <c r="F12" s="238"/>
      <c r="G12" s="239" t="str">
        <f t="shared" si="0"/>
        <v/>
      </c>
      <c r="H12" s="156"/>
    </row>
    <row r="13" spans="1:8" ht="15.75" x14ac:dyDescent="0.3">
      <c r="A13" s="233">
        <v>4</v>
      </c>
      <c r="B13" s="203"/>
      <c r="C13" s="237"/>
      <c r="D13" s="238"/>
      <c r="E13" s="238"/>
      <c r="F13" s="238"/>
      <c r="G13" s="239" t="str">
        <f t="shared" si="0"/>
        <v/>
      </c>
      <c r="H13" s="156"/>
    </row>
    <row r="14" spans="1:8" ht="15.75" x14ac:dyDescent="0.3">
      <c r="A14" s="233">
        <v>5</v>
      </c>
      <c r="B14" s="203"/>
      <c r="C14" s="237"/>
      <c r="D14" s="238"/>
      <c r="E14" s="238"/>
      <c r="F14" s="238"/>
      <c r="G14" s="239" t="str">
        <f t="shared" si="0"/>
        <v/>
      </c>
      <c r="H14" s="156"/>
    </row>
    <row r="15" spans="1:8" ht="15.75" x14ac:dyDescent="0.3">
      <c r="A15" s="233">
        <v>6</v>
      </c>
      <c r="B15" s="203"/>
      <c r="C15" s="237"/>
      <c r="D15" s="238"/>
      <c r="E15" s="238"/>
      <c r="F15" s="238"/>
      <c r="G15" s="239" t="str">
        <f t="shared" si="0"/>
        <v/>
      </c>
      <c r="H15" s="156"/>
    </row>
    <row r="16" spans="1:8" ht="15.75" x14ac:dyDescent="0.3">
      <c r="A16" s="233">
        <v>7</v>
      </c>
      <c r="B16" s="203"/>
      <c r="C16" s="237"/>
      <c r="D16" s="238"/>
      <c r="E16" s="238"/>
      <c r="F16" s="238"/>
      <c r="G16" s="239" t="str">
        <f t="shared" si="0"/>
        <v/>
      </c>
      <c r="H16" s="156"/>
    </row>
    <row r="17" spans="1:8" ht="15.75" x14ac:dyDescent="0.3">
      <c r="A17" s="233">
        <v>8</v>
      </c>
      <c r="B17" s="203"/>
      <c r="C17" s="237"/>
      <c r="D17" s="238"/>
      <c r="E17" s="238"/>
      <c r="F17" s="238"/>
      <c r="G17" s="239" t="str">
        <f t="shared" si="0"/>
        <v/>
      </c>
      <c r="H17" s="156"/>
    </row>
    <row r="18" spans="1:8" ht="15.75" x14ac:dyDescent="0.3">
      <c r="A18" s="233">
        <v>9</v>
      </c>
      <c r="B18" s="203"/>
      <c r="C18" s="237"/>
      <c r="D18" s="238"/>
      <c r="E18" s="238"/>
      <c r="F18" s="238"/>
      <c r="G18" s="239" t="str">
        <f t="shared" si="0"/>
        <v/>
      </c>
      <c r="H18" s="156"/>
    </row>
    <row r="19" spans="1:8" ht="15.75" x14ac:dyDescent="0.3">
      <c r="A19" s="233">
        <v>10</v>
      </c>
      <c r="B19" s="203"/>
      <c r="C19" s="237"/>
      <c r="D19" s="238"/>
      <c r="E19" s="238"/>
      <c r="F19" s="238"/>
      <c r="G19" s="239" t="str">
        <f t="shared" si="0"/>
        <v/>
      </c>
      <c r="H19" s="156"/>
    </row>
    <row r="20" spans="1:8" ht="15.75" x14ac:dyDescent="0.3">
      <c r="A20" s="233">
        <v>11</v>
      </c>
      <c r="B20" s="203"/>
      <c r="C20" s="237"/>
      <c r="D20" s="238"/>
      <c r="E20" s="238"/>
      <c r="F20" s="238"/>
      <c r="G20" s="239" t="str">
        <f t="shared" si="0"/>
        <v/>
      </c>
      <c r="H20" s="156"/>
    </row>
    <row r="21" spans="1:8" ht="15.75" x14ac:dyDescent="0.3">
      <c r="A21" s="233">
        <v>12</v>
      </c>
      <c r="B21" s="203"/>
      <c r="C21" s="237"/>
      <c r="D21" s="238"/>
      <c r="E21" s="238"/>
      <c r="F21" s="238"/>
      <c r="G21" s="239" t="str">
        <f t="shared" si="0"/>
        <v/>
      </c>
      <c r="H21" s="156"/>
    </row>
    <row r="22" spans="1:8" ht="15.75" x14ac:dyDescent="0.3">
      <c r="A22" s="233">
        <v>13</v>
      </c>
      <c r="B22" s="203"/>
      <c r="C22" s="237"/>
      <c r="D22" s="238"/>
      <c r="E22" s="238"/>
      <c r="F22" s="238"/>
      <c r="G22" s="239" t="str">
        <f t="shared" si="0"/>
        <v/>
      </c>
      <c r="H22" s="156"/>
    </row>
    <row r="23" spans="1:8" ht="15.75" x14ac:dyDescent="0.3">
      <c r="A23" s="233">
        <v>14</v>
      </c>
      <c r="B23" s="203"/>
      <c r="C23" s="237"/>
      <c r="D23" s="238"/>
      <c r="E23" s="238"/>
      <c r="F23" s="238"/>
      <c r="G23" s="239" t="str">
        <f t="shared" si="0"/>
        <v/>
      </c>
      <c r="H23" s="156"/>
    </row>
    <row r="24" spans="1:8" ht="15.75" x14ac:dyDescent="0.3">
      <c r="A24" s="233">
        <v>15</v>
      </c>
      <c r="B24" s="203"/>
      <c r="C24" s="237"/>
      <c r="D24" s="238"/>
      <c r="E24" s="238"/>
      <c r="F24" s="238"/>
      <c r="G24" s="239" t="str">
        <f t="shared" si="0"/>
        <v/>
      </c>
      <c r="H24" s="156"/>
    </row>
    <row r="25" spans="1:8" ht="15.75" x14ac:dyDescent="0.3">
      <c r="A25" s="233">
        <v>16</v>
      </c>
      <c r="B25" s="203"/>
      <c r="C25" s="237"/>
      <c r="D25" s="238"/>
      <c r="E25" s="238"/>
      <c r="F25" s="238"/>
      <c r="G25" s="239" t="str">
        <f t="shared" si="0"/>
        <v/>
      </c>
      <c r="H25" s="156"/>
    </row>
    <row r="26" spans="1:8" ht="15.75" x14ac:dyDescent="0.3">
      <c r="A26" s="233">
        <v>17</v>
      </c>
      <c r="B26" s="203"/>
      <c r="C26" s="237"/>
      <c r="D26" s="238"/>
      <c r="E26" s="238"/>
      <c r="F26" s="238"/>
      <c r="G26" s="239" t="str">
        <f t="shared" si="0"/>
        <v/>
      </c>
      <c r="H26" s="156"/>
    </row>
    <row r="27" spans="1:8" ht="15.75" x14ac:dyDescent="0.3">
      <c r="A27" s="233">
        <v>18</v>
      </c>
      <c r="B27" s="203"/>
      <c r="C27" s="237"/>
      <c r="D27" s="238"/>
      <c r="E27" s="238"/>
      <c r="F27" s="238"/>
      <c r="G27" s="239" t="str">
        <f t="shared" si="0"/>
        <v/>
      </c>
      <c r="H27" s="156"/>
    </row>
    <row r="28" spans="1:8" ht="15.75" x14ac:dyDescent="0.3">
      <c r="A28" s="233">
        <v>19</v>
      </c>
      <c r="B28" s="203"/>
      <c r="C28" s="237"/>
      <c r="D28" s="238"/>
      <c r="E28" s="238"/>
      <c r="F28" s="238"/>
      <c r="G28" s="239" t="str">
        <f t="shared" si="0"/>
        <v/>
      </c>
      <c r="H28" s="156"/>
    </row>
    <row r="29" spans="1:8" ht="15.75" x14ac:dyDescent="0.3">
      <c r="A29" s="233">
        <v>20</v>
      </c>
      <c r="B29" s="203"/>
      <c r="C29" s="237"/>
      <c r="D29" s="238"/>
      <c r="E29" s="238"/>
      <c r="F29" s="238"/>
      <c r="G29" s="239" t="str">
        <f t="shared" si="0"/>
        <v/>
      </c>
      <c r="H29" s="156"/>
    </row>
    <row r="30" spans="1:8" ht="15.75" x14ac:dyDescent="0.3">
      <c r="A30" s="233">
        <v>21</v>
      </c>
      <c r="B30" s="203"/>
      <c r="C30" s="240"/>
      <c r="D30" s="241"/>
      <c r="E30" s="241"/>
      <c r="F30" s="241"/>
      <c r="G30" s="239" t="str">
        <f t="shared" si="0"/>
        <v/>
      </c>
      <c r="H30" s="156"/>
    </row>
    <row r="31" spans="1:8" ht="15.75" x14ac:dyDescent="0.3">
      <c r="A31" s="233">
        <v>22</v>
      </c>
      <c r="B31" s="203"/>
      <c r="C31" s="240"/>
      <c r="D31" s="241"/>
      <c r="E31" s="241"/>
      <c r="F31" s="241"/>
      <c r="G31" s="239" t="str">
        <f t="shared" si="0"/>
        <v/>
      </c>
      <c r="H31" s="156"/>
    </row>
    <row r="32" spans="1:8" ht="15.75" x14ac:dyDescent="0.3">
      <c r="A32" s="233">
        <v>23</v>
      </c>
      <c r="B32" s="203"/>
      <c r="C32" s="240"/>
      <c r="D32" s="241"/>
      <c r="E32" s="241"/>
      <c r="F32" s="241"/>
      <c r="G32" s="239" t="str">
        <f t="shared" si="0"/>
        <v/>
      </c>
      <c r="H32" s="156"/>
    </row>
    <row r="33" spans="1:10" ht="15.75" x14ac:dyDescent="0.3">
      <c r="A33" s="233">
        <v>24</v>
      </c>
      <c r="B33" s="203"/>
      <c r="C33" s="240"/>
      <c r="D33" s="241"/>
      <c r="E33" s="241"/>
      <c r="F33" s="241"/>
      <c r="G33" s="239" t="str">
        <f t="shared" si="0"/>
        <v/>
      </c>
      <c r="H33" s="156"/>
    </row>
    <row r="34" spans="1:10" ht="15.75" x14ac:dyDescent="0.3">
      <c r="A34" s="233">
        <v>25</v>
      </c>
      <c r="B34" s="203"/>
      <c r="C34" s="240"/>
      <c r="D34" s="241"/>
      <c r="E34" s="241"/>
      <c r="F34" s="241"/>
      <c r="G34" s="239" t="str">
        <f t="shared" si="0"/>
        <v/>
      </c>
      <c r="H34" s="156"/>
    </row>
    <row r="35" spans="1:10" ht="15.75" x14ac:dyDescent="0.3">
      <c r="A35" s="233">
        <v>26</v>
      </c>
      <c r="B35" s="203"/>
      <c r="C35" s="240"/>
      <c r="D35" s="241"/>
      <c r="E35" s="241"/>
      <c r="F35" s="241"/>
      <c r="G35" s="239" t="str">
        <f t="shared" si="0"/>
        <v/>
      </c>
      <c r="H35" s="156"/>
    </row>
    <row r="36" spans="1:10" ht="15.75" x14ac:dyDescent="0.3">
      <c r="A36" s="233">
        <v>27</v>
      </c>
      <c r="B36" s="203"/>
      <c r="C36" s="240"/>
      <c r="D36" s="241"/>
      <c r="E36" s="241"/>
      <c r="F36" s="241"/>
      <c r="G36" s="239" t="str">
        <f t="shared" si="0"/>
        <v/>
      </c>
      <c r="H36" s="156"/>
    </row>
    <row r="37" spans="1:10" ht="15.75" x14ac:dyDescent="0.3">
      <c r="A37" s="233">
        <v>28</v>
      </c>
      <c r="B37" s="203"/>
      <c r="C37" s="240"/>
      <c r="D37" s="241"/>
      <c r="E37" s="241"/>
      <c r="F37" s="241"/>
      <c r="G37" s="239" t="str">
        <f t="shared" si="0"/>
        <v/>
      </c>
      <c r="H37" s="156"/>
    </row>
    <row r="38" spans="1:10" ht="15.75" x14ac:dyDescent="0.3">
      <c r="A38" s="233">
        <v>29</v>
      </c>
      <c r="B38" s="203"/>
      <c r="C38" s="240"/>
      <c r="D38" s="241"/>
      <c r="E38" s="241"/>
      <c r="F38" s="241"/>
      <c r="G38" s="239" t="str">
        <f t="shared" si="0"/>
        <v/>
      </c>
      <c r="H38" s="156"/>
    </row>
    <row r="39" spans="1:10" ht="15.75" x14ac:dyDescent="0.3">
      <c r="A39" s="233" t="s">
        <v>283</v>
      </c>
      <c r="B39" s="203"/>
      <c r="C39" s="240"/>
      <c r="D39" s="241"/>
      <c r="E39" s="241"/>
      <c r="F39" s="241"/>
      <c r="G39" s="239" t="str">
        <f>IF(ISBLANK(B39),"",#REF!+C39-D39)</f>
        <v/>
      </c>
      <c r="H39" s="156"/>
    </row>
    <row r="40" spans="1:10" x14ac:dyDescent="0.3">
      <c r="A40" s="242" t="s">
        <v>321</v>
      </c>
      <c r="B40" s="243"/>
      <c r="C40" s="244"/>
      <c r="D40" s="245"/>
      <c r="E40" s="245"/>
      <c r="F40" s="246"/>
      <c r="G40" s="247" t="str">
        <f>G39</f>
        <v/>
      </c>
      <c r="H40" s="156"/>
    </row>
    <row r="44" spans="1:10" x14ac:dyDescent="0.3">
      <c r="B44" s="250" t="s">
        <v>107</v>
      </c>
      <c r="F44" s="251"/>
    </row>
    <row r="45" spans="1:10" x14ac:dyDescent="0.3">
      <c r="F45" s="249"/>
      <c r="G45" s="249"/>
      <c r="H45" s="249"/>
      <c r="I45" s="249"/>
      <c r="J45" s="249"/>
    </row>
    <row r="46" spans="1:10" x14ac:dyDescent="0.3">
      <c r="C46" s="252"/>
      <c r="F46" s="252"/>
      <c r="G46" s="253"/>
      <c r="H46" s="249"/>
      <c r="I46" s="249"/>
      <c r="J46" s="249"/>
    </row>
    <row r="47" spans="1:10" x14ac:dyDescent="0.3">
      <c r="A47" s="249"/>
      <c r="C47" s="254" t="s">
        <v>271</v>
      </c>
      <c r="F47" s="255" t="s">
        <v>276</v>
      </c>
      <c r="G47" s="253"/>
      <c r="H47" s="249"/>
      <c r="I47" s="249"/>
      <c r="J47" s="249"/>
    </row>
    <row r="48" spans="1:10" x14ac:dyDescent="0.3">
      <c r="A48" s="249"/>
      <c r="C48" s="256" t="s">
        <v>140</v>
      </c>
      <c r="F48" s="248" t="s">
        <v>272</v>
      </c>
      <c r="G48" s="249"/>
      <c r="H48" s="249"/>
      <c r="I48" s="249"/>
      <c r="J48" s="249"/>
    </row>
    <row r="49" spans="2:2" s="249" customFormat="1" x14ac:dyDescent="0.3">
      <c r="B49" s="248"/>
    </row>
    <row r="50" spans="2:2" s="249" customFormat="1" ht="12.75" x14ac:dyDescent="0.2"/>
    <row r="51" spans="2:2" s="249" customFormat="1" ht="12.75" x14ac:dyDescent="0.2"/>
    <row r="52" spans="2:2" s="249" customFormat="1" ht="12.75" x14ac:dyDescent="0.2"/>
    <row r="53" spans="2:2" s="249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showGridLines="0" workbookViewId="0">
      <selection activeCell="J9" sqref="J9"/>
    </sheetView>
  </sheetViews>
  <sheetFormatPr defaultRowHeight="12.75" x14ac:dyDescent="0.2"/>
  <cols>
    <col min="1" max="1" width="53.5703125" style="423" customWidth="1"/>
    <col min="2" max="2" width="10.7109375" style="423" customWidth="1"/>
    <col min="3" max="3" width="18.7109375" style="423" bestFit="1" customWidth="1"/>
    <col min="4" max="4" width="10.42578125" style="423" customWidth="1"/>
    <col min="5" max="5" width="14.5703125" style="423" bestFit="1" customWidth="1"/>
    <col min="6" max="6" width="10.42578125" style="423" customWidth="1"/>
    <col min="7" max="7" width="12.85546875" style="423" customWidth="1"/>
    <col min="8" max="8" width="10.5703125" style="423" customWidth="1"/>
    <col min="9" max="9" width="9.85546875" style="423" customWidth="1"/>
    <col min="10" max="10" width="14.5703125" style="423" bestFit="1" customWidth="1"/>
    <col min="11" max="11" width="0.7109375" style="423" customWidth="1"/>
    <col min="12" max="12" width="11" style="423" bestFit="1" customWidth="1"/>
    <col min="13" max="13" width="12.42578125" style="423" bestFit="1" customWidth="1"/>
    <col min="14" max="14" width="11" style="423" bestFit="1" customWidth="1"/>
    <col min="15" max="16384" width="9.140625" style="423"/>
  </cols>
  <sheetData>
    <row r="1" spans="1:14" s="410" customFormat="1" ht="15" x14ac:dyDescent="0.2">
      <c r="A1" s="407" t="s">
        <v>309</v>
      </c>
      <c r="B1" s="408"/>
      <c r="C1" s="408"/>
      <c r="D1" s="408"/>
      <c r="E1" s="408"/>
      <c r="F1" s="114"/>
      <c r="G1" s="114"/>
      <c r="H1" s="114"/>
      <c r="I1" s="460" t="s">
        <v>110</v>
      </c>
      <c r="J1" s="460"/>
      <c r="K1" s="409"/>
    </row>
    <row r="2" spans="1:14" s="410" customFormat="1" ht="15" x14ac:dyDescent="0.3">
      <c r="A2" s="411" t="s">
        <v>141</v>
      </c>
      <c r="B2" s="408"/>
      <c r="C2" s="408"/>
      <c r="D2" s="408"/>
      <c r="E2" s="408"/>
      <c r="F2" s="191"/>
      <c r="G2" s="192"/>
      <c r="H2" s="192"/>
      <c r="I2" s="462" t="s">
        <v>478</v>
      </c>
      <c r="J2" s="463"/>
      <c r="K2" s="409"/>
    </row>
    <row r="3" spans="1:14" s="410" customFormat="1" ht="15" x14ac:dyDescent="0.2">
      <c r="A3" s="408"/>
      <c r="B3" s="408"/>
      <c r="C3" s="408"/>
      <c r="D3" s="408"/>
      <c r="E3" s="408"/>
      <c r="F3" s="191"/>
      <c r="G3" s="192"/>
      <c r="H3" s="192"/>
      <c r="I3" s="193"/>
      <c r="J3" s="362"/>
      <c r="K3" s="409"/>
    </row>
    <row r="4" spans="1:14" s="415" customFormat="1" ht="15" x14ac:dyDescent="0.3">
      <c r="A4" s="412" t="str">
        <f>'[3]ფორმა N2'!A4</f>
        <v>ანგარიშვალდებული პირის დასახელება:</v>
      </c>
      <c r="B4" s="412"/>
      <c r="C4" s="412"/>
      <c r="D4" s="412"/>
      <c r="E4" s="412"/>
      <c r="F4" s="413"/>
      <c r="G4" s="413"/>
      <c r="H4" s="413"/>
      <c r="I4" s="414"/>
      <c r="J4" s="412"/>
      <c r="K4" s="411"/>
    </row>
    <row r="5" spans="1:14" s="415" customFormat="1" ht="15" x14ac:dyDescent="0.3">
      <c r="A5" s="173" t="s">
        <v>733</v>
      </c>
      <c r="B5" s="416"/>
      <c r="C5" s="416"/>
      <c r="D5" s="416"/>
      <c r="E5" s="416"/>
      <c r="F5" s="417"/>
      <c r="G5" s="417"/>
      <c r="H5" s="417"/>
      <c r="I5" s="418"/>
      <c r="J5" s="417"/>
      <c r="K5" s="411"/>
    </row>
    <row r="6" spans="1:14" s="410" customFormat="1" ht="13.5" x14ac:dyDescent="0.2">
      <c r="A6" s="194"/>
      <c r="B6" s="419"/>
      <c r="C6" s="419"/>
      <c r="D6" s="408"/>
      <c r="E6" s="408"/>
      <c r="F6" s="408"/>
      <c r="G6" s="408"/>
      <c r="H6" s="408"/>
      <c r="I6" s="408"/>
      <c r="J6" s="408"/>
      <c r="K6" s="409"/>
    </row>
    <row r="7" spans="1:14" ht="45" x14ac:dyDescent="0.2">
      <c r="A7" s="420"/>
      <c r="B7" s="464" t="s">
        <v>221</v>
      </c>
      <c r="C7" s="464"/>
      <c r="D7" s="464" t="s">
        <v>297</v>
      </c>
      <c r="E7" s="464"/>
      <c r="F7" s="464" t="s">
        <v>298</v>
      </c>
      <c r="G7" s="464"/>
      <c r="H7" s="421" t="s">
        <v>284</v>
      </c>
      <c r="I7" s="464" t="s">
        <v>224</v>
      </c>
      <c r="J7" s="464"/>
      <c r="K7" s="422"/>
    </row>
    <row r="8" spans="1:14" ht="15" x14ac:dyDescent="0.2">
      <c r="A8" s="424" t="s">
        <v>116</v>
      </c>
      <c r="B8" s="425" t="s">
        <v>223</v>
      </c>
      <c r="C8" s="426" t="s">
        <v>222</v>
      </c>
      <c r="D8" s="425" t="s">
        <v>223</v>
      </c>
      <c r="E8" s="426" t="s">
        <v>222</v>
      </c>
      <c r="F8" s="425" t="s">
        <v>223</v>
      </c>
      <c r="G8" s="426" t="s">
        <v>222</v>
      </c>
      <c r="H8" s="426" t="s">
        <v>222</v>
      </c>
      <c r="I8" s="425" t="s">
        <v>223</v>
      </c>
      <c r="J8" s="426" t="s">
        <v>222</v>
      </c>
      <c r="K8" s="422"/>
    </row>
    <row r="9" spans="1:14" ht="15" x14ac:dyDescent="0.2">
      <c r="A9" s="427" t="s">
        <v>117</v>
      </c>
      <c r="B9" s="428">
        <v>12</v>
      </c>
      <c r="C9" s="428">
        <f t="shared" ref="C9:J9" si="0">SUM(C10,C14,C17)</f>
        <v>4558688.6500000004</v>
      </c>
      <c r="D9" s="428">
        <f t="shared" si="0"/>
        <v>0</v>
      </c>
      <c r="E9" s="428">
        <f t="shared" si="0"/>
        <v>0</v>
      </c>
      <c r="F9" s="428">
        <f t="shared" si="0"/>
        <v>0</v>
      </c>
      <c r="G9" s="428">
        <f t="shared" si="0"/>
        <v>0</v>
      </c>
      <c r="H9" s="428">
        <f t="shared" si="0"/>
        <v>0</v>
      </c>
      <c r="I9" s="428">
        <f t="shared" si="0"/>
        <v>12</v>
      </c>
      <c r="J9" s="428">
        <f t="shared" si="0"/>
        <v>4558688.6500000004</v>
      </c>
      <c r="K9" s="422"/>
      <c r="L9" s="429"/>
      <c r="M9" s="430"/>
      <c r="N9" s="430"/>
    </row>
    <row r="10" spans="1:14" ht="15" x14ac:dyDescent="0.2">
      <c r="A10" s="431" t="s">
        <v>118</v>
      </c>
      <c r="B10" s="432">
        <v>7</v>
      </c>
      <c r="C10" s="432">
        <v>3360057.04</v>
      </c>
      <c r="D10" s="432">
        <f t="shared" ref="D10:J10" si="1">SUM(D11:D13)</f>
        <v>0</v>
      </c>
      <c r="E10" s="432">
        <f>SUM(E11:E13)</f>
        <v>0</v>
      </c>
      <c r="F10" s="433">
        <f t="shared" si="1"/>
        <v>0</v>
      </c>
      <c r="G10" s="433">
        <f>SUM(G11:G13)</f>
        <v>0</v>
      </c>
      <c r="H10" s="433">
        <f>SUM(H11:H13)</f>
        <v>0</v>
      </c>
      <c r="I10" s="432">
        <f>SUM(I11:I13)</f>
        <v>7</v>
      </c>
      <c r="J10" s="432">
        <f t="shared" si="1"/>
        <v>3360057.04</v>
      </c>
      <c r="K10" s="422"/>
      <c r="L10" s="429"/>
    </row>
    <row r="11" spans="1:14" ht="15" x14ac:dyDescent="0.2">
      <c r="A11" s="431" t="s">
        <v>119</v>
      </c>
      <c r="B11" s="434"/>
      <c r="C11" s="434"/>
      <c r="D11" s="434"/>
      <c r="E11" s="434"/>
      <c r="F11" s="435"/>
      <c r="G11" s="435"/>
      <c r="H11" s="435"/>
      <c r="I11" s="434"/>
      <c r="J11" s="434"/>
      <c r="K11" s="422"/>
      <c r="L11" s="429"/>
    </row>
    <row r="12" spans="1:14" ht="15" x14ac:dyDescent="0.2">
      <c r="A12" s="431" t="s">
        <v>120</v>
      </c>
      <c r="B12" s="434">
        <v>7</v>
      </c>
      <c r="C12" s="434">
        <v>3360057.04</v>
      </c>
      <c r="D12" s="434"/>
      <c r="E12" s="434"/>
      <c r="F12" s="435"/>
      <c r="G12" s="435"/>
      <c r="H12" s="435"/>
      <c r="I12" s="434">
        <v>7</v>
      </c>
      <c r="J12" s="436">
        <f>C12+E12-G12-H12</f>
        <v>3360057.04</v>
      </c>
      <c r="K12" s="422"/>
      <c r="L12" s="429"/>
    </row>
    <row r="13" spans="1:14" ht="15" x14ac:dyDescent="0.2">
      <c r="A13" s="431" t="s">
        <v>121</v>
      </c>
      <c r="B13" s="434"/>
      <c r="C13" s="434"/>
      <c r="D13" s="434"/>
      <c r="E13" s="434"/>
      <c r="F13" s="435"/>
      <c r="G13" s="435"/>
      <c r="H13" s="435"/>
      <c r="I13" s="434"/>
      <c r="J13" s="434"/>
      <c r="K13" s="422"/>
      <c r="L13" s="429"/>
    </row>
    <row r="14" spans="1:14" ht="15" x14ac:dyDescent="0.2">
      <c r="A14" s="431" t="s">
        <v>122</v>
      </c>
      <c r="B14" s="432">
        <v>5</v>
      </c>
      <c r="C14" s="432">
        <f t="shared" ref="C14:I14" si="2">SUM(C15:C16)</f>
        <v>1173824.6000000001</v>
      </c>
      <c r="D14" s="432">
        <f t="shared" si="2"/>
        <v>0</v>
      </c>
      <c r="E14" s="432">
        <f t="shared" si="2"/>
        <v>0</v>
      </c>
      <c r="F14" s="432">
        <f t="shared" si="2"/>
        <v>0</v>
      </c>
      <c r="G14" s="432">
        <f t="shared" si="2"/>
        <v>0</v>
      </c>
      <c r="H14" s="432">
        <f t="shared" si="2"/>
        <v>0</v>
      </c>
      <c r="I14" s="432">
        <f t="shared" si="2"/>
        <v>5</v>
      </c>
      <c r="J14" s="432">
        <f>SUM(J15:J16)</f>
        <v>1173824.6000000001</v>
      </c>
      <c r="K14" s="422"/>
      <c r="L14" s="429"/>
      <c r="M14" s="430"/>
    </row>
    <row r="15" spans="1:14" ht="15" x14ac:dyDescent="0.2">
      <c r="A15" s="431" t="s">
        <v>123</v>
      </c>
      <c r="B15" s="434">
        <v>5</v>
      </c>
      <c r="C15" s="434">
        <v>187725.31</v>
      </c>
      <c r="D15" s="434"/>
      <c r="E15" s="434"/>
      <c r="F15" s="434"/>
      <c r="G15" s="435"/>
      <c r="H15" s="435"/>
      <c r="I15" s="434">
        <v>5</v>
      </c>
      <c r="J15" s="434">
        <f>C15+E15-G15-H15</f>
        <v>187725.31</v>
      </c>
      <c r="K15" s="422"/>
      <c r="L15" s="429"/>
    </row>
    <row r="16" spans="1:14" ht="15" x14ac:dyDescent="0.2">
      <c r="A16" s="431" t="s">
        <v>124</v>
      </c>
      <c r="B16" s="434"/>
      <c r="C16" s="434">
        <v>986099.29</v>
      </c>
      <c r="D16" s="434"/>
      <c r="E16" s="434"/>
      <c r="F16" s="435"/>
      <c r="G16" s="435"/>
      <c r="H16" s="435"/>
      <c r="I16" s="434"/>
      <c r="J16" s="436">
        <f>C16+E16-G16-H16</f>
        <v>986099.29</v>
      </c>
      <c r="K16" s="422"/>
      <c r="L16" s="430"/>
    </row>
    <row r="17" spans="1:12" ht="15" x14ac:dyDescent="0.2">
      <c r="A17" s="431" t="s">
        <v>125</v>
      </c>
      <c r="B17" s="432">
        <v>0</v>
      </c>
      <c r="C17" s="432">
        <f t="shared" ref="C17:J17" si="3">SUM(C18:C19,C22,C23)</f>
        <v>24807.010000000002</v>
      </c>
      <c r="D17" s="432">
        <f t="shared" si="3"/>
        <v>0</v>
      </c>
      <c r="E17" s="432">
        <f t="shared" si="3"/>
        <v>0</v>
      </c>
      <c r="F17" s="432">
        <f t="shared" si="3"/>
        <v>0</v>
      </c>
      <c r="G17" s="432">
        <f t="shared" si="3"/>
        <v>0</v>
      </c>
      <c r="H17" s="432">
        <f t="shared" si="3"/>
        <v>0</v>
      </c>
      <c r="I17" s="432">
        <f t="shared" si="3"/>
        <v>0</v>
      </c>
      <c r="J17" s="432">
        <f t="shared" si="3"/>
        <v>24807.010000000002</v>
      </c>
      <c r="K17" s="422"/>
      <c r="L17" s="429"/>
    </row>
    <row r="18" spans="1:12" ht="15" x14ac:dyDescent="0.2">
      <c r="A18" s="431" t="s">
        <v>126</v>
      </c>
      <c r="B18" s="434"/>
      <c r="C18" s="434"/>
      <c r="D18" s="434"/>
      <c r="E18" s="434"/>
      <c r="F18" s="435"/>
      <c r="G18" s="435"/>
      <c r="H18" s="435"/>
      <c r="I18" s="434"/>
      <c r="J18" s="434"/>
      <c r="K18" s="422"/>
      <c r="L18" s="429"/>
    </row>
    <row r="19" spans="1:12" ht="15" x14ac:dyDescent="0.2">
      <c r="A19" s="431" t="s">
        <v>127</v>
      </c>
      <c r="B19" s="432">
        <v>0</v>
      </c>
      <c r="C19" s="432">
        <f t="shared" ref="C19:J19" si="4">SUM(C20:C21)</f>
        <v>17001.010000000002</v>
      </c>
      <c r="D19" s="432">
        <f t="shared" si="4"/>
        <v>0</v>
      </c>
      <c r="E19" s="432">
        <f t="shared" si="4"/>
        <v>0</v>
      </c>
      <c r="F19" s="432">
        <f t="shared" si="4"/>
        <v>0</v>
      </c>
      <c r="G19" s="432">
        <f t="shared" si="4"/>
        <v>0</v>
      </c>
      <c r="H19" s="432">
        <f t="shared" si="4"/>
        <v>0</v>
      </c>
      <c r="I19" s="432">
        <f t="shared" si="4"/>
        <v>0</v>
      </c>
      <c r="J19" s="432">
        <f t="shared" si="4"/>
        <v>17001.010000000002</v>
      </c>
      <c r="K19" s="422"/>
      <c r="L19" s="429"/>
    </row>
    <row r="20" spans="1:12" ht="15" x14ac:dyDescent="0.2">
      <c r="A20" s="431" t="s">
        <v>128</v>
      </c>
      <c r="B20" s="434"/>
      <c r="C20" s="434"/>
      <c r="D20" s="434"/>
      <c r="E20" s="434"/>
      <c r="F20" s="435"/>
      <c r="G20" s="435"/>
      <c r="H20" s="435"/>
      <c r="I20" s="434"/>
      <c r="J20" s="434"/>
      <c r="K20" s="422"/>
      <c r="L20" s="429"/>
    </row>
    <row r="21" spans="1:12" ht="15" x14ac:dyDescent="0.2">
      <c r="A21" s="431" t="s">
        <v>129</v>
      </c>
      <c r="B21" s="434">
        <v>0</v>
      </c>
      <c r="C21" s="434">
        <v>17001.010000000002</v>
      </c>
      <c r="D21" s="434"/>
      <c r="E21" s="434"/>
      <c r="F21" s="435"/>
      <c r="G21" s="435"/>
      <c r="H21" s="435"/>
      <c r="I21" s="434">
        <f>B21+D21-F21</f>
        <v>0</v>
      </c>
      <c r="J21" s="434">
        <f>C21+E21-G21-H21</f>
        <v>17001.010000000002</v>
      </c>
      <c r="K21" s="422"/>
      <c r="L21" s="429"/>
    </row>
    <row r="22" spans="1:12" ht="15" x14ac:dyDescent="0.2">
      <c r="A22" s="431" t="s">
        <v>130</v>
      </c>
      <c r="B22" s="434"/>
      <c r="C22" s="434"/>
      <c r="D22" s="434"/>
      <c r="E22" s="434"/>
      <c r="F22" s="435"/>
      <c r="G22" s="435"/>
      <c r="H22" s="435"/>
      <c r="I22" s="434"/>
      <c r="J22" s="434"/>
      <c r="K22" s="422"/>
      <c r="L22" s="429"/>
    </row>
    <row r="23" spans="1:12" ht="15" x14ac:dyDescent="0.2">
      <c r="A23" s="431" t="s">
        <v>131</v>
      </c>
      <c r="B23" s="434"/>
      <c r="C23" s="434">
        <v>7806</v>
      </c>
      <c r="D23" s="434"/>
      <c r="E23" s="434"/>
      <c r="F23" s="435"/>
      <c r="G23" s="435"/>
      <c r="H23" s="435"/>
      <c r="I23" s="434"/>
      <c r="J23" s="434">
        <f t="shared" ref="J23" si="5">C23+E23-G23-H23</f>
        <v>7806</v>
      </c>
      <c r="K23" s="422"/>
      <c r="L23" s="429"/>
    </row>
    <row r="24" spans="1:12" ht="15" x14ac:dyDescent="0.2">
      <c r="A24" s="427" t="s">
        <v>132</v>
      </c>
      <c r="B24" s="428">
        <f>SUM(B25:B31)</f>
        <v>0</v>
      </c>
      <c r="C24" s="428">
        <f t="shared" ref="C24:J24" si="6">SUM(C25:C31)</f>
        <v>0</v>
      </c>
      <c r="D24" s="428">
        <f t="shared" si="6"/>
        <v>0</v>
      </c>
      <c r="E24" s="428">
        <f t="shared" si="6"/>
        <v>0</v>
      </c>
      <c r="F24" s="437">
        <f t="shared" si="6"/>
        <v>0</v>
      </c>
      <c r="G24" s="437">
        <f t="shared" si="6"/>
        <v>0</v>
      </c>
      <c r="H24" s="437"/>
      <c r="I24" s="428">
        <f t="shared" si="6"/>
        <v>0</v>
      </c>
      <c r="J24" s="428">
        <f t="shared" si="6"/>
        <v>0</v>
      </c>
      <c r="K24" s="422"/>
      <c r="L24" s="429"/>
    </row>
    <row r="25" spans="1:12" ht="15" x14ac:dyDescent="0.2">
      <c r="A25" s="431" t="s">
        <v>261</v>
      </c>
      <c r="B25" s="438"/>
      <c r="C25" s="434"/>
      <c r="D25" s="438"/>
      <c r="E25" s="434"/>
      <c r="F25" s="438"/>
      <c r="G25" s="435"/>
      <c r="H25" s="435"/>
      <c r="I25" s="438"/>
      <c r="J25" s="434"/>
      <c r="K25" s="422"/>
      <c r="L25" s="429"/>
    </row>
    <row r="26" spans="1:12" ht="15" x14ac:dyDescent="0.2">
      <c r="A26" s="431" t="s">
        <v>262</v>
      </c>
      <c r="B26" s="438"/>
      <c r="C26" s="434"/>
      <c r="D26" s="438"/>
      <c r="E26" s="434"/>
      <c r="F26" s="438"/>
      <c r="G26" s="435"/>
      <c r="H26" s="435"/>
      <c r="I26" s="438"/>
      <c r="J26" s="434"/>
      <c r="K26" s="422"/>
      <c r="L26" s="429"/>
    </row>
    <row r="27" spans="1:12" ht="15" x14ac:dyDescent="0.2">
      <c r="A27" s="431" t="s">
        <v>263</v>
      </c>
      <c r="B27" s="438"/>
      <c r="C27" s="434"/>
      <c r="D27" s="438"/>
      <c r="E27" s="434"/>
      <c r="F27" s="438"/>
      <c r="G27" s="435"/>
      <c r="H27" s="435"/>
      <c r="I27" s="438"/>
      <c r="J27" s="434"/>
      <c r="K27" s="422"/>
      <c r="L27" s="429"/>
    </row>
    <row r="28" spans="1:12" ht="15" x14ac:dyDescent="0.2">
      <c r="A28" s="431" t="s">
        <v>264</v>
      </c>
      <c r="B28" s="438"/>
      <c r="C28" s="434"/>
      <c r="D28" s="438"/>
      <c r="E28" s="434"/>
      <c r="F28" s="438"/>
      <c r="G28" s="435"/>
      <c r="H28" s="435"/>
      <c r="I28" s="438"/>
      <c r="J28" s="434"/>
      <c r="K28" s="422"/>
      <c r="L28" s="429"/>
    </row>
    <row r="29" spans="1:12" ht="15" x14ac:dyDescent="0.2">
      <c r="A29" s="431" t="s">
        <v>265</v>
      </c>
      <c r="B29" s="438"/>
      <c r="C29" s="434"/>
      <c r="D29" s="438"/>
      <c r="E29" s="434"/>
      <c r="F29" s="438"/>
      <c r="G29" s="435"/>
      <c r="H29" s="435"/>
      <c r="I29" s="438"/>
      <c r="J29" s="434"/>
      <c r="K29" s="422"/>
    </row>
    <row r="30" spans="1:12" ht="15" x14ac:dyDescent="0.2">
      <c r="A30" s="431" t="s">
        <v>266</v>
      </c>
      <c r="B30" s="438"/>
      <c r="C30" s="434"/>
      <c r="D30" s="438"/>
      <c r="E30" s="434"/>
      <c r="F30" s="438"/>
      <c r="G30" s="435"/>
      <c r="H30" s="435"/>
      <c r="I30" s="438"/>
      <c r="J30" s="434"/>
      <c r="K30" s="422"/>
    </row>
    <row r="31" spans="1:12" ht="15" x14ac:dyDescent="0.2">
      <c r="A31" s="431" t="s">
        <v>267</v>
      </c>
      <c r="B31" s="438"/>
      <c r="C31" s="434"/>
      <c r="D31" s="438"/>
      <c r="E31" s="434"/>
      <c r="F31" s="438"/>
      <c r="G31" s="435"/>
      <c r="H31" s="435"/>
      <c r="I31" s="438"/>
      <c r="J31" s="434"/>
      <c r="K31" s="422"/>
    </row>
    <row r="32" spans="1:12" ht="15" x14ac:dyDescent="0.2">
      <c r="A32" s="427" t="s">
        <v>133</v>
      </c>
      <c r="B32" s="437">
        <f>SUM(B33:B35)</f>
        <v>0</v>
      </c>
      <c r="C32" s="437">
        <f>SUM(C33:C35)</f>
        <v>0</v>
      </c>
      <c r="D32" s="437">
        <f t="shared" ref="D32:J32" si="7">SUM(D33:D35)</f>
        <v>0</v>
      </c>
      <c r="E32" s="437">
        <f>SUM(E33:E35)</f>
        <v>0</v>
      </c>
      <c r="F32" s="437">
        <f t="shared" si="7"/>
        <v>0</v>
      </c>
      <c r="G32" s="437">
        <f>SUM(G33:G35)</f>
        <v>0</v>
      </c>
      <c r="H32" s="437"/>
      <c r="I32" s="437">
        <f>SUM(I33:I35)</f>
        <v>0</v>
      </c>
      <c r="J32" s="428">
        <f t="shared" si="7"/>
        <v>0</v>
      </c>
      <c r="K32" s="422"/>
    </row>
    <row r="33" spans="1:11" ht="15" x14ac:dyDescent="0.2">
      <c r="A33" s="431" t="s">
        <v>268</v>
      </c>
      <c r="B33" s="435"/>
      <c r="C33" s="435"/>
      <c r="D33" s="435"/>
      <c r="E33" s="435"/>
      <c r="F33" s="435"/>
      <c r="G33" s="435"/>
      <c r="H33" s="435"/>
      <c r="I33" s="435"/>
      <c r="J33" s="434"/>
      <c r="K33" s="422"/>
    </row>
    <row r="34" spans="1:11" ht="15" x14ac:dyDescent="0.2">
      <c r="A34" s="431" t="s">
        <v>269</v>
      </c>
      <c r="B34" s="435"/>
      <c r="C34" s="435"/>
      <c r="D34" s="435"/>
      <c r="E34" s="435"/>
      <c r="F34" s="435"/>
      <c r="G34" s="435"/>
      <c r="H34" s="435"/>
      <c r="I34" s="435"/>
      <c r="J34" s="434"/>
      <c r="K34" s="422"/>
    </row>
    <row r="35" spans="1:11" ht="15" x14ac:dyDescent="0.2">
      <c r="A35" s="431" t="s">
        <v>270</v>
      </c>
      <c r="B35" s="435"/>
      <c r="C35" s="435"/>
      <c r="D35" s="435"/>
      <c r="E35" s="435"/>
      <c r="F35" s="435"/>
      <c r="G35" s="435"/>
      <c r="H35" s="435"/>
      <c r="I35" s="435"/>
      <c r="J35" s="434"/>
      <c r="K35" s="422"/>
    </row>
    <row r="36" spans="1:11" ht="15" x14ac:dyDescent="0.2">
      <c r="A36" s="427" t="s">
        <v>134</v>
      </c>
      <c r="B36" s="437">
        <f>SUM(B37:B39,B42)</f>
        <v>0</v>
      </c>
      <c r="C36" s="437">
        <f>SUM(C37:C39,C42)</f>
        <v>0</v>
      </c>
      <c r="D36" s="437">
        <f t="shared" ref="D36:J36" si="8">SUM(D37:D39,D42)</f>
        <v>0</v>
      </c>
      <c r="E36" s="437">
        <f>SUM(E37:E39,E42)</f>
        <v>0</v>
      </c>
      <c r="F36" s="437">
        <f t="shared" si="8"/>
        <v>0</v>
      </c>
      <c r="G36" s="437">
        <f>SUM(G37:G39,G42)</f>
        <v>0</v>
      </c>
      <c r="H36" s="437"/>
      <c r="I36" s="437">
        <f>SUM(I37:I39,I42)</f>
        <v>0</v>
      </c>
      <c r="J36" s="428">
        <f t="shared" si="8"/>
        <v>0</v>
      </c>
      <c r="K36" s="422"/>
    </row>
    <row r="37" spans="1:11" ht="15" x14ac:dyDescent="0.2">
      <c r="A37" s="431" t="s">
        <v>135</v>
      </c>
      <c r="B37" s="435"/>
      <c r="C37" s="435"/>
      <c r="D37" s="435"/>
      <c r="E37" s="435"/>
      <c r="F37" s="435"/>
      <c r="G37" s="435"/>
      <c r="H37" s="435"/>
      <c r="I37" s="435"/>
      <c r="J37" s="434"/>
      <c r="K37" s="422"/>
    </row>
    <row r="38" spans="1:11" ht="15" x14ac:dyDescent="0.2">
      <c r="A38" s="431" t="s">
        <v>136</v>
      </c>
      <c r="B38" s="435"/>
      <c r="C38" s="435"/>
      <c r="D38" s="435"/>
      <c r="E38" s="435"/>
      <c r="F38" s="435"/>
      <c r="G38" s="435"/>
      <c r="H38" s="435"/>
      <c r="I38" s="435"/>
      <c r="J38" s="434"/>
      <c r="K38" s="422"/>
    </row>
    <row r="39" spans="1:11" ht="15" x14ac:dyDescent="0.2">
      <c r="A39" s="431" t="s">
        <v>137</v>
      </c>
      <c r="B39" s="433">
        <f>SUM(B40:B41)</f>
        <v>0</v>
      </c>
      <c r="C39" s="433">
        <f>SUM(C40:C41)</f>
        <v>0</v>
      </c>
      <c r="D39" s="433">
        <f t="shared" ref="D39:J39" si="9">SUM(D40:D41)</f>
        <v>0</v>
      </c>
      <c r="E39" s="433">
        <f>SUM(E40:E41)</f>
        <v>0</v>
      </c>
      <c r="F39" s="433">
        <f t="shared" si="9"/>
        <v>0</v>
      </c>
      <c r="G39" s="433">
        <f>SUM(G40:G41)</f>
        <v>0</v>
      </c>
      <c r="H39" s="433"/>
      <c r="I39" s="433">
        <f>SUM(I40:I41)</f>
        <v>0</v>
      </c>
      <c r="J39" s="432">
        <f t="shared" si="9"/>
        <v>0</v>
      </c>
      <c r="K39" s="422"/>
    </row>
    <row r="40" spans="1:11" ht="30" x14ac:dyDescent="0.2">
      <c r="A40" s="431" t="s">
        <v>762</v>
      </c>
      <c r="B40" s="438"/>
      <c r="C40" s="434"/>
      <c r="D40" s="438"/>
      <c r="E40" s="434"/>
      <c r="F40" s="438"/>
      <c r="G40" s="435"/>
      <c r="H40" s="435"/>
      <c r="I40" s="438"/>
      <c r="J40" s="434"/>
      <c r="K40" s="422"/>
    </row>
    <row r="41" spans="1:11" ht="15" x14ac:dyDescent="0.2">
      <c r="A41" s="431" t="s">
        <v>138</v>
      </c>
      <c r="B41" s="438"/>
      <c r="C41" s="434"/>
      <c r="D41" s="438"/>
      <c r="E41" s="434"/>
      <c r="F41" s="438"/>
      <c r="G41" s="435"/>
      <c r="H41" s="435"/>
      <c r="I41" s="438"/>
      <c r="J41" s="434"/>
      <c r="K41" s="422"/>
    </row>
    <row r="42" spans="1:11" ht="15" x14ac:dyDescent="0.2">
      <c r="A42" s="431" t="s">
        <v>139</v>
      </c>
      <c r="B42" s="438"/>
      <c r="C42" s="434"/>
      <c r="D42" s="438"/>
      <c r="E42" s="434"/>
      <c r="F42" s="438"/>
      <c r="G42" s="435"/>
      <c r="H42" s="435"/>
      <c r="I42" s="438"/>
      <c r="J42" s="434"/>
      <c r="K42" s="422"/>
    </row>
    <row r="43" spans="1:11" ht="15" x14ac:dyDescent="0.2">
      <c r="A43" s="439"/>
      <c r="B43" s="439"/>
      <c r="C43" s="439"/>
      <c r="D43" s="439"/>
      <c r="E43" s="439"/>
      <c r="F43" s="439"/>
      <c r="G43" s="439"/>
      <c r="H43" s="439"/>
      <c r="I43" s="439"/>
      <c r="J43" s="439"/>
    </row>
    <row r="44" spans="1:11" s="410" customFormat="1" x14ac:dyDescent="0.2"/>
    <row r="45" spans="1:11" s="410" customFormat="1" x14ac:dyDescent="0.2">
      <c r="A45" s="423"/>
    </row>
    <row r="46" spans="1:11" s="415" customFormat="1" ht="15" x14ac:dyDescent="0.3">
      <c r="B46" s="440" t="s">
        <v>107</v>
      </c>
      <c r="E46" s="441"/>
    </row>
    <row r="47" spans="1:11" s="415" customFormat="1" ht="15" x14ac:dyDescent="0.3">
      <c r="E47" s="442"/>
      <c r="F47" s="442"/>
      <c r="G47" s="442"/>
      <c r="H47" s="442"/>
      <c r="I47" s="442"/>
    </row>
    <row r="48" spans="1:11" s="415" customFormat="1" ht="15" x14ac:dyDescent="0.3">
      <c r="C48" s="443"/>
      <c r="G48" s="443"/>
      <c r="H48" s="444"/>
      <c r="I48" s="442"/>
      <c r="J48" s="442"/>
    </row>
    <row r="49" spans="1:10" s="415" customFormat="1" ht="15" x14ac:dyDescent="0.3">
      <c r="A49" s="442"/>
      <c r="C49" s="445" t="s">
        <v>271</v>
      </c>
      <c r="G49" s="446" t="s">
        <v>276</v>
      </c>
      <c r="H49" s="447"/>
      <c r="I49" s="442"/>
      <c r="J49" s="442"/>
    </row>
    <row r="50" spans="1:10" s="415" customFormat="1" ht="15" x14ac:dyDescent="0.3">
      <c r="A50" s="442"/>
      <c r="G50" s="415" t="s">
        <v>272</v>
      </c>
      <c r="H50" s="442"/>
      <c r="I50" s="442"/>
      <c r="J50" s="442"/>
    </row>
    <row r="51" spans="1:10" s="442" customFormat="1" ht="15" x14ac:dyDescent="0.3">
      <c r="B51" s="415"/>
      <c r="C51" s="448" t="s">
        <v>140</v>
      </c>
    </row>
    <row r="52" spans="1:10" s="415" customFormat="1" ht="15" x14ac:dyDescent="0.3">
      <c r="A52" s="449"/>
      <c r="B52" s="449"/>
      <c r="C52" s="449"/>
    </row>
    <row r="53" spans="1:10" ht="15" x14ac:dyDescent="0.2">
      <c r="A53" s="439"/>
      <c r="B53" s="439"/>
      <c r="C53" s="439"/>
      <c r="D53" s="439"/>
      <c r="E53" s="439"/>
      <c r="F53" s="439"/>
      <c r="G53" s="439"/>
      <c r="H53" s="439"/>
      <c r="I53" s="439"/>
      <c r="J53" s="439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"/>
    </sheetView>
  </sheetViews>
  <sheetFormatPr defaultRowHeight="12.75" x14ac:dyDescent="0.2"/>
  <cols>
    <col min="1" max="1" width="4.7109375" style="396" customWidth="1"/>
    <col min="2" max="2" width="30.42578125" style="396" customWidth="1"/>
    <col min="3" max="3" width="25.28515625" style="396" customWidth="1"/>
    <col min="4" max="4" width="20" style="396" customWidth="1"/>
    <col min="5" max="5" width="14.140625" style="387" customWidth="1"/>
    <col min="6" max="6" width="23.7109375" style="387" customWidth="1"/>
    <col min="7" max="7" width="19" style="387" customWidth="1"/>
    <col min="8" max="8" width="28" style="387" customWidth="1"/>
    <col min="9" max="9" width="1" style="387" customWidth="1"/>
    <col min="10" max="10" width="9.85546875" style="390" customWidth="1"/>
    <col min="11" max="11" width="12.7109375" style="390" customWidth="1"/>
    <col min="12" max="12" width="9.140625" style="395"/>
    <col min="13" max="16384" width="9.140625" style="396"/>
  </cols>
  <sheetData>
    <row r="1" spans="1:12" s="387" customFormat="1" ht="15" x14ac:dyDescent="0.2">
      <c r="A1" s="189" t="s">
        <v>310</v>
      </c>
      <c r="B1" s="385"/>
      <c r="C1" s="385"/>
      <c r="D1" s="385"/>
      <c r="E1" s="385"/>
      <c r="F1" s="385"/>
      <c r="G1" s="386"/>
      <c r="H1" s="361" t="s">
        <v>199</v>
      </c>
      <c r="I1" s="386"/>
      <c r="J1" s="99"/>
      <c r="K1" s="99"/>
      <c r="L1" s="99"/>
    </row>
    <row r="2" spans="1:12" s="387" customFormat="1" ht="15" x14ac:dyDescent="0.3">
      <c r="A2" s="156" t="s">
        <v>141</v>
      </c>
      <c r="B2" s="385"/>
      <c r="C2" s="385"/>
      <c r="D2" s="385"/>
      <c r="E2" s="385"/>
      <c r="F2" s="385"/>
      <c r="G2" s="388"/>
      <c r="H2" s="389">
        <v>41476</v>
      </c>
      <c r="I2" s="388"/>
      <c r="J2" s="99"/>
      <c r="K2" s="99"/>
      <c r="L2" s="99"/>
    </row>
    <row r="3" spans="1:12" s="387" customFormat="1" ht="15" x14ac:dyDescent="0.2">
      <c r="A3" s="385"/>
      <c r="B3" s="385"/>
      <c r="C3" s="385"/>
      <c r="D3" s="385"/>
      <c r="E3" s="385"/>
      <c r="F3" s="385"/>
      <c r="G3" s="388"/>
      <c r="H3" s="193"/>
      <c r="I3" s="388"/>
      <c r="J3" s="99"/>
      <c r="K3" s="99"/>
      <c r="L3" s="99"/>
    </row>
    <row r="4" spans="1:12" s="2" customFormat="1" ht="15" x14ac:dyDescent="0.3">
      <c r="A4" s="112" t="str">
        <f>'[4]ფორმა N2'!A4</f>
        <v>ანგარიშვალდებული პირის დასახელება:</v>
      </c>
      <c r="B4" s="112"/>
      <c r="C4" s="112"/>
      <c r="D4" s="112"/>
      <c r="E4" s="385"/>
      <c r="F4" s="385"/>
      <c r="G4" s="385"/>
      <c r="H4" s="385"/>
      <c r="I4" s="386"/>
      <c r="J4" s="390"/>
      <c r="K4" s="390"/>
      <c r="L4" s="387"/>
    </row>
    <row r="5" spans="1:12" s="2" customFormat="1" ht="15" x14ac:dyDescent="0.3">
      <c r="A5" s="173" t="s">
        <v>733</v>
      </c>
      <c r="B5" s="175"/>
      <c r="C5" s="175"/>
      <c r="D5" s="175"/>
      <c r="E5" s="391"/>
      <c r="F5" s="392"/>
      <c r="G5" s="392"/>
      <c r="H5" s="392"/>
      <c r="I5" s="386"/>
      <c r="J5" s="390"/>
      <c r="K5" s="390"/>
      <c r="L5" s="12"/>
    </row>
    <row r="6" spans="1:12" s="387" customFormat="1" ht="13.5" x14ac:dyDescent="0.2">
      <c r="A6" s="194"/>
      <c r="B6" s="195"/>
      <c r="C6" s="195"/>
      <c r="D6" s="195"/>
      <c r="E6" s="385"/>
      <c r="F6" s="385"/>
      <c r="G6" s="385"/>
      <c r="H6" s="385"/>
      <c r="I6" s="386"/>
      <c r="J6" s="390"/>
      <c r="K6" s="390"/>
      <c r="L6" s="390"/>
    </row>
    <row r="7" spans="1:12" ht="30" x14ac:dyDescent="0.2">
      <c r="A7" s="393" t="s">
        <v>64</v>
      </c>
      <c r="B7" s="393" t="s">
        <v>384</v>
      </c>
      <c r="C7" s="394" t="s">
        <v>385</v>
      </c>
      <c r="D7" s="394" t="s">
        <v>238</v>
      </c>
      <c r="E7" s="394" t="s">
        <v>243</v>
      </c>
      <c r="F7" s="394" t="s">
        <v>244</v>
      </c>
      <c r="G7" s="394" t="s">
        <v>245</v>
      </c>
      <c r="H7" s="394" t="s">
        <v>246</v>
      </c>
      <c r="I7" s="386"/>
    </row>
    <row r="8" spans="1:12" ht="15" x14ac:dyDescent="0.2">
      <c r="A8" s="393">
        <v>1</v>
      </c>
      <c r="B8" s="393">
        <v>2</v>
      </c>
      <c r="C8" s="394">
        <v>3</v>
      </c>
      <c r="D8" s="393">
        <v>4</v>
      </c>
      <c r="E8" s="394">
        <v>5</v>
      </c>
      <c r="F8" s="393">
        <v>6</v>
      </c>
      <c r="G8" s="394">
        <v>7</v>
      </c>
      <c r="H8" s="394">
        <v>8</v>
      </c>
      <c r="I8" s="386"/>
    </row>
    <row r="9" spans="1:12" ht="15" x14ac:dyDescent="0.3">
      <c r="A9" s="397">
        <v>1</v>
      </c>
      <c r="B9" s="398" t="s">
        <v>241</v>
      </c>
      <c r="C9" s="398" t="s">
        <v>734</v>
      </c>
      <c r="D9" s="398" t="s">
        <v>735</v>
      </c>
      <c r="E9" s="398">
        <v>480.8</v>
      </c>
      <c r="F9" s="398">
        <v>146823.32999999999</v>
      </c>
      <c r="G9" s="399">
        <v>38890</v>
      </c>
      <c r="H9" s="398"/>
      <c r="I9" s="386"/>
    </row>
    <row r="10" spans="1:12" ht="15" x14ac:dyDescent="0.3">
      <c r="A10" s="397">
        <v>2</v>
      </c>
      <c r="B10" s="398" t="s">
        <v>241</v>
      </c>
      <c r="C10" s="398" t="s">
        <v>736</v>
      </c>
      <c r="D10" s="398" t="s">
        <v>737</v>
      </c>
      <c r="E10" s="398">
        <v>108.5</v>
      </c>
      <c r="F10" s="398">
        <v>17404.71</v>
      </c>
      <c r="G10" s="399">
        <v>38922</v>
      </c>
      <c r="H10" s="398"/>
      <c r="I10" s="386"/>
    </row>
    <row r="11" spans="1:12" ht="15" x14ac:dyDescent="0.3">
      <c r="A11" s="397">
        <v>3</v>
      </c>
      <c r="B11" s="398" t="s">
        <v>241</v>
      </c>
      <c r="C11" s="398" t="s">
        <v>738</v>
      </c>
      <c r="D11" s="398" t="s">
        <v>739</v>
      </c>
      <c r="E11" s="398">
        <v>77</v>
      </c>
      <c r="F11" s="398">
        <v>19295.45</v>
      </c>
      <c r="G11" s="399">
        <v>39210</v>
      </c>
      <c r="H11" s="398"/>
      <c r="I11" s="386"/>
    </row>
    <row r="12" spans="1:12" ht="15" x14ac:dyDescent="0.3">
      <c r="A12" s="397">
        <v>4</v>
      </c>
      <c r="B12" s="398" t="s">
        <v>241</v>
      </c>
      <c r="C12" s="398" t="s">
        <v>740</v>
      </c>
      <c r="D12" s="398" t="s">
        <v>741</v>
      </c>
      <c r="E12" s="398">
        <v>180</v>
      </c>
      <c r="F12" s="398">
        <v>55000</v>
      </c>
      <c r="G12" s="399">
        <v>41124</v>
      </c>
      <c r="H12" s="398"/>
      <c r="I12" s="386"/>
    </row>
    <row r="13" spans="1:12" ht="15" x14ac:dyDescent="0.3">
      <c r="A13" s="397">
        <v>5</v>
      </c>
      <c r="B13" s="398" t="s">
        <v>241</v>
      </c>
      <c r="C13" s="398" t="s">
        <v>742</v>
      </c>
      <c r="D13" s="398" t="s">
        <v>743</v>
      </c>
      <c r="E13" s="398">
        <v>250.7</v>
      </c>
      <c r="F13" s="398">
        <v>224105</v>
      </c>
      <c r="G13" s="399">
        <v>40165</v>
      </c>
      <c r="H13" s="398"/>
      <c r="I13" s="386"/>
    </row>
    <row r="14" spans="1:12" ht="15" x14ac:dyDescent="0.3">
      <c r="A14" s="397">
        <v>6</v>
      </c>
      <c r="B14" s="398" t="s">
        <v>241</v>
      </c>
      <c r="C14" s="398" t="s">
        <v>744</v>
      </c>
      <c r="D14" s="398" t="s">
        <v>745</v>
      </c>
      <c r="E14" s="398">
        <v>2406.19</v>
      </c>
      <c r="F14" s="398">
        <v>2865918.99</v>
      </c>
      <c r="G14" s="399">
        <v>40843</v>
      </c>
      <c r="H14" s="398"/>
      <c r="I14" s="386"/>
    </row>
    <row r="15" spans="1:12" ht="15" x14ac:dyDescent="0.3">
      <c r="A15" s="397">
        <v>7</v>
      </c>
      <c r="B15" s="398" t="s">
        <v>241</v>
      </c>
      <c r="C15" s="398" t="s">
        <v>746</v>
      </c>
      <c r="D15" s="398" t="s">
        <v>747</v>
      </c>
      <c r="E15" s="398">
        <v>52</v>
      </c>
      <c r="F15" s="398">
        <v>31509.599999999999</v>
      </c>
      <c r="G15" s="399">
        <v>41271</v>
      </c>
      <c r="H15" s="398"/>
      <c r="I15" s="386"/>
    </row>
    <row r="16" spans="1:12" s="387" customFormat="1" ht="15" x14ac:dyDescent="0.3">
      <c r="A16" s="397" t="s">
        <v>283</v>
      </c>
      <c r="B16" s="398"/>
      <c r="C16" s="398"/>
      <c r="D16" s="398"/>
      <c r="E16" s="398"/>
      <c r="F16" s="398"/>
      <c r="G16" s="399"/>
      <c r="H16" s="398"/>
      <c r="I16" s="386"/>
      <c r="J16" s="390"/>
      <c r="K16" s="390"/>
      <c r="L16" s="390"/>
    </row>
    <row r="17" spans="1:12" s="387" customFormat="1" x14ac:dyDescent="0.2">
      <c r="J17" s="390"/>
      <c r="K17" s="390"/>
      <c r="L17" s="390"/>
    </row>
    <row r="18" spans="1:12" s="387" customFormat="1" x14ac:dyDescent="0.2"/>
    <row r="19" spans="1:12" s="387" customFormat="1" x14ac:dyDescent="0.2">
      <c r="A19" s="396"/>
    </row>
    <row r="20" spans="1:12" s="2" customFormat="1" ht="15" x14ac:dyDescent="0.3">
      <c r="B20" s="104" t="s">
        <v>107</v>
      </c>
      <c r="E20" s="5"/>
    </row>
    <row r="21" spans="1:12" s="2" customFormat="1" ht="15" x14ac:dyDescent="0.3">
      <c r="C21" s="103"/>
      <c r="E21" s="103"/>
      <c r="F21" s="400"/>
      <c r="G21" s="401"/>
      <c r="H21" s="401"/>
      <c r="I21" s="401"/>
    </row>
    <row r="22" spans="1:12" s="2" customFormat="1" ht="15" x14ac:dyDescent="0.3">
      <c r="A22" s="401"/>
      <c r="C22" s="102" t="s">
        <v>271</v>
      </c>
      <c r="E22" s="12" t="s">
        <v>276</v>
      </c>
      <c r="F22" s="402"/>
      <c r="G22" s="401"/>
      <c r="H22" s="401"/>
      <c r="I22" s="401"/>
    </row>
    <row r="23" spans="1:12" s="2" customFormat="1" ht="15" x14ac:dyDescent="0.3">
      <c r="A23" s="401"/>
      <c r="C23" s="97" t="s">
        <v>140</v>
      </c>
      <c r="E23" s="2" t="s">
        <v>272</v>
      </c>
      <c r="F23" s="401"/>
      <c r="G23" s="401"/>
      <c r="H23" s="401"/>
      <c r="I23" s="401"/>
    </row>
    <row r="24" spans="1:12" s="401" customFormat="1" ht="15" x14ac:dyDescent="0.3">
      <c r="B24" s="2"/>
      <c r="C24" s="396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6"/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GridLines="0" topLeftCell="C1" zoomScaleSheetLayoutView="70" workbookViewId="0">
      <selection activeCell="K17" sqref="K17"/>
    </sheetView>
  </sheetViews>
  <sheetFormatPr defaultRowHeight="12.75" x14ac:dyDescent="0.2"/>
  <cols>
    <col min="1" max="1" width="4.7109375" style="396" customWidth="1"/>
    <col min="2" max="2" width="23.28515625" style="396" customWidth="1"/>
    <col min="3" max="4" width="17.7109375" style="396" customWidth="1"/>
    <col min="5" max="6" width="14.140625" style="387" customWidth="1"/>
    <col min="7" max="7" width="20.42578125" style="387" customWidth="1"/>
    <col min="8" max="8" width="23.7109375" style="387" customWidth="1"/>
    <col min="9" max="9" width="21.42578125" style="387" customWidth="1"/>
    <col min="10" max="10" width="1" style="395" customWidth="1"/>
    <col min="11" max="16384" width="9.140625" style="396"/>
  </cols>
  <sheetData>
    <row r="1" spans="1:12" s="387" customFormat="1" ht="15" x14ac:dyDescent="0.2">
      <c r="A1" s="189" t="s">
        <v>311</v>
      </c>
      <c r="B1" s="385"/>
      <c r="C1" s="385"/>
      <c r="D1" s="385"/>
      <c r="E1" s="385"/>
      <c r="F1" s="385"/>
      <c r="G1" s="385"/>
      <c r="H1" s="386"/>
      <c r="I1" s="114" t="s">
        <v>199</v>
      </c>
      <c r="J1" s="199"/>
    </row>
    <row r="2" spans="1:12" s="387" customFormat="1" ht="15" x14ac:dyDescent="0.3">
      <c r="A2" s="156" t="s">
        <v>141</v>
      </c>
      <c r="B2" s="385"/>
      <c r="C2" s="385"/>
      <c r="D2" s="385"/>
      <c r="E2" s="385"/>
      <c r="F2" s="385"/>
      <c r="G2" s="385"/>
      <c r="H2" s="386"/>
      <c r="I2" s="389">
        <v>41476</v>
      </c>
      <c r="J2" s="199"/>
    </row>
    <row r="3" spans="1:12" s="387" customFormat="1" ht="15" x14ac:dyDescent="0.2">
      <c r="A3" s="385"/>
      <c r="B3" s="385"/>
      <c r="C3" s="385"/>
      <c r="D3" s="385"/>
      <c r="E3" s="385"/>
      <c r="F3" s="385"/>
      <c r="G3" s="385"/>
      <c r="H3" s="193"/>
      <c r="I3" s="193"/>
      <c r="J3" s="199"/>
    </row>
    <row r="4" spans="1:12" s="2" customFormat="1" ht="15" x14ac:dyDescent="0.3">
      <c r="A4" s="112" t="str">
        <f>'[4]ფორმა N2'!A4</f>
        <v>ანგარიშვალდებული პირის დასახელება:</v>
      </c>
      <c r="B4" s="112"/>
      <c r="C4" s="112"/>
      <c r="D4" s="113"/>
      <c r="E4" s="406"/>
      <c r="F4" s="385"/>
      <c r="G4" s="385"/>
      <c r="H4" s="385"/>
      <c r="I4" s="406"/>
      <c r="J4" s="155"/>
      <c r="L4" s="387"/>
    </row>
    <row r="5" spans="1:12" s="2" customFormat="1" ht="15" x14ac:dyDescent="0.3">
      <c r="A5" s="173" t="s">
        <v>733</v>
      </c>
      <c r="B5" s="175"/>
      <c r="C5" s="175"/>
      <c r="D5" s="175"/>
      <c r="E5" s="391"/>
      <c r="F5" s="392"/>
      <c r="G5" s="392"/>
      <c r="H5" s="392"/>
      <c r="I5" s="391"/>
      <c r="J5" s="155"/>
    </row>
    <row r="6" spans="1:12" s="387" customFormat="1" ht="13.5" x14ac:dyDescent="0.2">
      <c r="A6" s="194"/>
      <c r="B6" s="195"/>
      <c r="C6" s="195"/>
      <c r="D6" s="195"/>
      <c r="E6" s="385"/>
      <c r="F6" s="385"/>
      <c r="G6" s="385"/>
      <c r="H6" s="385"/>
      <c r="I6" s="385"/>
      <c r="J6" s="388"/>
    </row>
    <row r="7" spans="1:12" ht="30" x14ac:dyDescent="0.2">
      <c r="A7" s="405" t="s">
        <v>64</v>
      </c>
      <c r="B7" s="393" t="s">
        <v>251</v>
      </c>
      <c r="C7" s="394" t="s">
        <v>247</v>
      </c>
      <c r="D7" s="394" t="s">
        <v>248</v>
      </c>
      <c r="E7" s="394" t="s">
        <v>249</v>
      </c>
      <c r="F7" s="394" t="s">
        <v>250</v>
      </c>
      <c r="G7" s="394" t="s">
        <v>244</v>
      </c>
      <c r="H7" s="394" t="s">
        <v>245</v>
      </c>
      <c r="I7" s="394" t="s">
        <v>246</v>
      </c>
      <c r="J7" s="404"/>
    </row>
    <row r="8" spans="1:12" ht="15" x14ac:dyDescent="0.2">
      <c r="A8" s="393">
        <v>1</v>
      </c>
      <c r="B8" s="393">
        <v>2</v>
      </c>
      <c r="C8" s="394">
        <v>3</v>
      </c>
      <c r="D8" s="393">
        <v>4</v>
      </c>
      <c r="E8" s="394">
        <v>5</v>
      </c>
      <c r="F8" s="393">
        <v>6</v>
      </c>
      <c r="G8" s="394">
        <v>7</v>
      </c>
      <c r="H8" s="393">
        <v>8</v>
      </c>
      <c r="I8" s="394">
        <v>9</v>
      </c>
      <c r="J8" s="404"/>
    </row>
    <row r="9" spans="1:12" ht="15" x14ac:dyDescent="0.3">
      <c r="A9" s="397">
        <v>1</v>
      </c>
      <c r="B9" s="398" t="s">
        <v>751</v>
      </c>
      <c r="C9" s="398" t="s">
        <v>756</v>
      </c>
      <c r="D9" s="398" t="s">
        <v>761</v>
      </c>
      <c r="E9" s="398">
        <v>2007</v>
      </c>
      <c r="F9" s="398" t="s">
        <v>760</v>
      </c>
      <c r="G9" s="398">
        <v>38428.370000000003</v>
      </c>
      <c r="H9" s="403">
        <v>39344</v>
      </c>
      <c r="I9" s="398"/>
      <c r="J9" s="404"/>
    </row>
    <row r="10" spans="1:12" ht="15" x14ac:dyDescent="0.3">
      <c r="A10" s="397">
        <v>2</v>
      </c>
      <c r="B10" s="398" t="s">
        <v>751</v>
      </c>
      <c r="C10" s="398" t="s">
        <v>759</v>
      </c>
      <c r="D10" s="398" t="s">
        <v>758</v>
      </c>
      <c r="E10" s="398">
        <v>2011</v>
      </c>
      <c r="F10" s="398" t="s">
        <v>757</v>
      </c>
      <c r="G10" s="398">
        <v>88697.600000000006</v>
      </c>
      <c r="H10" s="403">
        <v>40827</v>
      </c>
      <c r="I10" s="398"/>
      <c r="J10" s="404"/>
    </row>
    <row r="11" spans="1:12" ht="15" x14ac:dyDescent="0.3">
      <c r="A11" s="397">
        <v>3</v>
      </c>
      <c r="B11" s="398" t="s">
        <v>751</v>
      </c>
      <c r="C11" s="398" t="s">
        <v>756</v>
      </c>
      <c r="D11" s="398" t="s">
        <v>755</v>
      </c>
      <c r="E11" s="398">
        <v>2007</v>
      </c>
      <c r="F11" s="398" t="s">
        <v>754</v>
      </c>
      <c r="G11" s="398">
        <v>21221.79</v>
      </c>
      <c r="H11" s="403">
        <v>40946</v>
      </c>
      <c r="I11" s="398"/>
      <c r="J11" s="404"/>
    </row>
    <row r="12" spans="1:12" ht="15" x14ac:dyDescent="0.3">
      <c r="A12" s="397">
        <v>4</v>
      </c>
      <c r="B12" s="398" t="s">
        <v>751</v>
      </c>
      <c r="C12" s="398" t="s">
        <v>750</v>
      </c>
      <c r="D12" s="398" t="s">
        <v>753</v>
      </c>
      <c r="E12" s="398">
        <v>2012</v>
      </c>
      <c r="F12" s="398" t="s">
        <v>752</v>
      </c>
      <c r="G12" s="398">
        <v>22825.19</v>
      </c>
      <c r="H12" s="403">
        <v>41136</v>
      </c>
      <c r="I12" s="398"/>
      <c r="J12" s="404"/>
    </row>
    <row r="13" spans="1:12" ht="15" x14ac:dyDescent="0.3">
      <c r="A13" s="397">
        <v>5</v>
      </c>
      <c r="B13" s="398" t="s">
        <v>751</v>
      </c>
      <c r="C13" s="398" t="s">
        <v>750</v>
      </c>
      <c r="D13" s="398" t="s">
        <v>749</v>
      </c>
      <c r="E13" s="398">
        <v>2012</v>
      </c>
      <c r="F13" s="398" t="s">
        <v>748</v>
      </c>
      <c r="G13" s="398">
        <v>16552.36</v>
      </c>
      <c r="H13" s="403">
        <v>41136</v>
      </c>
      <c r="I13" s="398"/>
      <c r="J13" s="404"/>
    </row>
    <row r="14" spans="1:12" s="387" customFormat="1" ht="15" x14ac:dyDescent="0.3">
      <c r="A14" s="397" t="s">
        <v>283</v>
      </c>
      <c r="B14" s="398"/>
      <c r="C14" s="398"/>
      <c r="D14" s="398"/>
      <c r="E14" s="398"/>
      <c r="F14" s="398"/>
      <c r="G14" s="398"/>
      <c r="H14" s="403"/>
      <c r="I14" s="398"/>
      <c r="J14" s="388"/>
    </row>
    <row r="15" spans="1:12" s="387" customFormat="1" x14ac:dyDescent="0.2">
      <c r="J15" s="390"/>
    </row>
    <row r="16" spans="1:12" s="387" customFormat="1" x14ac:dyDescent="0.2"/>
    <row r="17" spans="1:10" s="387" customFormat="1" x14ac:dyDescent="0.2">
      <c r="A17" s="396"/>
    </row>
    <row r="18" spans="1:10" s="2" customFormat="1" ht="15" x14ac:dyDescent="0.3">
      <c r="B18" s="104" t="s">
        <v>107</v>
      </c>
      <c r="E18" s="5"/>
    </row>
    <row r="19" spans="1:10" s="2" customFormat="1" ht="15" x14ac:dyDescent="0.3">
      <c r="C19" s="103"/>
      <c r="E19" s="103"/>
      <c r="F19" s="400"/>
      <c r="G19" s="400"/>
      <c r="H19" s="401"/>
      <c r="I19" s="401"/>
    </row>
    <row r="20" spans="1:10" s="2" customFormat="1" ht="15" x14ac:dyDescent="0.3">
      <c r="A20" s="401"/>
      <c r="C20" s="102" t="s">
        <v>271</v>
      </c>
      <c r="E20" s="12" t="s">
        <v>276</v>
      </c>
      <c r="F20" s="402"/>
      <c r="G20" s="401"/>
      <c r="H20" s="401"/>
      <c r="I20" s="401"/>
    </row>
    <row r="21" spans="1:10" s="2" customFormat="1" ht="15" x14ac:dyDescent="0.3">
      <c r="A21" s="401"/>
      <c r="C21" s="97" t="s">
        <v>140</v>
      </c>
      <c r="E21" s="2" t="s">
        <v>272</v>
      </c>
      <c r="F21" s="401"/>
      <c r="G21" s="401"/>
      <c r="H21" s="401"/>
      <c r="I21" s="401"/>
    </row>
    <row r="22" spans="1:10" s="401" customFormat="1" ht="15" x14ac:dyDescent="0.3">
      <c r="B22" s="2"/>
      <c r="C22" s="396"/>
    </row>
    <row r="23" spans="1:10" s="401" customFormat="1" x14ac:dyDescent="0.2"/>
    <row r="24" spans="1:10" s="387" customFormat="1" x14ac:dyDescent="0.2">
      <c r="J24" s="390"/>
    </row>
    <row r="25" spans="1:10" s="387" customFormat="1" x14ac:dyDescent="0.2">
      <c r="J25" s="390"/>
    </row>
    <row r="26" spans="1:10" s="387" customFormat="1" x14ac:dyDescent="0.2">
      <c r="J26" s="390"/>
    </row>
    <row r="27" spans="1:10" s="387" customFormat="1" x14ac:dyDescent="0.2">
      <c r="J27" s="390"/>
    </row>
    <row r="28" spans="1:10" s="387" customFormat="1" x14ac:dyDescent="0.2">
      <c r="J28" s="390"/>
    </row>
    <row r="29" spans="1:10" s="387" customFormat="1" x14ac:dyDescent="0.2">
      <c r="J29" s="390"/>
    </row>
    <row r="30" spans="1:10" s="387" customFormat="1" x14ac:dyDescent="0.2">
      <c r="J30" s="390"/>
    </row>
    <row r="31" spans="1:10" s="387" customFormat="1" x14ac:dyDescent="0.2">
      <c r="J31" s="390"/>
    </row>
    <row r="32" spans="1:10" s="387" customFormat="1" x14ac:dyDescent="0.2">
      <c r="J32" s="390"/>
    </row>
    <row r="33" spans="10:10" s="387" customFormat="1" x14ac:dyDescent="0.2">
      <c r="J33" s="390"/>
    </row>
    <row r="34" spans="10:10" s="387" customFormat="1" x14ac:dyDescent="0.2">
      <c r="J34" s="390"/>
    </row>
    <row r="35" spans="10:10" s="387" customFormat="1" x14ac:dyDescent="0.2">
      <c r="J35" s="390"/>
    </row>
    <row r="36" spans="10:10" s="387" customFormat="1" x14ac:dyDescent="0.2">
      <c r="J36" s="390"/>
    </row>
    <row r="37" spans="10:10" s="387" customFormat="1" x14ac:dyDescent="0.2">
      <c r="J37" s="390"/>
    </row>
    <row r="38" spans="10:10" s="387" customFormat="1" x14ac:dyDescent="0.2">
      <c r="J38" s="390"/>
    </row>
    <row r="39" spans="10:10" s="387" customFormat="1" x14ac:dyDescent="0.2">
      <c r="J39" s="390"/>
    </row>
    <row r="40" spans="10:10" s="387" customFormat="1" x14ac:dyDescent="0.2">
      <c r="J40" s="390"/>
    </row>
    <row r="41" spans="10:10" s="387" customFormat="1" x14ac:dyDescent="0.2">
      <c r="J41" s="390"/>
    </row>
  </sheetData>
  <dataValidations count="1">
    <dataValidation allowBlank="1" showInputMessage="1" showErrorMessage="1" error="თვე/დღე/წელი" prompt="თვე/დღე/წელი" sqref="H9:H14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4.85546875" style="276" customWidth="1"/>
    <col min="2" max="2" width="37.42578125" style="276" customWidth="1"/>
    <col min="3" max="3" width="21.5703125" style="276" customWidth="1"/>
    <col min="4" max="4" width="20" style="276" customWidth="1"/>
    <col min="5" max="5" width="18.7109375" style="276" customWidth="1"/>
    <col min="6" max="6" width="24.140625" style="276" customWidth="1"/>
    <col min="7" max="7" width="27.140625" style="276" customWidth="1"/>
    <col min="8" max="8" width="0.7109375" style="276" customWidth="1"/>
    <col min="9" max="16384" width="9.140625" style="276"/>
  </cols>
  <sheetData>
    <row r="1" spans="1:8" s="260" customFormat="1" ht="15" x14ac:dyDescent="0.2">
      <c r="A1" s="257" t="s">
        <v>331</v>
      </c>
      <c r="B1" s="258"/>
      <c r="C1" s="258"/>
      <c r="D1" s="258"/>
      <c r="E1" s="258"/>
      <c r="F1" s="114"/>
      <c r="G1" s="114" t="s">
        <v>110</v>
      </c>
      <c r="H1" s="261"/>
    </row>
    <row r="2" spans="1:8" s="260" customFormat="1" ht="15" x14ac:dyDescent="0.2">
      <c r="A2" s="261" t="s">
        <v>322</v>
      </c>
      <c r="B2" s="258"/>
      <c r="C2" s="258"/>
      <c r="D2" s="258"/>
      <c r="E2" s="259"/>
      <c r="F2" s="259"/>
      <c r="G2" s="457" t="s">
        <v>478</v>
      </c>
      <c r="H2" s="458"/>
    </row>
    <row r="3" spans="1:8" s="260" customFormat="1" x14ac:dyDescent="0.2">
      <c r="A3" s="261"/>
      <c r="B3" s="258"/>
      <c r="C3" s="258"/>
      <c r="D3" s="258"/>
      <c r="E3" s="259"/>
      <c r="F3" s="259"/>
      <c r="G3" s="259"/>
      <c r="H3" s="261"/>
    </row>
    <row r="4" spans="1:8" s="260" customFormat="1" ht="15" x14ac:dyDescent="0.3">
      <c r="A4" s="168" t="s">
        <v>277</v>
      </c>
      <c r="B4" s="258"/>
      <c r="C4" s="258"/>
      <c r="D4" s="258"/>
      <c r="E4" s="262"/>
      <c r="F4" s="262"/>
      <c r="G4" s="259"/>
      <c r="H4" s="261"/>
    </row>
    <row r="5" spans="1:8" s="260" customFormat="1" ht="15" x14ac:dyDescent="0.3">
      <c r="A5" s="286" t="s">
        <v>479</v>
      </c>
      <c r="B5" s="263"/>
      <c r="C5" s="263"/>
      <c r="D5" s="263"/>
      <c r="E5" s="263"/>
      <c r="F5" s="263"/>
      <c r="G5" s="264"/>
      <c r="H5" s="261"/>
    </row>
    <row r="6" spans="1:8" s="277" customFormat="1" x14ac:dyDescent="0.2">
      <c r="A6" s="265"/>
      <c r="B6" s="265"/>
      <c r="C6" s="265"/>
      <c r="D6" s="265"/>
      <c r="E6" s="265"/>
      <c r="F6" s="265"/>
      <c r="G6" s="265"/>
      <c r="H6" s="262"/>
    </row>
    <row r="7" spans="1:8" s="260" customFormat="1" ht="51" x14ac:dyDescent="0.2">
      <c r="A7" s="296" t="s">
        <v>64</v>
      </c>
      <c r="B7" s="268" t="s">
        <v>326</v>
      </c>
      <c r="C7" s="268" t="s">
        <v>327</v>
      </c>
      <c r="D7" s="268" t="s">
        <v>328</v>
      </c>
      <c r="E7" s="268" t="s">
        <v>329</v>
      </c>
      <c r="F7" s="268" t="s">
        <v>330</v>
      </c>
      <c r="G7" s="268" t="s">
        <v>323</v>
      </c>
      <c r="H7" s="261"/>
    </row>
    <row r="8" spans="1:8" s="260" customFormat="1" x14ac:dyDescent="0.2">
      <c r="A8" s="266">
        <v>1</v>
      </c>
      <c r="B8" s="267">
        <v>2</v>
      </c>
      <c r="C8" s="267">
        <v>3</v>
      </c>
      <c r="D8" s="267">
        <v>4</v>
      </c>
      <c r="E8" s="268">
        <v>5</v>
      </c>
      <c r="F8" s="268">
        <v>6</v>
      </c>
      <c r="G8" s="268">
        <v>7</v>
      </c>
      <c r="H8" s="261"/>
    </row>
    <row r="9" spans="1:8" s="260" customFormat="1" x14ac:dyDescent="0.2">
      <c r="A9" s="278">
        <v>1</v>
      </c>
      <c r="B9" s="269"/>
      <c r="C9" s="269"/>
      <c r="D9" s="270"/>
      <c r="E9" s="269"/>
      <c r="F9" s="269"/>
      <c r="G9" s="269"/>
      <c r="H9" s="261"/>
    </row>
    <row r="10" spans="1:8" s="260" customFormat="1" x14ac:dyDescent="0.2">
      <c r="A10" s="278">
        <v>2</v>
      </c>
      <c r="B10" s="269"/>
      <c r="C10" s="269"/>
      <c r="D10" s="270"/>
      <c r="E10" s="269"/>
      <c r="F10" s="269"/>
      <c r="G10" s="269"/>
      <c r="H10" s="261"/>
    </row>
    <row r="11" spans="1:8" s="260" customFormat="1" x14ac:dyDescent="0.2">
      <c r="A11" s="278">
        <v>3</v>
      </c>
      <c r="B11" s="269"/>
      <c r="C11" s="269"/>
      <c r="D11" s="270"/>
      <c r="E11" s="269"/>
      <c r="F11" s="269"/>
      <c r="G11" s="269"/>
      <c r="H11" s="261"/>
    </row>
    <row r="12" spans="1:8" s="260" customFormat="1" x14ac:dyDescent="0.2">
      <c r="A12" s="278">
        <v>4</v>
      </c>
      <c r="B12" s="269"/>
      <c r="C12" s="269"/>
      <c r="D12" s="270"/>
      <c r="E12" s="269"/>
      <c r="F12" s="269"/>
      <c r="G12" s="269"/>
      <c r="H12" s="261"/>
    </row>
    <row r="13" spans="1:8" s="260" customFormat="1" x14ac:dyDescent="0.2">
      <c r="A13" s="278">
        <v>5</v>
      </c>
      <c r="B13" s="269"/>
      <c r="C13" s="269"/>
      <c r="D13" s="270"/>
      <c r="E13" s="269"/>
      <c r="F13" s="269"/>
      <c r="G13" s="269"/>
      <c r="H13" s="261"/>
    </row>
    <row r="14" spans="1:8" s="260" customFormat="1" x14ac:dyDescent="0.2">
      <c r="A14" s="278">
        <v>6</v>
      </c>
      <c r="B14" s="269"/>
      <c r="C14" s="269"/>
      <c r="D14" s="270"/>
      <c r="E14" s="269"/>
      <c r="F14" s="269"/>
      <c r="G14" s="269"/>
      <c r="H14" s="261"/>
    </row>
    <row r="15" spans="1:8" s="260" customFormat="1" x14ac:dyDescent="0.2">
      <c r="A15" s="278">
        <v>7</v>
      </c>
      <c r="B15" s="269"/>
      <c r="C15" s="269"/>
      <c r="D15" s="270"/>
      <c r="E15" s="269"/>
      <c r="F15" s="269"/>
      <c r="G15" s="269"/>
      <c r="H15" s="261"/>
    </row>
    <row r="16" spans="1:8" s="260" customFormat="1" x14ac:dyDescent="0.2">
      <c r="A16" s="278">
        <v>8</v>
      </c>
      <c r="B16" s="269"/>
      <c r="C16" s="269"/>
      <c r="D16" s="270"/>
      <c r="E16" s="269"/>
      <c r="F16" s="269"/>
      <c r="G16" s="269"/>
      <c r="H16" s="261"/>
    </row>
    <row r="17" spans="1:11" s="260" customFormat="1" x14ac:dyDescent="0.2">
      <c r="A17" s="278">
        <v>9</v>
      </c>
      <c r="B17" s="269"/>
      <c r="C17" s="269"/>
      <c r="D17" s="270"/>
      <c r="E17" s="269"/>
      <c r="F17" s="269"/>
      <c r="G17" s="269"/>
      <c r="H17" s="261"/>
    </row>
    <row r="18" spans="1:11" s="260" customFormat="1" x14ac:dyDescent="0.2">
      <c r="A18" s="278">
        <v>10</v>
      </c>
      <c r="B18" s="269"/>
      <c r="C18" s="269"/>
      <c r="D18" s="270"/>
      <c r="E18" s="269"/>
      <c r="F18" s="269"/>
      <c r="G18" s="269"/>
      <c r="H18" s="261"/>
    </row>
    <row r="19" spans="1:11" s="260" customFormat="1" x14ac:dyDescent="0.2">
      <c r="A19" s="278" t="s">
        <v>280</v>
      </c>
      <c r="B19" s="269"/>
      <c r="C19" s="269"/>
      <c r="D19" s="270"/>
      <c r="E19" s="269"/>
      <c r="F19" s="269"/>
      <c r="G19" s="269"/>
      <c r="H19" s="261"/>
    </row>
    <row r="22" spans="1:11" s="260" customFormat="1" x14ac:dyDescent="0.2"/>
    <row r="23" spans="1:11" s="260" customFormat="1" x14ac:dyDescent="0.2"/>
    <row r="24" spans="1:11" s="21" customFormat="1" ht="15" x14ac:dyDescent="0.3">
      <c r="B24" s="271" t="s">
        <v>107</v>
      </c>
      <c r="C24" s="271"/>
    </row>
    <row r="25" spans="1:11" s="21" customFormat="1" ht="15" x14ac:dyDescent="0.3">
      <c r="B25" s="271"/>
      <c r="C25" s="271"/>
    </row>
    <row r="26" spans="1:11" s="21" customFormat="1" ht="15" x14ac:dyDescent="0.3">
      <c r="C26" s="273"/>
      <c r="F26" s="273"/>
      <c r="G26" s="273"/>
      <c r="H26" s="272"/>
    </row>
    <row r="27" spans="1:11" s="21" customFormat="1" ht="15" x14ac:dyDescent="0.3">
      <c r="C27" s="274" t="s">
        <v>271</v>
      </c>
      <c r="F27" s="271" t="s">
        <v>324</v>
      </c>
      <c r="J27" s="272"/>
      <c r="K27" s="272"/>
    </row>
    <row r="28" spans="1:11" s="21" customFormat="1" ht="15" x14ac:dyDescent="0.3">
      <c r="C28" s="274" t="s">
        <v>140</v>
      </c>
      <c r="F28" s="275" t="s">
        <v>272</v>
      </c>
      <c r="J28" s="272"/>
      <c r="K28" s="272"/>
    </row>
    <row r="29" spans="1:11" s="260" customFormat="1" ht="15" x14ac:dyDescent="0.3">
      <c r="C29" s="274"/>
      <c r="J29" s="277"/>
      <c r="K29" s="277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D9" sqref="D9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0" t="s">
        <v>306</v>
      </c>
      <c r="B1" s="112"/>
      <c r="C1" s="459" t="s">
        <v>110</v>
      </c>
      <c r="D1" s="459"/>
      <c r="E1" s="161"/>
    </row>
    <row r="2" spans="1:7" x14ac:dyDescent="0.3">
      <c r="A2" s="112" t="s">
        <v>141</v>
      </c>
      <c r="B2" s="112"/>
      <c r="C2" s="457" t="s">
        <v>478</v>
      </c>
      <c r="D2" s="458"/>
      <c r="E2" s="161"/>
    </row>
    <row r="3" spans="1:7" x14ac:dyDescent="0.3">
      <c r="A3" s="110"/>
      <c r="B3" s="112"/>
      <c r="C3" s="111"/>
      <c r="D3" s="111"/>
      <c r="E3" s="161"/>
    </row>
    <row r="4" spans="1:7" x14ac:dyDescent="0.3">
      <c r="A4" s="113" t="s">
        <v>277</v>
      </c>
      <c r="B4" s="153"/>
      <c r="C4" s="154"/>
      <c r="D4" s="112"/>
      <c r="E4" s="161"/>
    </row>
    <row r="5" spans="1:7" x14ac:dyDescent="0.3">
      <c r="A5" s="165" t="str">
        <f>'ფორმა N1'!D4</f>
        <v>მპგ „ერთიანი ნაციონალური მოძრაობა“</v>
      </c>
      <c r="B5" s="12"/>
      <c r="C5" s="12"/>
      <c r="E5" s="161"/>
    </row>
    <row r="6" spans="1:7" x14ac:dyDescent="0.3">
      <c r="A6" s="155"/>
      <c r="B6" s="155"/>
      <c r="C6" s="155"/>
      <c r="D6" s="156"/>
      <c r="E6" s="161"/>
    </row>
    <row r="7" spans="1:7" x14ac:dyDescent="0.3">
      <c r="A7" s="112"/>
      <c r="B7" s="112"/>
      <c r="C7" s="112"/>
      <c r="D7" s="112"/>
      <c r="E7" s="161"/>
    </row>
    <row r="8" spans="1:7" s="6" customFormat="1" ht="39" customHeight="1" x14ac:dyDescent="0.3">
      <c r="A8" s="157" t="s">
        <v>64</v>
      </c>
      <c r="B8" s="115" t="s">
        <v>252</v>
      </c>
      <c r="C8" s="115" t="s">
        <v>66</v>
      </c>
      <c r="D8" s="115" t="s">
        <v>67</v>
      </c>
      <c r="E8" s="161"/>
    </row>
    <row r="9" spans="1:7" s="7" customFormat="1" ht="16.5" customHeight="1" x14ac:dyDescent="0.3">
      <c r="A9" s="306">
        <v>1</v>
      </c>
      <c r="B9" s="306" t="s">
        <v>65</v>
      </c>
      <c r="C9" s="121">
        <f>SUM(C10,C25)</f>
        <v>218139.54</v>
      </c>
      <c r="D9" s="121">
        <f>SUM(D10,D25)</f>
        <v>218139.54</v>
      </c>
      <c r="E9" s="161"/>
    </row>
    <row r="10" spans="1:7" s="7" customFormat="1" ht="16.5" customHeight="1" x14ac:dyDescent="0.3">
      <c r="A10" s="123">
        <v>1.1000000000000001</v>
      </c>
      <c r="B10" s="123" t="s">
        <v>80</v>
      </c>
      <c r="C10" s="121">
        <f>SUM(C11,C12,C15,C18,C24)</f>
        <v>217977.28</v>
      </c>
      <c r="D10" s="121">
        <f>SUM(D11,D12,D15,D18,D23,D24)</f>
        <v>217977.28</v>
      </c>
      <c r="E10" s="161"/>
    </row>
    <row r="11" spans="1:7" s="9" customFormat="1" ht="16.5" customHeight="1" x14ac:dyDescent="0.3">
      <c r="A11" s="124" t="s">
        <v>30</v>
      </c>
      <c r="B11" s="124" t="s">
        <v>79</v>
      </c>
      <c r="C11" s="8"/>
      <c r="D11" s="8"/>
      <c r="E11" s="161"/>
    </row>
    <row r="12" spans="1:7" s="10" customFormat="1" ht="16.5" customHeight="1" x14ac:dyDescent="0.3">
      <c r="A12" s="124" t="s">
        <v>31</v>
      </c>
      <c r="B12" s="124" t="s">
        <v>313</v>
      </c>
      <c r="C12" s="158">
        <f>SUM(C13:C14)</f>
        <v>0</v>
      </c>
      <c r="D12" s="158">
        <f>SUM(D13:D14)</f>
        <v>0</v>
      </c>
      <c r="E12" s="161"/>
      <c r="G12" s="101"/>
    </row>
    <row r="13" spans="1:7" s="3" customFormat="1" ht="16.5" customHeight="1" x14ac:dyDescent="0.3">
      <c r="A13" s="133" t="s">
        <v>81</v>
      </c>
      <c r="B13" s="133" t="s">
        <v>316</v>
      </c>
      <c r="C13" s="8"/>
      <c r="D13" s="8"/>
      <c r="E13" s="161"/>
    </row>
    <row r="14" spans="1:7" s="3" customFormat="1" ht="16.5" customHeight="1" x14ac:dyDescent="0.3">
      <c r="A14" s="133" t="s">
        <v>109</v>
      </c>
      <c r="B14" s="133" t="s">
        <v>97</v>
      </c>
      <c r="C14" s="8"/>
      <c r="D14" s="8"/>
      <c r="E14" s="161"/>
    </row>
    <row r="15" spans="1:7" s="3" customFormat="1" ht="16.5" customHeight="1" x14ac:dyDescent="0.3">
      <c r="A15" s="124" t="s">
        <v>82</v>
      </c>
      <c r="B15" s="124" t="s">
        <v>83</v>
      </c>
      <c r="C15" s="158">
        <f>SUM(C16:C17)</f>
        <v>217977.28</v>
      </c>
      <c r="D15" s="158">
        <f>SUM(D16:D17)</f>
        <v>217977.28</v>
      </c>
      <c r="E15" s="161"/>
    </row>
    <row r="16" spans="1:7" s="3" customFormat="1" ht="16.5" customHeight="1" x14ac:dyDescent="0.3">
      <c r="A16" s="133" t="s">
        <v>84</v>
      </c>
      <c r="B16" s="133" t="s">
        <v>86</v>
      </c>
      <c r="C16" s="8">
        <v>144836.71</v>
      </c>
      <c r="D16" s="8">
        <v>144836.71</v>
      </c>
      <c r="E16" s="161"/>
    </row>
    <row r="17" spans="1:6" s="3" customFormat="1" ht="30" x14ac:dyDescent="0.3">
      <c r="A17" s="133" t="s">
        <v>85</v>
      </c>
      <c r="B17" s="133" t="s">
        <v>111</v>
      </c>
      <c r="C17" s="8">
        <v>73140.570000000007</v>
      </c>
      <c r="D17" s="8">
        <v>73140.570000000007</v>
      </c>
      <c r="E17" s="161"/>
    </row>
    <row r="18" spans="1:6" s="3" customFormat="1" ht="16.5" customHeight="1" x14ac:dyDescent="0.3">
      <c r="A18" s="124" t="s">
        <v>87</v>
      </c>
      <c r="B18" s="124" t="s">
        <v>423</v>
      </c>
      <c r="C18" s="158">
        <f>SUM(C19:C22)</f>
        <v>0</v>
      </c>
      <c r="D18" s="158">
        <f>SUM(D19:D22)</f>
        <v>0</v>
      </c>
      <c r="E18" s="161"/>
    </row>
    <row r="19" spans="1:6" s="3" customFormat="1" ht="16.5" customHeight="1" x14ac:dyDescent="0.3">
      <c r="A19" s="133" t="s">
        <v>88</v>
      </c>
      <c r="B19" s="133" t="s">
        <v>89</v>
      </c>
      <c r="C19" s="8"/>
      <c r="D19" s="8"/>
      <c r="E19" s="161"/>
    </row>
    <row r="20" spans="1:6" s="3" customFormat="1" ht="30" x14ac:dyDescent="0.3">
      <c r="A20" s="133" t="s">
        <v>92</v>
      </c>
      <c r="B20" s="133" t="s">
        <v>90</v>
      </c>
      <c r="C20" s="8"/>
      <c r="D20" s="8"/>
      <c r="E20" s="161"/>
    </row>
    <row r="21" spans="1:6" s="3" customFormat="1" ht="16.5" customHeight="1" x14ac:dyDescent="0.3">
      <c r="A21" s="133" t="s">
        <v>93</v>
      </c>
      <c r="B21" s="133" t="s">
        <v>91</v>
      </c>
      <c r="C21" s="8"/>
      <c r="D21" s="8"/>
      <c r="E21" s="161"/>
    </row>
    <row r="22" spans="1:6" s="3" customFormat="1" ht="16.5" customHeight="1" x14ac:dyDescent="0.3">
      <c r="A22" s="133" t="s">
        <v>94</v>
      </c>
      <c r="B22" s="133" t="s">
        <v>453</v>
      </c>
      <c r="C22" s="8"/>
      <c r="D22" s="8"/>
      <c r="E22" s="161"/>
    </row>
    <row r="23" spans="1:6" s="3" customFormat="1" ht="16.5" customHeight="1" x14ac:dyDescent="0.3">
      <c r="A23" s="124" t="s">
        <v>95</v>
      </c>
      <c r="B23" s="124" t="s">
        <v>454</v>
      </c>
      <c r="C23" s="346"/>
      <c r="D23" s="8"/>
      <c r="E23" s="161"/>
    </row>
    <row r="24" spans="1:6" s="3" customFormat="1" x14ac:dyDescent="0.3">
      <c r="A24" s="124" t="s">
        <v>254</v>
      </c>
      <c r="B24" s="124" t="s">
        <v>460</v>
      </c>
      <c r="C24" s="8"/>
      <c r="D24" s="8"/>
      <c r="E24" s="161"/>
    </row>
    <row r="25" spans="1:6" ht="16.5" customHeight="1" x14ac:dyDescent="0.3">
      <c r="A25" s="123">
        <v>1.2</v>
      </c>
      <c r="B25" s="123" t="s">
        <v>96</v>
      </c>
      <c r="C25" s="121">
        <f>SUM(C26,C30)</f>
        <v>162.26</v>
      </c>
      <c r="D25" s="121">
        <f>SUM(D26,D30)</f>
        <v>162.26</v>
      </c>
      <c r="E25" s="161"/>
    </row>
    <row r="26" spans="1:6" ht="16.5" customHeight="1" x14ac:dyDescent="0.3">
      <c r="A26" s="124" t="s">
        <v>32</v>
      </c>
      <c r="B26" s="124" t="s">
        <v>316</v>
      </c>
      <c r="C26" s="158">
        <f>SUM(C27:C29)</f>
        <v>0</v>
      </c>
      <c r="D26" s="158">
        <f>SUM(D27:D29)</f>
        <v>0</v>
      </c>
      <c r="E26" s="161"/>
    </row>
    <row r="27" spans="1:6" x14ac:dyDescent="0.3">
      <c r="A27" s="314" t="s">
        <v>98</v>
      </c>
      <c r="B27" s="314" t="s">
        <v>314</v>
      </c>
      <c r="C27" s="8"/>
      <c r="D27" s="8"/>
      <c r="E27" s="161"/>
    </row>
    <row r="28" spans="1:6" x14ac:dyDescent="0.3">
      <c r="A28" s="314" t="s">
        <v>99</v>
      </c>
      <c r="B28" s="314" t="s">
        <v>317</v>
      </c>
      <c r="C28" s="8"/>
      <c r="D28" s="8"/>
      <c r="E28" s="161"/>
    </row>
    <row r="29" spans="1:6" x14ac:dyDescent="0.3">
      <c r="A29" s="314" t="s">
        <v>463</v>
      </c>
      <c r="B29" s="314" t="s">
        <v>315</v>
      </c>
      <c r="C29" s="8"/>
      <c r="D29" s="8"/>
      <c r="E29" s="161"/>
    </row>
    <row r="30" spans="1:6" x14ac:dyDescent="0.3">
      <c r="A30" s="124" t="s">
        <v>33</v>
      </c>
      <c r="B30" s="330" t="s">
        <v>459</v>
      </c>
      <c r="C30" s="8">
        <v>162.26</v>
      </c>
      <c r="D30" s="8">
        <v>162.26</v>
      </c>
      <c r="E30" s="161"/>
    </row>
    <row r="31" spans="1:6" x14ac:dyDescent="0.3">
      <c r="D31" s="25"/>
      <c r="E31" s="162"/>
      <c r="F31" s="25"/>
    </row>
    <row r="32" spans="1:6" x14ac:dyDescent="0.3">
      <c r="A32" s="1"/>
      <c r="D32" s="25"/>
      <c r="E32" s="162"/>
      <c r="F32" s="25"/>
    </row>
    <row r="33" spans="1:9" x14ac:dyDescent="0.3">
      <c r="D33" s="25"/>
      <c r="E33" s="162"/>
      <c r="F33" s="25"/>
    </row>
    <row r="34" spans="1:9" x14ac:dyDescent="0.3">
      <c r="D34" s="25"/>
      <c r="E34" s="162"/>
      <c r="F34" s="25"/>
    </row>
    <row r="35" spans="1:9" x14ac:dyDescent="0.3">
      <c r="A35" s="102" t="s">
        <v>107</v>
      </c>
      <c r="D35" s="25"/>
      <c r="E35" s="162"/>
      <c r="F35" s="25"/>
    </row>
    <row r="36" spans="1:9" x14ac:dyDescent="0.3">
      <c r="D36" s="25"/>
      <c r="E36" s="163"/>
      <c r="F36" s="163"/>
      <c r="G36"/>
      <c r="H36"/>
      <c r="I36"/>
    </row>
    <row r="37" spans="1:9" x14ac:dyDescent="0.3">
      <c r="D37" s="164"/>
      <c r="E37" s="163"/>
      <c r="F37" s="163"/>
      <c r="G37"/>
      <c r="H37"/>
      <c r="I37"/>
    </row>
    <row r="38" spans="1:9" x14ac:dyDescent="0.3">
      <c r="A38"/>
      <c r="B38" s="102" t="s">
        <v>274</v>
      </c>
      <c r="D38" s="164"/>
      <c r="E38" s="163"/>
      <c r="F38" s="163"/>
      <c r="G38"/>
      <c r="H38"/>
      <c r="I38"/>
    </row>
    <row r="39" spans="1:9" x14ac:dyDescent="0.3">
      <c r="A39"/>
      <c r="B39" s="2" t="s">
        <v>273</v>
      </c>
      <c r="D39" s="164"/>
      <c r="E39" s="163"/>
      <c r="F39" s="163"/>
      <c r="G39"/>
      <c r="H39"/>
      <c r="I39"/>
    </row>
    <row r="40" spans="1:9" customFormat="1" ht="12.75" x14ac:dyDescent="0.2">
      <c r="B40" s="97" t="s">
        <v>140</v>
      </c>
      <c r="D40" s="163"/>
      <c r="E40" s="163"/>
      <c r="F40" s="163"/>
    </row>
    <row r="41" spans="1:9" x14ac:dyDescent="0.3">
      <c r="D41" s="25"/>
      <c r="E41" s="162"/>
      <c r="F41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view="pageBreakPreview" zoomScaleNormal="80" zoomScaleSheetLayoutView="100" workbookViewId="0">
      <selection activeCell="B66" sqref="B66"/>
    </sheetView>
  </sheetViews>
  <sheetFormatPr defaultRowHeight="12.75" x14ac:dyDescent="0.2"/>
  <cols>
    <col min="1" max="1" width="6.85546875" customWidth="1"/>
    <col min="2" max="2" width="20.7109375" customWidth="1"/>
    <col min="3" max="3" width="11.5703125" customWidth="1"/>
    <col min="4" max="4" width="19.140625" customWidth="1"/>
    <col min="5" max="5" width="21.42578125" customWidth="1"/>
    <col min="6" max="6" width="20.42578125" customWidth="1"/>
    <col min="7" max="7" width="19.140625" customWidth="1"/>
    <col min="8" max="8" width="22.140625" style="328" customWidth="1"/>
    <col min="9" max="9" width="21.42578125" customWidth="1"/>
    <col min="10" max="10" width="19.5703125" customWidth="1"/>
    <col min="11" max="11" width="26.140625" customWidth="1"/>
  </cols>
  <sheetData>
    <row r="1" spans="1:11" ht="15" x14ac:dyDescent="0.2">
      <c r="A1" s="189" t="s">
        <v>472</v>
      </c>
      <c r="B1" s="190"/>
      <c r="C1" s="190"/>
      <c r="D1" s="190"/>
      <c r="E1" s="190"/>
      <c r="F1" s="190"/>
      <c r="G1" s="190"/>
      <c r="H1" s="363"/>
      <c r="I1" s="190"/>
      <c r="J1" s="190"/>
      <c r="K1" s="114" t="s">
        <v>110</v>
      </c>
    </row>
    <row r="2" spans="1:11" ht="15" x14ac:dyDescent="0.3">
      <c r="A2" s="156" t="s">
        <v>141</v>
      </c>
      <c r="B2" s="190"/>
      <c r="C2" s="190"/>
      <c r="D2" s="190"/>
      <c r="E2" s="190"/>
      <c r="F2" s="190"/>
      <c r="G2" s="190"/>
      <c r="H2" s="363"/>
      <c r="I2" s="190"/>
      <c r="J2" s="465" t="s">
        <v>478</v>
      </c>
      <c r="K2" s="466"/>
    </row>
    <row r="3" spans="1:11" ht="15" x14ac:dyDescent="0.2">
      <c r="A3" s="190"/>
      <c r="B3" s="190"/>
      <c r="C3" s="190"/>
      <c r="D3" s="190"/>
      <c r="E3" s="190"/>
      <c r="F3" s="190"/>
      <c r="G3" s="190"/>
      <c r="H3" s="363"/>
      <c r="I3" s="190"/>
      <c r="J3" s="190"/>
      <c r="K3" s="193"/>
    </row>
    <row r="4" spans="1:11" ht="15" x14ac:dyDescent="0.3">
      <c r="A4" s="112" t="str">
        <f>'[5]ფორმა N2'!A4</f>
        <v>ანგარიშვალდებული პირის დასახელება:</v>
      </c>
      <c r="B4" s="112"/>
      <c r="C4" s="112"/>
      <c r="D4" s="113"/>
      <c r="E4" s="197"/>
      <c r="F4" s="190"/>
      <c r="G4" s="190"/>
      <c r="H4" s="363"/>
      <c r="I4" s="190"/>
      <c r="J4" s="190"/>
      <c r="K4" s="197"/>
    </row>
    <row r="5" spans="1:11" s="249" customFormat="1" x14ac:dyDescent="0.2">
      <c r="A5" s="467" t="s">
        <v>523</v>
      </c>
      <c r="B5" s="467"/>
      <c r="C5" s="467"/>
      <c r="D5" s="467"/>
      <c r="E5" s="287"/>
      <c r="F5" s="288"/>
      <c r="G5" s="288"/>
      <c r="H5" s="364"/>
      <c r="I5" s="288"/>
      <c r="J5" s="288"/>
      <c r="K5" s="287"/>
    </row>
    <row r="6" spans="1:11" ht="13.5" x14ac:dyDescent="0.2">
      <c r="A6" s="194"/>
      <c r="B6" s="195"/>
      <c r="C6" s="195"/>
      <c r="D6" s="195"/>
      <c r="E6" s="190"/>
      <c r="F6" s="190"/>
      <c r="G6" s="190"/>
      <c r="H6" s="363"/>
      <c r="I6" s="190"/>
      <c r="J6" s="190"/>
      <c r="K6" s="190"/>
    </row>
    <row r="7" spans="1:11" ht="60" x14ac:dyDescent="0.2">
      <c r="A7" s="365" t="s">
        <v>64</v>
      </c>
      <c r="B7" s="366" t="s">
        <v>386</v>
      </c>
      <c r="C7" s="366" t="s">
        <v>387</v>
      </c>
      <c r="D7" s="366" t="s">
        <v>389</v>
      </c>
      <c r="E7" s="366" t="s">
        <v>388</v>
      </c>
      <c r="F7" s="366" t="s">
        <v>397</v>
      </c>
      <c r="G7" s="366" t="s">
        <v>398</v>
      </c>
      <c r="H7" s="366" t="s">
        <v>392</v>
      </c>
      <c r="I7" s="366" t="s">
        <v>393</v>
      </c>
      <c r="J7" s="366" t="s">
        <v>405</v>
      </c>
      <c r="K7" s="366" t="s">
        <v>394</v>
      </c>
    </row>
    <row r="8" spans="1:11" ht="15" x14ac:dyDescent="0.2">
      <c r="A8" s="367">
        <v>1</v>
      </c>
      <c r="B8" s="367">
        <v>2</v>
      </c>
      <c r="C8" s="366">
        <v>3</v>
      </c>
      <c r="D8" s="367">
        <v>4</v>
      </c>
      <c r="E8" s="366">
        <v>5</v>
      </c>
      <c r="F8" s="367">
        <v>6</v>
      </c>
      <c r="G8" s="366">
        <v>7</v>
      </c>
      <c r="H8" s="367">
        <v>8</v>
      </c>
      <c r="I8" s="366">
        <v>9</v>
      </c>
      <c r="J8" s="367">
        <v>10</v>
      </c>
      <c r="K8" s="366">
        <v>11</v>
      </c>
    </row>
    <row r="9" spans="1:11" ht="60" x14ac:dyDescent="0.2">
      <c r="A9" s="368">
        <v>1</v>
      </c>
      <c r="B9" s="369" t="s">
        <v>524</v>
      </c>
      <c r="C9" s="369" t="s">
        <v>525</v>
      </c>
      <c r="D9" s="369" t="s">
        <v>526</v>
      </c>
      <c r="E9" s="369">
        <v>626.20000000000005</v>
      </c>
      <c r="F9" s="369">
        <v>3332</v>
      </c>
      <c r="G9" s="369"/>
      <c r="H9" s="369"/>
      <c r="I9" s="369"/>
      <c r="J9" s="369">
        <v>205272863</v>
      </c>
      <c r="K9" s="369" t="s">
        <v>527</v>
      </c>
    </row>
    <row r="10" spans="1:11" ht="30" x14ac:dyDescent="0.2">
      <c r="A10" s="368">
        <v>2</v>
      </c>
      <c r="B10" s="369" t="s">
        <v>528</v>
      </c>
      <c r="C10" s="369" t="s">
        <v>525</v>
      </c>
      <c r="D10" s="369" t="s">
        <v>529</v>
      </c>
      <c r="E10" s="369">
        <v>75.989999999999995</v>
      </c>
      <c r="F10" s="369">
        <v>942</v>
      </c>
      <c r="G10" s="369"/>
      <c r="H10" s="369"/>
      <c r="I10" s="369"/>
      <c r="J10" s="369">
        <v>203836233</v>
      </c>
      <c r="K10" s="369" t="s">
        <v>530</v>
      </c>
    </row>
    <row r="11" spans="1:11" ht="45" x14ac:dyDescent="0.2">
      <c r="A11" s="368">
        <v>3</v>
      </c>
      <c r="B11" s="369" t="s">
        <v>531</v>
      </c>
      <c r="C11" s="369" t="s">
        <v>525</v>
      </c>
      <c r="D11" s="369" t="s">
        <v>532</v>
      </c>
      <c r="E11" s="369">
        <v>150</v>
      </c>
      <c r="F11" s="369">
        <v>520</v>
      </c>
      <c r="G11" s="369"/>
      <c r="H11" s="369"/>
      <c r="I11" s="369"/>
      <c r="J11" s="369">
        <v>208147423</v>
      </c>
      <c r="K11" s="369" t="s">
        <v>533</v>
      </c>
    </row>
    <row r="12" spans="1:11" ht="30" x14ac:dyDescent="0.2">
      <c r="A12" s="368">
        <v>4</v>
      </c>
      <c r="B12" s="369" t="s">
        <v>534</v>
      </c>
      <c r="C12" s="369" t="s">
        <v>525</v>
      </c>
      <c r="D12" s="369" t="s">
        <v>535</v>
      </c>
      <c r="E12" s="369">
        <v>100</v>
      </c>
      <c r="F12" s="369">
        <v>1000</v>
      </c>
      <c r="G12" s="369"/>
      <c r="H12" s="369"/>
      <c r="I12" s="369"/>
      <c r="J12" s="369">
        <v>209437420</v>
      </c>
      <c r="K12" s="369" t="s">
        <v>536</v>
      </c>
    </row>
    <row r="13" spans="1:11" ht="195" x14ac:dyDescent="0.2">
      <c r="A13" s="368">
        <v>5</v>
      </c>
      <c r="B13" s="369" t="s">
        <v>537</v>
      </c>
      <c r="C13" s="369" t="s">
        <v>525</v>
      </c>
      <c r="D13" s="369" t="s">
        <v>538</v>
      </c>
      <c r="E13" s="369" t="s">
        <v>539</v>
      </c>
      <c r="F13" s="369">
        <v>3188</v>
      </c>
      <c r="G13" s="369"/>
      <c r="H13" s="369"/>
      <c r="I13" s="369"/>
      <c r="J13" s="369">
        <v>205296375</v>
      </c>
      <c r="K13" s="369" t="s">
        <v>540</v>
      </c>
    </row>
    <row r="14" spans="1:11" ht="30" x14ac:dyDescent="0.2">
      <c r="A14" s="368">
        <v>6</v>
      </c>
      <c r="B14" s="369" t="s">
        <v>541</v>
      </c>
      <c r="C14" s="369" t="s">
        <v>525</v>
      </c>
      <c r="D14" s="369" t="s">
        <v>542</v>
      </c>
      <c r="E14" s="369">
        <v>174.45</v>
      </c>
      <c r="F14" s="369">
        <v>600</v>
      </c>
      <c r="G14" s="369">
        <v>61006005843</v>
      </c>
      <c r="H14" s="369" t="s">
        <v>543</v>
      </c>
      <c r="I14" s="369" t="s">
        <v>544</v>
      </c>
      <c r="J14" s="369"/>
      <c r="K14" s="369"/>
    </row>
    <row r="15" spans="1:11" ht="30" x14ac:dyDescent="0.2">
      <c r="A15" s="368">
        <v>7</v>
      </c>
      <c r="B15" s="369" t="s">
        <v>545</v>
      </c>
      <c r="C15" s="369" t="s">
        <v>525</v>
      </c>
      <c r="D15" s="369" t="s">
        <v>546</v>
      </c>
      <c r="E15" s="369">
        <v>94.1</v>
      </c>
      <c r="F15" s="369">
        <v>400</v>
      </c>
      <c r="G15" s="370"/>
      <c r="H15" s="369"/>
      <c r="I15" s="369"/>
      <c r="J15" s="369">
        <v>247001890</v>
      </c>
      <c r="K15" s="369" t="s">
        <v>547</v>
      </c>
    </row>
    <row r="16" spans="1:11" ht="30" x14ac:dyDescent="0.2">
      <c r="A16" s="368">
        <v>8</v>
      </c>
      <c r="B16" s="369" t="s">
        <v>548</v>
      </c>
      <c r="C16" s="369" t="s">
        <v>525</v>
      </c>
      <c r="D16" s="369" t="s">
        <v>546</v>
      </c>
      <c r="E16" s="369" t="s">
        <v>549</v>
      </c>
      <c r="F16" s="369">
        <v>350</v>
      </c>
      <c r="G16" s="369"/>
      <c r="H16" s="369"/>
      <c r="I16" s="369"/>
      <c r="J16" s="369">
        <v>246762061</v>
      </c>
      <c r="K16" s="369" t="s">
        <v>547</v>
      </c>
    </row>
    <row r="17" spans="1:11" ht="30" x14ac:dyDescent="0.2">
      <c r="A17" s="368">
        <v>9</v>
      </c>
      <c r="B17" s="369" t="s">
        <v>550</v>
      </c>
      <c r="C17" s="369" t="s">
        <v>525</v>
      </c>
      <c r="D17" s="369" t="s">
        <v>551</v>
      </c>
      <c r="E17" s="371">
        <v>44</v>
      </c>
      <c r="F17" s="369">
        <v>687.5</v>
      </c>
      <c r="G17" s="369">
        <v>61010003569</v>
      </c>
      <c r="H17" s="369" t="s">
        <v>552</v>
      </c>
      <c r="I17" s="369" t="s">
        <v>553</v>
      </c>
      <c r="J17" s="369"/>
      <c r="K17" s="369"/>
    </row>
    <row r="18" spans="1:11" ht="30" x14ac:dyDescent="0.2">
      <c r="A18" s="368">
        <v>10</v>
      </c>
      <c r="B18" s="371" t="s">
        <v>554</v>
      </c>
      <c r="C18" s="369" t="s">
        <v>525</v>
      </c>
      <c r="D18" s="371" t="s">
        <v>551</v>
      </c>
      <c r="E18" s="369">
        <v>212.42</v>
      </c>
      <c r="F18" s="369">
        <v>600</v>
      </c>
      <c r="G18" s="369">
        <v>1028001553</v>
      </c>
      <c r="H18" s="369" t="s">
        <v>555</v>
      </c>
      <c r="I18" s="369" t="s">
        <v>556</v>
      </c>
      <c r="J18" s="369"/>
      <c r="K18" s="369"/>
    </row>
    <row r="19" spans="1:11" ht="30" x14ac:dyDescent="0.2">
      <c r="A19" s="368">
        <v>11</v>
      </c>
      <c r="B19" s="369" t="s">
        <v>557</v>
      </c>
      <c r="C19" s="369" t="s">
        <v>525</v>
      </c>
      <c r="D19" s="369" t="s">
        <v>535</v>
      </c>
      <c r="E19" s="369"/>
      <c r="F19" s="372">
        <v>1250</v>
      </c>
      <c r="G19" s="369" t="s">
        <v>558</v>
      </c>
      <c r="H19" s="369" t="s">
        <v>552</v>
      </c>
      <c r="I19" s="369" t="s">
        <v>559</v>
      </c>
      <c r="J19" s="369"/>
      <c r="K19" s="369"/>
    </row>
    <row r="20" spans="1:11" ht="45" x14ac:dyDescent="0.2">
      <c r="A20" s="368">
        <v>12</v>
      </c>
      <c r="B20" s="369" t="s">
        <v>560</v>
      </c>
      <c r="C20" s="369" t="s">
        <v>525</v>
      </c>
      <c r="D20" s="369" t="s">
        <v>561</v>
      </c>
      <c r="E20" s="369">
        <v>59.6</v>
      </c>
      <c r="F20" s="369">
        <v>185</v>
      </c>
      <c r="G20" s="370"/>
      <c r="H20" s="369"/>
      <c r="I20" s="369"/>
      <c r="J20" s="369">
        <v>215609544</v>
      </c>
      <c r="K20" s="369" t="s">
        <v>547</v>
      </c>
    </row>
    <row r="21" spans="1:11" ht="30" x14ac:dyDescent="0.2">
      <c r="A21" s="368">
        <v>13</v>
      </c>
      <c r="B21" s="369" t="s">
        <v>562</v>
      </c>
      <c r="C21" s="369" t="s">
        <v>525</v>
      </c>
      <c r="D21" s="369" t="s">
        <v>535</v>
      </c>
      <c r="E21" s="369"/>
      <c r="F21" s="369">
        <v>125</v>
      </c>
      <c r="G21" s="369" t="s">
        <v>563</v>
      </c>
      <c r="H21" s="369" t="s">
        <v>552</v>
      </c>
      <c r="I21" s="369" t="s">
        <v>564</v>
      </c>
      <c r="J21" s="369"/>
      <c r="K21" s="369"/>
    </row>
    <row r="22" spans="1:11" ht="30" x14ac:dyDescent="0.2">
      <c r="A22" s="368">
        <v>14</v>
      </c>
      <c r="B22" s="369" t="s">
        <v>565</v>
      </c>
      <c r="C22" s="369" t="s">
        <v>525</v>
      </c>
      <c r="D22" s="369" t="s">
        <v>566</v>
      </c>
      <c r="E22" s="369">
        <v>65.5</v>
      </c>
      <c r="F22" s="369">
        <v>250</v>
      </c>
      <c r="G22" s="369"/>
      <c r="H22" s="369"/>
      <c r="I22" s="369"/>
      <c r="J22" s="373">
        <v>225064471</v>
      </c>
      <c r="K22" s="369" t="s">
        <v>547</v>
      </c>
    </row>
    <row r="23" spans="1:11" ht="30" x14ac:dyDescent="0.2">
      <c r="A23" s="368">
        <v>15</v>
      </c>
      <c r="B23" s="369" t="s">
        <v>567</v>
      </c>
      <c r="C23" s="369" t="s">
        <v>525</v>
      </c>
      <c r="D23" s="369" t="s">
        <v>568</v>
      </c>
      <c r="E23" s="369" t="s">
        <v>569</v>
      </c>
      <c r="F23" s="369">
        <v>490</v>
      </c>
      <c r="G23" s="369">
        <v>230087045</v>
      </c>
      <c r="H23" s="369"/>
      <c r="I23" s="369"/>
      <c r="J23" s="369">
        <v>230087045</v>
      </c>
      <c r="K23" s="369" t="s">
        <v>547</v>
      </c>
    </row>
    <row r="24" spans="1:11" ht="30" x14ac:dyDescent="0.2">
      <c r="A24" s="368">
        <v>16</v>
      </c>
      <c r="B24" s="369" t="s">
        <v>570</v>
      </c>
      <c r="C24" s="369" t="s">
        <v>525</v>
      </c>
      <c r="D24" s="369" t="s">
        <v>571</v>
      </c>
      <c r="E24" s="369">
        <v>108.86</v>
      </c>
      <c r="F24" s="369">
        <v>375</v>
      </c>
      <c r="G24" s="369" t="s">
        <v>572</v>
      </c>
      <c r="H24" s="369" t="s">
        <v>573</v>
      </c>
      <c r="I24" s="369" t="s">
        <v>574</v>
      </c>
      <c r="J24" s="369"/>
      <c r="K24" s="369"/>
    </row>
    <row r="25" spans="1:11" ht="30" x14ac:dyDescent="0.2">
      <c r="A25" s="368">
        <v>17</v>
      </c>
      <c r="B25" s="369" t="s">
        <v>575</v>
      </c>
      <c r="C25" s="369" t="s">
        <v>525</v>
      </c>
      <c r="D25" s="369" t="s">
        <v>576</v>
      </c>
      <c r="E25" s="369">
        <v>132</v>
      </c>
      <c r="F25" s="369">
        <v>450</v>
      </c>
      <c r="G25" s="369"/>
      <c r="H25" s="369"/>
      <c r="I25" s="369"/>
      <c r="J25" s="369">
        <v>238769025</v>
      </c>
      <c r="K25" s="369" t="s">
        <v>547</v>
      </c>
    </row>
    <row r="26" spans="1:11" ht="30" x14ac:dyDescent="0.2">
      <c r="A26" s="368">
        <v>18</v>
      </c>
      <c r="B26" s="369" t="s">
        <v>577</v>
      </c>
      <c r="C26" s="369" t="s">
        <v>525</v>
      </c>
      <c r="D26" s="369" t="s">
        <v>578</v>
      </c>
      <c r="E26" s="369">
        <v>130</v>
      </c>
      <c r="F26" s="369">
        <v>300</v>
      </c>
      <c r="G26" s="369"/>
      <c r="H26" s="369"/>
      <c r="I26" s="369"/>
      <c r="J26" s="369">
        <v>239402703</v>
      </c>
      <c r="K26" s="369" t="s">
        <v>579</v>
      </c>
    </row>
    <row r="27" spans="1:11" ht="30" x14ac:dyDescent="0.2">
      <c r="A27" s="368">
        <v>19</v>
      </c>
      <c r="B27" s="371" t="s">
        <v>580</v>
      </c>
      <c r="C27" s="369" t="s">
        <v>525</v>
      </c>
      <c r="D27" s="371" t="s">
        <v>581</v>
      </c>
      <c r="E27" s="374">
        <v>64</v>
      </c>
      <c r="F27" s="369">
        <v>250</v>
      </c>
      <c r="G27" s="369"/>
      <c r="H27" s="369"/>
      <c r="I27" s="369"/>
      <c r="J27" s="369">
        <v>221229144</v>
      </c>
      <c r="K27" s="369" t="s">
        <v>582</v>
      </c>
    </row>
    <row r="28" spans="1:11" ht="30" x14ac:dyDescent="0.2">
      <c r="A28" s="368">
        <v>20</v>
      </c>
      <c r="B28" s="371" t="s">
        <v>583</v>
      </c>
      <c r="C28" s="369" t="s">
        <v>525</v>
      </c>
      <c r="D28" s="371" t="s">
        <v>584</v>
      </c>
      <c r="E28" s="374">
        <v>44.8</v>
      </c>
      <c r="F28" s="369">
        <v>250</v>
      </c>
      <c r="G28" s="369" t="s">
        <v>585</v>
      </c>
      <c r="H28" s="369" t="s">
        <v>586</v>
      </c>
      <c r="I28" s="369" t="s">
        <v>556</v>
      </c>
      <c r="J28" s="369"/>
      <c r="K28" s="369"/>
    </row>
    <row r="29" spans="1:11" ht="30" x14ac:dyDescent="0.2">
      <c r="A29" s="368">
        <v>21</v>
      </c>
      <c r="B29" s="369" t="s">
        <v>587</v>
      </c>
      <c r="C29" s="369" t="s">
        <v>525</v>
      </c>
      <c r="D29" s="369" t="s">
        <v>588</v>
      </c>
      <c r="E29" s="369">
        <v>60.2</v>
      </c>
      <c r="F29" s="369">
        <v>150</v>
      </c>
      <c r="G29" s="369"/>
      <c r="H29" s="369"/>
      <c r="I29" s="369"/>
      <c r="J29" s="369">
        <v>243570989</v>
      </c>
      <c r="K29" s="369" t="s">
        <v>547</v>
      </c>
    </row>
    <row r="30" spans="1:11" ht="30" x14ac:dyDescent="0.2">
      <c r="A30" s="368">
        <v>22</v>
      </c>
      <c r="B30" s="369" t="s">
        <v>589</v>
      </c>
      <c r="C30" s="369" t="s">
        <v>525</v>
      </c>
      <c r="D30" s="369" t="s">
        <v>590</v>
      </c>
      <c r="E30" s="371" t="s">
        <v>591</v>
      </c>
      <c r="F30" s="369">
        <v>750</v>
      </c>
      <c r="G30" s="369" t="s">
        <v>592</v>
      </c>
      <c r="H30" s="369" t="s">
        <v>593</v>
      </c>
      <c r="I30" s="369" t="s">
        <v>594</v>
      </c>
      <c r="J30" s="369"/>
      <c r="K30" s="369"/>
    </row>
    <row r="31" spans="1:11" ht="30" x14ac:dyDescent="0.2">
      <c r="A31" s="368">
        <v>23</v>
      </c>
      <c r="B31" s="369" t="s">
        <v>595</v>
      </c>
      <c r="C31" s="369" t="s">
        <v>525</v>
      </c>
      <c r="D31" s="369" t="s">
        <v>535</v>
      </c>
      <c r="E31" s="369"/>
      <c r="F31" s="369">
        <v>375</v>
      </c>
      <c r="G31" s="369" t="s">
        <v>596</v>
      </c>
      <c r="H31" s="369" t="s">
        <v>597</v>
      </c>
      <c r="I31" s="369" t="s">
        <v>598</v>
      </c>
      <c r="J31" s="369"/>
      <c r="K31" s="369"/>
    </row>
    <row r="32" spans="1:11" ht="45" x14ac:dyDescent="0.2">
      <c r="A32" s="368">
        <v>24</v>
      </c>
      <c r="B32" s="369" t="s">
        <v>599</v>
      </c>
      <c r="C32" s="369" t="s">
        <v>525</v>
      </c>
      <c r="D32" s="369" t="s">
        <v>600</v>
      </c>
      <c r="E32" s="369">
        <v>56</v>
      </c>
      <c r="F32" s="369">
        <v>250</v>
      </c>
      <c r="G32" s="369"/>
      <c r="H32" s="369"/>
      <c r="I32" s="369"/>
      <c r="J32" s="369">
        <v>244688600</v>
      </c>
      <c r="K32" s="369" t="s">
        <v>601</v>
      </c>
    </row>
    <row r="33" spans="1:11" ht="30" x14ac:dyDescent="0.2">
      <c r="A33" s="368">
        <v>25</v>
      </c>
      <c r="B33" s="369" t="s">
        <v>602</v>
      </c>
      <c r="C33" s="369" t="s">
        <v>525</v>
      </c>
      <c r="D33" s="369" t="s">
        <v>535</v>
      </c>
      <c r="E33" s="369">
        <v>85.2</v>
      </c>
      <c r="F33" s="369">
        <v>375</v>
      </c>
      <c r="G33" s="369" t="s">
        <v>603</v>
      </c>
      <c r="H33" s="369" t="s">
        <v>604</v>
      </c>
      <c r="I33" s="369" t="s">
        <v>605</v>
      </c>
      <c r="J33" s="369"/>
      <c r="K33" s="369"/>
    </row>
    <row r="34" spans="1:11" ht="30" x14ac:dyDescent="0.2">
      <c r="A34" s="368">
        <v>26</v>
      </c>
      <c r="B34" s="369" t="s">
        <v>606</v>
      </c>
      <c r="C34" s="369" t="s">
        <v>525</v>
      </c>
      <c r="D34" s="369" t="s">
        <v>607</v>
      </c>
      <c r="E34" s="369">
        <v>50</v>
      </c>
      <c r="F34" s="369">
        <v>437.5</v>
      </c>
      <c r="G34" s="369"/>
      <c r="H34" s="369"/>
      <c r="I34" s="369"/>
      <c r="J34" s="375" t="s">
        <v>608</v>
      </c>
      <c r="K34" s="369" t="s">
        <v>609</v>
      </c>
    </row>
    <row r="35" spans="1:11" ht="45" x14ac:dyDescent="0.2">
      <c r="A35" s="368">
        <v>27</v>
      </c>
      <c r="B35" s="369" t="s">
        <v>610</v>
      </c>
      <c r="C35" s="369" t="s">
        <v>525</v>
      </c>
      <c r="D35" s="369" t="s">
        <v>611</v>
      </c>
      <c r="E35" s="369">
        <v>46.42</v>
      </c>
      <c r="F35" s="369">
        <v>180</v>
      </c>
      <c r="G35" s="369"/>
      <c r="H35" s="369"/>
      <c r="I35" s="369"/>
      <c r="J35" s="369">
        <v>244688600</v>
      </c>
      <c r="K35" s="369" t="s">
        <v>612</v>
      </c>
    </row>
    <row r="36" spans="1:11" ht="30" x14ac:dyDescent="0.2">
      <c r="A36" s="368">
        <v>28</v>
      </c>
      <c r="B36" s="371" t="s">
        <v>613</v>
      </c>
      <c r="C36" s="369" t="s">
        <v>525</v>
      </c>
      <c r="D36" s="371" t="s">
        <v>614</v>
      </c>
      <c r="E36" s="369"/>
      <c r="F36" s="369">
        <v>300</v>
      </c>
      <c r="G36" s="369"/>
      <c r="H36" s="369"/>
      <c r="I36" s="369"/>
      <c r="J36" s="369">
        <v>222438271</v>
      </c>
      <c r="K36" s="369" t="s">
        <v>615</v>
      </c>
    </row>
    <row r="37" spans="1:11" ht="45" x14ac:dyDescent="0.2">
      <c r="A37" s="368">
        <v>29</v>
      </c>
      <c r="B37" s="369" t="s">
        <v>616</v>
      </c>
      <c r="C37" s="369" t="s">
        <v>525</v>
      </c>
      <c r="D37" s="369" t="s">
        <v>617</v>
      </c>
      <c r="E37" s="369">
        <v>108</v>
      </c>
      <c r="F37" s="369">
        <v>687.5</v>
      </c>
      <c r="G37" s="369" t="s">
        <v>618</v>
      </c>
      <c r="H37" s="369" t="s">
        <v>619</v>
      </c>
      <c r="I37" s="369" t="s">
        <v>620</v>
      </c>
      <c r="J37" s="369"/>
      <c r="K37" s="369"/>
    </row>
    <row r="38" spans="1:11" ht="45" x14ac:dyDescent="0.2">
      <c r="A38" s="368">
        <v>30</v>
      </c>
      <c r="B38" s="369" t="s">
        <v>621</v>
      </c>
      <c r="C38" s="369" t="s">
        <v>525</v>
      </c>
      <c r="D38" s="369" t="s">
        <v>622</v>
      </c>
      <c r="E38" s="369">
        <v>50</v>
      </c>
      <c r="F38" s="369">
        <v>148</v>
      </c>
      <c r="G38" s="369"/>
      <c r="H38" s="369"/>
      <c r="I38" s="369"/>
      <c r="J38" s="369">
        <v>203836233</v>
      </c>
      <c r="K38" s="369" t="s">
        <v>623</v>
      </c>
    </row>
    <row r="39" spans="1:11" ht="45" x14ac:dyDescent="0.2">
      <c r="A39" s="368">
        <v>31</v>
      </c>
      <c r="B39" s="369" t="s">
        <v>624</v>
      </c>
      <c r="C39" s="369" t="s">
        <v>525</v>
      </c>
      <c r="D39" s="369" t="s">
        <v>625</v>
      </c>
      <c r="E39" s="369">
        <v>76</v>
      </c>
      <c r="F39" s="369">
        <v>228</v>
      </c>
      <c r="G39" s="369"/>
      <c r="H39" s="369"/>
      <c r="I39" s="369"/>
      <c r="J39" s="369">
        <v>204566978</v>
      </c>
      <c r="K39" s="369" t="s">
        <v>626</v>
      </c>
    </row>
    <row r="40" spans="1:11" ht="30" x14ac:dyDescent="0.2">
      <c r="A40" s="368">
        <v>32</v>
      </c>
      <c r="B40" s="369" t="s">
        <v>627</v>
      </c>
      <c r="C40" s="369" t="s">
        <v>525</v>
      </c>
      <c r="D40" s="371" t="s">
        <v>628</v>
      </c>
      <c r="E40" s="374">
        <v>223.07</v>
      </c>
      <c r="F40" s="369">
        <v>229.17</v>
      </c>
      <c r="G40" s="369"/>
      <c r="H40" s="369"/>
      <c r="I40" s="369"/>
      <c r="J40" s="369">
        <v>222936633</v>
      </c>
      <c r="K40" s="369" t="s">
        <v>612</v>
      </c>
    </row>
    <row r="41" spans="1:11" ht="30" x14ac:dyDescent="0.2">
      <c r="A41" s="368">
        <v>33</v>
      </c>
      <c r="B41" s="371" t="s">
        <v>629</v>
      </c>
      <c r="C41" s="369" t="s">
        <v>525</v>
      </c>
      <c r="D41" s="369" t="s">
        <v>535</v>
      </c>
      <c r="E41" s="369">
        <v>67</v>
      </c>
      <c r="F41" s="369">
        <v>312.5</v>
      </c>
      <c r="G41" s="369" t="s">
        <v>630</v>
      </c>
      <c r="H41" s="369" t="s">
        <v>631</v>
      </c>
      <c r="I41" s="369" t="s">
        <v>632</v>
      </c>
      <c r="J41" s="369"/>
      <c r="K41" s="369"/>
    </row>
    <row r="42" spans="1:11" ht="30" x14ac:dyDescent="0.2">
      <c r="A42" s="368">
        <v>34</v>
      </c>
      <c r="B42" s="371" t="s">
        <v>633</v>
      </c>
      <c r="C42" s="369" t="s">
        <v>525</v>
      </c>
      <c r="D42" s="376" t="s">
        <v>634</v>
      </c>
      <c r="E42" s="369">
        <v>96</v>
      </c>
      <c r="F42" s="369">
        <v>200</v>
      </c>
      <c r="G42" s="369" t="s">
        <v>635</v>
      </c>
      <c r="H42" s="369" t="s">
        <v>636</v>
      </c>
      <c r="I42" s="369" t="s">
        <v>637</v>
      </c>
      <c r="J42" s="369"/>
      <c r="K42" s="369"/>
    </row>
    <row r="43" spans="1:11" ht="30" x14ac:dyDescent="0.2">
      <c r="A43" s="368">
        <v>35</v>
      </c>
      <c r="B43" s="371" t="s">
        <v>638</v>
      </c>
      <c r="C43" s="369" t="s">
        <v>525</v>
      </c>
      <c r="D43" s="369" t="s">
        <v>535</v>
      </c>
      <c r="E43" s="369"/>
      <c r="F43" s="369">
        <v>400</v>
      </c>
      <c r="G43" s="377" t="s">
        <v>639</v>
      </c>
      <c r="H43" s="378" t="s">
        <v>640</v>
      </c>
      <c r="I43" s="379" t="s">
        <v>641</v>
      </c>
      <c r="J43" s="369"/>
      <c r="K43" s="369"/>
    </row>
    <row r="44" spans="1:11" ht="45" x14ac:dyDescent="0.2">
      <c r="A44" s="368">
        <v>36</v>
      </c>
      <c r="B44" s="369" t="s">
        <v>642</v>
      </c>
      <c r="C44" s="369" t="s">
        <v>525</v>
      </c>
      <c r="D44" s="369" t="s">
        <v>535</v>
      </c>
      <c r="E44" s="369"/>
      <c r="F44" s="369">
        <v>850</v>
      </c>
      <c r="G44" s="369" t="s">
        <v>643</v>
      </c>
      <c r="H44" s="369" t="s">
        <v>644</v>
      </c>
      <c r="I44" s="369" t="s">
        <v>645</v>
      </c>
      <c r="J44" s="369"/>
      <c r="K44" s="369"/>
    </row>
    <row r="45" spans="1:11" ht="30" x14ac:dyDescent="0.2">
      <c r="A45" s="368">
        <v>37</v>
      </c>
      <c r="B45" s="369" t="s">
        <v>646</v>
      </c>
      <c r="C45" s="369" t="s">
        <v>525</v>
      </c>
      <c r="D45" s="369" t="s">
        <v>647</v>
      </c>
      <c r="E45" s="369"/>
      <c r="F45" s="369">
        <v>500</v>
      </c>
      <c r="G45" s="373"/>
      <c r="H45" s="380"/>
      <c r="I45" s="369"/>
      <c r="J45" s="369">
        <v>424066352</v>
      </c>
      <c r="K45" s="369" t="s">
        <v>648</v>
      </c>
    </row>
    <row r="46" spans="1:11" ht="30" x14ac:dyDescent="0.2">
      <c r="A46" s="368">
        <v>38</v>
      </c>
      <c r="B46" s="369" t="s">
        <v>649</v>
      </c>
      <c r="C46" s="369" t="s">
        <v>525</v>
      </c>
      <c r="D46" s="369" t="s">
        <v>650</v>
      </c>
      <c r="E46" s="369"/>
      <c r="F46" s="369">
        <v>250</v>
      </c>
      <c r="G46" s="369" t="s">
        <v>651</v>
      </c>
      <c r="H46" s="369" t="s">
        <v>652</v>
      </c>
      <c r="I46" s="369" t="s">
        <v>653</v>
      </c>
      <c r="J46" s="369"/>
      <c r="K46" s="369"/>
    </row>
    <row r="47" spans="1:11" ht="30" x14ac:dyDescent="0.2">
      <c r="A47" s="368">
        <v>39</v>
      </c>
      <c r="B47" s="369" t="s">
        <v>654</v>
      </c>
      <c r="C47" s="369" t="s">
        <v>525</v>
      </c>
      <c r="D47" s="369" t="s">
        <v>655</v>
      </c>
      <c r="E47" s="369">
        <v>95</v>
      </c>
      <c r="F47" s="369">
        <v>665</v>
      </c>
      <c r="G47" s="369" t="s">
        <v>656</v>
      </c>
      <c r="H47" s="381" t="s">
        <v>657</v>
      </c>
      <c r="I47" s="369" t="s">
        <v>658</v>
      </c>
      <c r="J47" s="369"/>
      <c r="K47" s="369"/>
    </row>
    <row r="48" spans="1:11" ht="30" x14ac:dyDescent="0.2">
      <c r="A48" s="368">
        <v>40</v>
      </c>
      <c r="B48" s="369" t="s">
        <v>659</v>
      </c>
      <c r="C48" s="369" t="s">
        <v>525</v>
      </c>
      <c r="D48" s="369" t="s">
        <v>660</v>
      </c>
      <c r="E48" s="369">
        <v>46</v>
      </c>
      <c r="F48" s="369">
        <v>420</v>
      </c>
      <c r="G48" s="373"/>
      <c r="H48" s="380"/>
      <c r="I48" s="369"/>
      <c r="J48" s="369">
        <v>226161961</v>
      </c>
      <c r="K48" s="369" t="s">
        <v>547</v>
      </c>
    </row>
    <row r="49" spans="1:11" ht="45" x14ac:dyDescent="0.2">
      <c r="A49" s="368">
        <v>41</v>
      </c>
      <c r="B49" s="369" t="s">
        <v>661</v>
      </c>
      <c r="C49" s="369" t="s">
        <v>525</v>
      </c>
      <c r="D49" s="369" t="s">
        <v>662</v>
      </c>
      <c r="E49" s="369">
        <v>156</v>
      </c>
      <c r="F49" s="369">
        <v>500</v>
      </c>
      <c r="G49" s="369"/>
      <c r="H49" s="369"/>
      <c r="I49" s="369"/>
      <c r="J49" s="369">
        <v>225359046</v>
      </c>
      <c r="K49" s="369" t="s">
        <v>663</v>
      </c>
    </row>
    <row r="50" spans="1:11" ht="30" x14ac:dyDescent="0.2">
      <c r="A50" s="368">
        <v>42</v>
      </c>
      <c r="B50" s="369" t="s">
        <v>664</v>
      </c>
      <c r="C50" s="369" t="s">
        <v>525</v>
      </c>
      <c r="D50" s="369" t="s">
        <v>535</v>
      </c>
      <c r="E50" s="369">
        <v>110</v>
      </c>
      <c r="F50" s="369">
        <v>375</v>
      </c>
      <c r="G50" s="377" t="s">
        <v>665</v>
      </c>
      <c r="H50" s="381" t="s">
        <v>666</v>
      </c>
      <c r="I50" s="369" t="s">
        <v>667</v>
      </c>
      <c r="J50" s="369"/>
      <c r="K50" s="369"/>
    </row>
    <row r="51" spans="1:11" ht="30" x14ac:dyDescent="0.2">
      <c r="A51" s="368">
        <v>43</v>
      </c>
      <c r="B51" s="369" t="s">
        <v>668</v>
      </c>
      <c r="C51" s="369" t="s">
        <v>525</v>
      </c>
      <c r="D51" s="369" t="s">
        <v>535</v>
      </c>
      <c r="E51" s="369"/>
      <c r="F51" s="369">
        <v>312.5</v>
      </c>
      <c r="G51" s="369" t="s">
        <v>669</v>
      </c>
      <c r="H51" s="369" t="s">
        <v>670</v>
      </c>
      <c r="I51" s="369" t="s">
        <v>671</v>
      </c>
      <c r="J51" s="369"/>
      <c r="K51" s="369"/>
    </row>
    <row r="52" spans="1:11" ht="30" x14ac:dyDescent="0.2">
      <c r="A52" s="368">
        <v>44</v>
      </c>
      <c r="B52" s="369" t="s">
        <v>672</v>
      </c>
      <c r="C52" s="369" t="s">
        <v>525</v>
      </c>
      <c r="D52" s="369" t="s">
        <v>673</v>
      </c>
      <c r="E52" s="369">
        <v>48</v>
      </c>
      <c r="F52" s="369">
        <v>300</v>
      </c>
      <c r="G52" s="369"/>
      <c r="H52" s="369"/>
      <c r="I52" s="369"/>
      <c r="J52" s="369">
        <v>228926062</v>
      </c>
      <c r="K52" s="369" t="s">
        <v>674</v>
      </c>
    </row>
    <row r="53" spans="1:11" ht="30" x14ac:dyDescent="0.2">
      <c r="A53" s="368">
        <v>45</v>
      </c>
      <c r="B53" s="369" t="s">
        <v>675</v>
      </c>
      <c r="C53" s="369" t="s">
        <v>525</v>
      </c>
      <c r="D53" s="369" t="s">
        <v>676</v>
      </c>
      <c r="E53" s="369">
        <v>30.74</v>
      </c>
      <c r="F53" s="369">
        <v>500</v>
      </c>
      <c r="G53" s="369" t="s">
        <v>677</v>
      </c>
      <c r="H53" s="369" t="s">
        <v>678</v>
      </c>
      <c r="I53" s="369" t="s">
        <v>679</v>
      </c>
      <c r="J53" s="369"/>
      <c r="K53" s="369"/>
    </row>
    <row r="54" spans="1:11" ht="41.25" customHeight="1" x14ac:dyDescent="0.2">
      <c r="A54" s="368">
        <v>46</v>
      </c>
      <c r="B54" s="369" t="s">
        <v>680</v>
      </c>
      <c r="C54" s="369" t="s">
        <v>525</v>
      </c>
      <c r="D54" s="369" t="s">
        <v>584</v>
      </c>
      <c r="E54" s="369">
        <v>77</v>
      </c>
      <c r="F54" s="369">
        <v>660</v>
      </c>
      <c r="G54" s="369" t="s">
        <v>681</v>
      </c>
      <c r="H54" s="369" t="s">
        <v>682</v>
      </c>
      <c r="I54" s="369" t="s">
        <v>683</v>
      </c>
      <c r="J54" s="369"/>
      <c r="K54" s="369"/>
    </row>
    <row r="55" spans="1:11" ht="41.25" customHeight="1" x14ac:dyDescent="0.2">
      <c r="A55" s="368">
        <v>47</v>
      </c>
      <c r="B55" s="369" t="s">
        <v>684</v>
      </c>
      <c r="C55" s="369" t="s">
        <v>525</v>
      </c>
      <c r="D55" s="369" t="s">
        <v>685</v>
      </c>
      <c r="E55" s="369"/>
      <c r="F55" s="369">
        <v>220</v>
      </c>
      <c r="G55" s="369"/>
      <c r="H55" s="369"/>
      <c r="I55" s="369"/>
      <c r="J55" s="369">
        <v>232555302</v>
      </c>
      <c r="K55" s="369" t="s">
        <v>547</v>
      </c>
    </row>
    <row r="56" spans="1:11" ht="55.5" customHeight="1" x14ac:dyDescent="0.2">
      <c r="A56" s="368">
        <v>48</v>
      </c>
      <c r="B56" s="369" t="s">
        <v>686</v>
      </c>
      <c r="C56" s="369" t="s">
        <v>525</v>
      </c>
      <c r="D56" s="369" t="s">
        <v>687</v>
      </c>
      <c r="E56" s="369">
        <v>108.72</v>
      </c>
      <c r="F56" s="369">
        <v>550</v>
      </c>
      <c r="G56" s="369"/>
      <c r="H56" s="369"/>
      <c r="I56" s="369"/>
      <c r="J56" s="369">
        <v>218065055</v>
      </c>
      <c r="K56" s="369" t="s">
        <v>688</v>
      </c>
    </row>
    <row r="57" spans="1:11" ht="55.5" customHeight="1" x14ac:dyDescent="0.2">
      <c r="A57" s="368">
        <v>49</v>
      </c>
      <c r="B57" s="369" t="s">
        <v>689</v>
      </c>
      <c r="C57" s="369" t="s">
        <v>525</v>
      </c>
      <c r="D57" s="369" t="s">
        <v>690</v>
      </c>
      <c r="E57" s="369">
        <v>60</v>
      </c>
      <c r="F57" s="369">
        <v>375</v>
      </c>
      <c r="G57" s="369" t="s">
        <v>691</v>
      </c>
      <c r="H57" s="369" t="s">
        <v>631</v>
      </c>
      <c r="I57" s="369" t="s">
        <v>692</v>
      </c>
      <c r="J57" s="369"/>
      <c r="K57" s="369"/>
    </row>
    <row r="58" spans="1:11" ht="48.75" customHeight="1" x14ac:dyDescent="0.2">
      <c r="A58" s="368">
        <v>50</v>
      </c>
      <c r="B58" s="369" t="s">
        <v>693</v>
      </c>
      <c r="C58" s="369" t="s">
        <v>525</v>
      </c>
      <c r="D58" s="369" t="s">
        <v>662</v>
      </c>
      <c r="E58" s="369">
        <v>89.7</v>
      </c>
      <c r="F58" s="369">
        <v>250</v>
      </c>
      <c r="G58" s="373"/>
      <c r="H58" s="380"/>
      <c r="I58" s="369"/>
      <c r="J58" s="369" t="s">
        <v>694</v>
      </c>
      <c r="K58" s="369" t="s">
        <v>695</v>
      </c>
    </row>
    <row r="59" spans="1:11" ht="52.5" customHeight="1" x14ac:dyDescent="0.2">
      <c r="A59" s="368">
        <v>51</v>
      </c>
      <c r="B59" s="369" t="s">
        <v>696</v>
      </c>
      <c r="C59" s="369" t="s">
        <v>525</v>
      </c>
      <c r="D59" s="369" t="s">
        <v>697</v>
      </c>
      <c r="E59" s="369">
        <v>100</v>
      </c>
      <c r="F59" s="369">
        <v>150</v>
      </c>
      <c r="G59" s="373"/>
      <c r="H59" s="380"/>
      <c r="I59" s="369"/>
      <c r="J59" s="369" t="s">
        <v>698</v>
      </c>
      <c r="K59" s="369" t="s">
        <v>695</v>
      </c>
    </row>
    <row r="60" spans="1:11" ht="51" customHeight="1" x14ac:dyDescent="0.2">
      <c r="A60" s="368">
        <v>52</v>
      </c>
      <c r="B60" s="369" t="s">
        <v>699</v>
      </c>
      <c r="C60" s="369" t="s">
        <v>525</v>
      </c>
      <c r="D60" s="369" t="s">
        <v>700</v>
      </c>
      <c r="E60" s="369">
        <v>128.19999999999999</v>
      </c>
      <c r="F60" s="369">
        <v>250</v>
      </c>
      <c r="G60" s="373"/>
      <c r="H60" s="380"/>
      <c r="I60" s="369"/>
      <c r="J60" s="369" t="s">
        <v>701</v>
      </c>
      <c r="K60" s="369" t="s">
        <v>702</v>
      </c>
    </row>
    <row r="61" spans="1:11" ht="30" x14ac:dyDescent="0.2">
      <c r="A61" s="368">
        <v>53</v>
      </c>
      <c r="B61" s="369" t="s">
        <v>703</v>
      </c>
      <c r="C61" s="369" t="s">
        <v>525</v>
      </c>
      <c r="D61" s="369" t="s">
        <v>704</v>
      </c>
      <c r="E61" s="369">
        <v>110</v>
      </c>
      <c r="F61" s="369">
        <v>400</v>
      </c>
      <c r="G61" s="373"/>
      <c r="H61" s="380"/>
      <c r="I61" s="369"/>
      <c r="J61" s="369" t="s">
        <v>705</v>
      </c>
      <c r="K61" s="382" t="s">
        <v>695</v>
      </c>
    </row>
    <row r="62" spans="1:11" ht="45" customHeight="1" x14ac:dyDescent="0.2">
      <c r="A62" s="368">
        <v>54</v>
      </c>
      <c r="B62" s="369" t="s">
        <v>706</v>
      </c>
      <c r="C62" s="369" t="s">
        <v>525</v>
      </c>
      <c r="D62" s="369" t="s">
        <v>707</v>
      </c>
      <c r="E62" s="369">
        <v>43.7</v>
      </c>
      <c r="F62" s="369">
        <v>375</v>
      </c>
      <c r="G62" s="377" t="s">
        <v>708</v>
      </c>
      <c r="H62" s="381" t="s">
        <v>709</v>
      </c>
      <c r="I62" s="369" t="s">
        <v>710</v>
      </c>
      <c r="J62" s="369"/>
      <c r="K62" s="369"/>
    </row>
    <row r="63" spans="1:11" ht="45" x14ac:dyDescent="0.2">
      <c r="A63" s="368">
        <v>55</v>
      </c>
      <c r="B63" s="369" t="s">
        <v>711</v>
      </c>
      <c r="C63" s="369" t="s">
        <v>525</v>
      </c>
      <c r="D63" s="369" t="s">
        <v>712</v>
      </c>
      <c r="E63" s="369">
        <v>51.2</v>
      </c>
      <c r="F63" s="369">
        <v>500</v>
      </c>
      <c r="G63" s="377" t="s">
        <v>713</v>
      </c>
      <c r="H63" s="381" t="s">
        <v>714</v>
      </c>
      <c r="I63" s="369" t="s">
        <v>715</v>
      </c>
      <c r="J63" s="369"/>
      <c r="K63" s="369"/>
    </row>
    <row r="64" spans="1:11" ht="30" x14ac:dyDescent="0.2">
      <c r="A64" s="368">
        <v>56</v>
      </c>
      <c r="B64" s="369" t="s">
        <v>716</v>
      </c>
      <c r="C64" s="369" t="s">
        <v>525</v>
      </c>
      <c r="D64" s="369" t="s">
        <v>717</v>
      </c>
      <c r="E64" s="369">
        <v>67.2</v>
      </c>
      <c r="F64" s="369">
        <v>375</v>
      </c>
      <c r="G64" s="377" t="s">
        <v>718</v>
      </c>
      <c r="H64" s="381" t="s">
        <v>719</v>
      </c>
      <c r="I64" s="369" t="s">
        <v>720</v>
      </c>
      <c r="J64" s="369"/>
      <c r="K64" s="369"/>
    </row>
    <row r="65" spans="1:11" ht="48.75" customHeight="1" x14ac:dyDescent="0.2">
      <c r="A65" s="368">
        <v>57</v>
      </c>
      <c r="B65" s="369" t="s">
        <v>721</v>
      </c>
      <c r="C65" s="369" t="s">
        <v>525</v>
      </c>
      <c r="D65" s="369" t="s">
        <v>722</v>
      </c>
      <c r="E65" s="369">
        <v>187</v>
      </c>
      <c r="F65" s="369">
        <v>311.67</v>
      </c>
      <c r="G65" s="373"/>
      <c r="H65" s="380"/>
      <c r="I65" s="369"/>
      <c r="J65" s="377" t="s">
        <v>723</v>
      </c>
      <c r="K65" s="382" t="s">
        <v>547</v>
      </c>
    </row>
    <row r="66" spans="1:11" ht="47.25" customHeight="1" x14ac:dyDescent="0.2">
      <c r="A66" s="368">
        <v>58</v>
      </c>
      <c r="B66" s="369" t="s">
        <v>724</v>
      </c>
      <c r="C66" s="369" t="s">
        <v>525</v>
      </c>
      <c r="D66" s="369" t="s">
        <v>535</v>
      </c>
      <c r="E66" s="369">
        <v>69.400000000000006</v>
      </c>
      <c r="F66" s="369">
        <v>250</v>
      </c>
      <c r="G66" s="369" t="s">
        <v>725</v>
      </c>
      <c r="H66" s="369" t="s">
        <v>726</v>
      </c>
      <c r="I66" s="369" t="s">
        <v>727</v>
      </c>
      <c r="J66" s="369"/>
      <c r="K66" s="369"/>
    </row>
    <row r="67" spans="1:11" x14ac:dyDescent="0.2">
      <c r="A67" s="23"/>
      <c r="B67" s="23"/>
      <c r="C67" s="23"/>
      <c r="D67" s="23"/>
      <c r="E67" s="23"/>
      <c r="F67" s="23"/>
      <c r="G67" s="23"/>
      <c r="H67" s="323"/>
      <c r="I67" s="23"/>
      <c r="J67" s="23"/>
      <c r="K67" s="23"/>
    </row>
    <row r="68" spans="1:11" x14ac:dyDescent="0.2">
      <c r="A68" s="23"/>
      <c r="B68" s="23"/>
      <c r="C68" s="23"/>
      <c r="D68" s="23"/>
      <c r="E68" s="23"/>
      <c r="F68" s="23"/>
      <c r="G68" s="23"/>
      <c r="H68" s="323"/>
      <c r="I68" s="23"/>
      <c r="J68" s="23"/>
      <c r="K68" s="23"/>
    </row>
    <row r="69" spans="1:11" x14ac:dyDescent="0.2">
      <c r="A69" s="383"/>
      <c r="B69" s="23"/>
      <c r="C69" s="23"/>
      <c r="D69" s="23"/>
      <c r="E69" s="23"/>
      <c r="F69" s="23"/>
      <c r="G69" s="23"/>
      <c r="H69" s="323"/>
      <c r="I69" s="23"/>
      <c r="J69" s="23"/>
      <c r="K69" s="23"/>
    </row>
    <row r="70" spans="1:11" ht="15" x14ac:dyDescent="0.3">
      <c r="A70" s="2"/>
      <c r="B70" s="104" t="s">
        <v>107</v>
      </c>
      <c r="C70" s="2"/>
      <c r="D70" s="2"/>
      <c r="E70" s="5"/>
      <c r="F70" s="2"/>
      <c r="G70" s="2"/>
      <c r="H70" s="324"/>
      <c r="I70" s="2"/>
      <c r="J70" s="2"/>
      <c r="K70" s="2"/>
    </row>
    <row r="71" spans="1:11" ht="15" x14ac:dyDescent="0.3">
      <c r="A71" s="2"/>
      <c r="B71" s="2"/>
      <c r="C71" s="468"/>
      <c r="D71" s="468"/>
      <c r="F71" s="103"/>
      <c r="G71" s="106"/>
    </row>
    <row r="72" spans="1:11" ht="15" x14ac:dyDescent="0.3">
      <c r="B72" s="2"/>
      <c r="C72" s="102" t="s">
        <v>271</v>
      </c>
      <c r="D72" s="2"/>
      <c r="F72" s="12" t="s">
        <v>276</v>
      </c>
    </row>
    <row r="73" spans="1:11" ht="15" x14ac:dyDescent="0.3">
      <c r="B73" s="2"/>
      <c r="C73" s="2"/>
      <c r="D73" s="2"/>
      <c r="F73" s="2" t="s">
        <v>272</v>
      </c>
    </row>
    <row r="74" spans="1:11" ht="15" x14ac:dyDescent="0.3">
      <c r="B74" s="2"/>
      <c r="C74" s="97" t="s">
        <v>140</v>
      </c>
    </row>
  </sheetData>
  <mergeCells count="3">
    <mergeCell ref="J2:K2"/>
    <mergeCell ref="A5:D5"/>
    <mergeCell ref="C71:D71"/>
  </mergeCells>
  <pageMargins left="0.7" right="0.7" top="0.75" bottom="0.75" header="0.3" footer="0.3"/>
  <pageSetup scale="5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5" sqref="B5"/>
    </sheetView>
  </sheetViews>
  <sheetFormatPr defaultRowHeight="12.75" x14ac:dyDescent="0.2"/>
  <cols>
    <col min="1" max="1" width="11.7109375" style="249" customWidth="1"/>
    <col min="2" max="2" width="21.140625" style="249" customWidth="1"/>
    <col min="3" max="3" width="21.5703125" style="249" customWidth="1"/>
    <col min="4" max="4" width="19.140625" style="249" customWidth="1"/>
    <col min="5" max="5" width="15.140625" style="249" customWidth="1"/>
    <col min="6" max="6" width="20.85546875" style="249" customWidth="1"/>
    <col min="7" max="7" width="23.85546875" style="249" customWidth="1"/>
    <col min="8" max="8" width="19" style="249" customWidth="1"/>
    <col min="9" max="9" width="21.140625" style="249" customWidth="1"/>
    <col min="10" max="10" width="17" style="249" customWidth="1"/>
    <col min="11" max="11" width="21.5703125" style="249" customWidth="1"/>
    <col min="12" max="12" width="24.42578125" style="249" customWidth="1"/>
    <col min="13" max="16384" width="9.140625" style="249"/>
  </cols>
  <sheetData>
    <row r="1" spans="1:13" customFormat="1" ht="15" x14ac:dyDescent="0.2">
      <c r="A1" s="189" t="s">
        <v>473</v>
      </c>
      <c r="B1" s="189"/>
      <c r="C1" s="190"/>
      <c r="D1" s="190"/>
      <c r="E1" s="190"/>
      <c r="F1" s="190"/>
      <c r="G1" s="190"/>
      <c r="H1" s="190"/>
      <c r="I1" s="190"/>
      <c r="J1" s="190"/>
      <c r="K1" s="196"/>
      <c r="L1" s="114" t="s">
        <v>110</v>
      </c>
    </row>
    <row r="2" spans="1:13" customFormat="1" ht="15" x14ac:dyDescent="0.3">
      <c r="A2" s="156" t="s">
        <v>141</v>
      </c>
      <c r="B2" s="156"/>
      <c r="C2" s="190"/>
      <c r="D2" s="190"/>
      <c r="E2" s="190"/>
      <c r="F2" s="190"/>
      <c r="G2" s="190"/>
      <c r="H2" s="190"/>
      <c r="I2" s="190"/>
      <c r="J2" s="190"/>
      <c r="K2" s="457" t="s">
        <v>478</v>
      </c>
      <c r="L2" s="458"/>
    </row>
    <row r="3" spans="1:13" customFormat="1" ht="15" x14ac:dyDescent="0.2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3"/>
      <c r="L3" s="193"/>
      <c r="M3" s="249"/>
    </row>
    <row r="4" spans="1:13" customFormat="1" ht="15" x14ac:dyDescent="0.3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13"/>
      <c r="F4" s="197"/>
      <c r="G4" s="190"/>
      <c r="H4" s="190"/>
      <c r="I4" s="190"/>
      <c r="J4" s="190"/>
      <c r="K4" s="190"/>
      <c r="L4" s="190"/>
    </row>
    <row r="5" spans="1:13" ht="15" x14ac:dyDescent="0.3">
      <c r="A5" s="286" t="str">
        <f>'ფორმა N1'!D4</f>
        <v>მპგ „ერთიანი ნაციონალური მოძრაობა“</v>
      </c>
      <c r="B5" s="286"/>
      <c r="C5" s="116"/>
      <c r="D5" s="116"/>
      <c r="E5" s="116"/>
      <c r="F5" s="287"/>
      <c r="G5" s="288"/>
      <c r="H5" s="288"/>
      <c r="I5" s="288"/>
      <c r="J5" s="288"/>
      <c r="K5" s="288"/>
      <c r="L5" s="287"/>
    </row>
    <row r="6" spans="1:13" customFormat="1" ht="13.5" x14ac:dyDescent="0.2">
      <c r="A6" s="194"/>
      <c r="B6" s="194"/>
      <c r="C6" s="195"/>
      <c r="D6" s="195"/>
      <c r="E6" s="195"/>
      <c r="F6" s="190"/>
      <c r="G6" s="190"/>
      <c r="H6" s="190"/>
      <c r="I6" s="190"/>
      <c r="J6" s="190"/>
      <c r="K6" s="190"/>
      <c r="L6" s="190"/>
    </row>
    <row r="7" spans="1:13" customFormat="1" ht="60" x14ac:dyDescent="0.2">
      <c r="A7" s="198" t="s">
        <v>64</v>
      </c>
      <c r="B7" s="187" t="s">
        <v>251</v>
      </c>
      <c r="C7" s="188" t="s">
        <v>247</v>
      </c>
      <c r="D7" s="188" t="s">
        <v>248</v>
      </c>
      <c r="E7" s="188" t="s">
        <v>359</v>
      </c>
      <c r="F7" s="188" t="s">
        <v>250</v>
      </c>
      <c r="G7" s="188" t="s">
        <v>396</v>
      </c>
      <c r="H7" s="188" t="s">
        <v>398</v>
      </c>
      <c r="I7" s="188" t="s">
        <v>392</v>
      </c>
      <c r="J7" s="188" t="s">
        <v>393</v>
      </c>
      <c r="K7" s="188" t="s">
        <v>405</v>
      </c>
      <c r="L7" s="188" t="s">
        <v>394</v>
      </c>
    </row>
    <row r="8" spans="1:13" customFormat="1" ht="15" x14ac:dyDescent="0.2">
      <c r="A8" s="187">
        <v>1</v>
      </c>
      <c r="B8" s="187">
        <v>2</v>
      </c>
      <c r="C8" s="188">
        <v>3</v>
      </c>
      <c r="D8" s="187">
        <v>4</v>
      </c>
      <c r="E8" s="188">
        <v>5</v>
      </c>
      <c r="F8" s="187">
        <v>6</v>
      </c>
      <c r="G8" s="188">
        <v>7</v>
      </c>
      <c r="H8" s="187">
        <v>8</v>
      </c>
      <c r="I8" s="187">
        <v>9</v>
      </c>
      <c r="J8" s="187">
        <v>10</v>
      </c>
      <c r="K8" s="188">
        <v>11</v>
      </c>
      <c r="L8" s="188">
        <v>12</v>
      </c>
    </row>
    <row r="9" spans="1:13" customFormat="1" ht="15" x14ac:dyDescent="0.2">
      <c r="A9" s="100">
        <v>1</v>
      </c>
      <c r="B9" s="100"/>
      <c r="C9" s="24"/>
      <c r="D9" s="24"/>
      <c r="E9" s="24"/>
      <c r="F9" s="24"/>
      <c r="G9" s="24"/>
      <c r="H9" s="24"/>
      <c r="I9" s="284"/>
      <c r="J9" s="284"/>
      <c r="K9" s="284"/>
      <c r="L9" s="24"/>
    </row>
    <row r="10" spans="1:13" customFormat="1" ht="15" x14ac:dyDescent="0.2">
      <c r="A10" s="100">
        <v>2</v>
      </c>
      <c r="B10" s="100"/>
      <c r="C10" s="24"/>
      <c r="D10" s="24"/>
      <c r="E10" s="24"/>
      <c r="F10" s="24"/>
      <c r="G10" s="24"/>
      <c r="H10" s="24"/>
      <c r="I10" s="284"/>
      <c r="J10" s="284"/>
      <c r="K10" s="284"/>
      <c r="L10" s="24"/>
    </row>
    <row r="11" spans="1:13" customFormat="1" ht="15" x14ac:dyDescent="0.2">
      <c r="A11" s="100">
        <v>3</v>
      </c>
      <c r="B11" s="100"/>
      <c r="C11" s="24"/>
      <c r="D11" s="24"/>
      <c r="E11" s="24"/>
      <c r="F11" s="24"/>
      <c r="G11" s="24"/>
      <c r="H11" s="24"/>
      <c r="I11" s="284"/>
      <c r="J11" s="284"/>
      <c r="K11" s="284"/>
      <c r="L11" s="24"/>
    </row>
    <row r="12" spans="1:13" customFormat="1" ht="15" x14ac:dyDescent="0.2">
      <c r="A12" s="100">
        <v>4</v>
      </c>
      <c r="B12" s="100"/>
      <c r="C12" s="24"/>
      <c r="D12" s="24"/>
      <c r="E12" s="24"/>
      <c r="F12" s="24"/>
      <c r="G12" s="24"/>
      <c r="H12" s="24"/>
      <c r="I12" s="284"/>
      <c r="J12" s="284"/>
      <c r="K12" s="284"/>
      <c r="L12" s="24"/>
    </row>
    <row r="13" spans="1:13" customFormat="1" ht="15" x14ac:dyDescent="0.2">
      <c r="A13" s="100">
        <v>5</v>
      </c>
      <c r="B13" s="100"/>
      <c r="C13" s="24"/>
      <c r="D13" s="24"/>
      <c r="E13" s="24"/>
      <c r="F13" s="24"/>
      <c r="G13" s="24"/>
      <c r="H13" s="24"/>
      <c r="I13" s="284"/>
      <c r="J13" s="284"/>
      <c r="K13" s="284"/>
      <c r="L13" s="24"/>
    </row>
    <row r="14" spans="1:13" customFormat="1" ht="15" x14ac:dyDescent="0.2">
      <c r="A14" s="100">
        <v>6</v>
      </c>
      <c r="B14" s="100"/>
      <c r="C14" s="24"/>
      <c r="D14" s="24"/>
      <c r="E14" s="24"/>
      <c r="F14" s="24"/>
      <c r="G14" s="24"/>
      <c r="H14" s="24"/>
      <c r="I14" s="284"/>
      <c r="J14" s="284"/>
      <c r="K14" s="284"/>
      <c r="L14" s="24"/>
    </row>
    <row r="15" spans="1:13" customFormat="1" ht="15" x14ac:dyDescent="0.2">
      <c r="A15" s="100">
        <v>7</v>
      </c>
      <c r="B15" s="100"/>
      <c r="C15" s="24"/>
      <c r="D15" s="24"/>
      <c r="E15" s="24"/>
      <c r="F15" s="24"/>
      <c r="G15" s="24"/>
      <c r="H15" s="24"/>
      <c r="I15" s="284"/>
      <c r="J15" s="284"/>
      <c r="K15" s="284"/>
      <c r="L15" s="24"/>
    </row>
    <row r="16" spans="1:13" customFormat="1" ht="15" x14ac:dyDescent="0.2">
      <c r="A16" s="100">
        <v>8</v>
      </c>
      <c r="B16" s="100"/>
      <c r="C16" s="24"/>
      <c r="D16" s="24"/>
      <c r="E16" s="24"/>
      <c r="F16" s="24"/>
      <c r="G16" s="24"/>
      <c r="H16" s="24"/>
      <c r="I16" s="284"/>
      <c r="J16" s="284"/>
      <c r="K16" s="284"/>
      <c r="L16" s="24"/>
    </row>
    <row r="17" spans="1:12" customFormat="1" ht="15" x14ac:dyDescent="0.2">
      <c r="A17" s="100">
        <v>9</v>
      </c>
      <c r="B17" s="100"/>
      <c r="C17" s="24"/>
      <c r="D17" s="24"/>
      <c r="E17" s="24"/>
      <c r="F17" s="24"/>
      <c r="G17" s="24"/>
      <c r="H17" s="24"/>
      <c r="I17" s="284"/>
      <c r="J17" s="284"/>
      <c r="K17" s="284"/>
      <c r="L17" s="24"/>
    </row>
    <row r="18" spans="1:12" customFormat="1" ht="15" x14ac:dyDescent="0.2">
      <c r="A18" s="100">
        <v>10</v>
      </c>
      <c r="B18" s="100"/>
      <c r="C18" s="24"/>
      <c r="D18" s="24"/>
      <c r="E18" s="24"/>
      <c r="F18" s="24"/>
      <c r="G18" s="24"/>
      <c r="H18" s="24"/>
      <c r="I18" s="284"/>
      <c r="J18" s="284"/>
      <c r="K18" s="284"/>
      <c r="L18" s="24"/>
    </row>
    <row r="19" spans="1:12" customFormat="1" ht="15" x14ac:dyDescent="0.2">
      <c r="A19" s="100">
        <v>11</v>
      </c>
      <c r="B19" s="100"/>
      <c r="C19" s="24"/>
      <c r="D19" s="24"/>
      <c r="E19" s="24"/>
      <c r="F19" s="24"/>
      <c r="G19" s="24"/>
      <c r="H19" s="24"/>
      <c r="I19" s="284"/>
      <c r="J19" s="284"/>
      <c r="K19" s="284"/>
      <c r="L19" s="24"/>
    </row>
    <row r="20" spans="1:12" customFormat="1" ht="15" x14ac:dyDescent="0.2">
      <c r="A20" s="100">
        <v>12</v>
      </c>
      <c r="B20" s="100"/>
      <c r="C20" s="24"/>
      <c r="D20" s="24"/>
      <c r="E20" s="24"/>
      <c r="F20" s="24"/>
      <c r="G20" s="24"/>
      <c r="H20" s="24"/>
      <c r="I20" s="284"/>
      <c r="J20" s="284"/>
      <c r="K20" s="284"/>
      <c r="L20" s="24"/>
    </row>
    <row r="21" spans="1:12" customFormat="1" ht="15" x14ac:dyDescent="0.2">
      <c r="A21" s="100">
        <v>13</v>
      </c>
      <c r="B21" s="100"/>
      <c r="C21" s="24"/>
      <c r="D21" s="24"/>
      <c r="E21" s="24"/>
      <c r="F21" s="24"/>
      <c r="G21" s="24"/>
      <c r="H21" s="24"/>
      <c r="I21" s="284"/>
      <c r="J21" s="284"/>
      <c r="K21" s="284"/>
      <c r="L21" s="24"/>
    </row>
    <row r="22" spans="1:12" customFormat="1" ht="15" x14ac:dyDescent="0.2">
      <c r="A22" s="100">
        <v>14</v>
      </c>
      <c r="B22" s="100"/>
      <c r="C22" s="24"/>
      <c r="D22" s="24"/>
      <c r="E22" s="24"/>
      <c r="F22" s="24"/>
      <c r="G22" s="24"/>
      <c r="H22" s="24"/>
      <c r="I22" s="284"/>
      <c r="J22" s="284"/>
      <c r="K22" s="284"/>
      <c r="L22" s="24"/>
    </row>
    <row r="23" spans="1:12" customFormat="1" ht="15" x14ac:dyDescent="0.2">
      <c r="A23" s="100">
        <v>15</v>
      </c>
      <c r="B23" s="100"/>
      <c r="C23" s="24"/>
      <c r="D23" s="24"/>
      <c r="E23" s="24"/>
      <c r="F23" s="24"/>
      <c r="G23" s="24"/>
      <c r="H23" s="24"/>
      <c r="I23" s="284"/>
      <c r="J23" s="284"/>
      <c r="K23" s="284"/>
      <c r="L23" s="24"/>
    </row>
    <row r="24" spans="1:12" customFormat="1" ht="15" x14ac:dyDescent="0.2">
      <c r="A24" s="100">
        <v>16</v>
      </c>
      <c r="B24" s="100"/>
      <c r="C24" s="24"/>
      <c r="D24" s="24"/>
      <c r="E24" s="24"/>
      <c r="F24" s="24"/>
      <c r="G24" s="24"/>
      <c r="H24" s="24"/>
      <c r="I24" s="284"/>
      <c r="J24" s="284"/>
      <c r="K24" s="284"/>
      <c r="L24" s="24"/>
    </row>
    <row r="25" spans="1:12" customFormat="1" ht="15" x14ac:dyDescent="0.2">
      <c r="A25" s="100">
        <v>17</v>
      </c>
      <c r="B25" s="100"/>
      <c r="C25" s="24"/>
      <c r="D25" s="24"/>
      <c r="E25" s="24"/>
      <c r="F25" s="24"/>
      <c r="G25" s="24"/>
      <c r="H25" s="24"/>
      <c r="I25" s="284"/>
      <c r="J25" s="284"/>
      <c r="K25" s="284"/>
      <c r="L25" s="24"/>
    </row>
    <row r="26" spans="1:12" customFormat="1" ht="15" x14ac:dyDescent="0.2">
      <c r="A26" s="100">
        <v>18</v>
      </c>
      <c r="B26" s="100"/>
      <c r="C26" s="24"/>
      <c r="D26" s="24"/>
      <c r="E26" s="24"/>
      <c r="F26" s="24"/>
      <c r="G26" s="24"/>
      <c r="H26" s="24"/>
      <c r="I26" s="284"/>
      <c r="J26" s="284"/>
      <c r="K26" s="284"/>
      <c r="L26" s="24"/>
    </row>
    <row r="27" spans="1:12" customFormat="1" ht="15" x14ac:dyDescent="0.2">
      <c r="A27" s="100" t="s">
        <v>283</v>
      </c>
      <c r="B27" s="100"/>
      <c r="C27" s="24"/>
      <c r="D27" s="24"/>
      <c r="E27" s="24"/>
      <c r="F27" s="24"/>
      <c r="G27" s="24"/>
      <c r="H27" s="24"/>
      <c r="I27" s="284"/>
      <c r="J27" s="284"/>
      <c r="K27" s="284"/>
      <c r="L27" s="24"/>
    </row>
    <row r="28" spans="1:12" x14ac:dyDescent="0.2">
      <c r="A28" s="289"/>
      <c r="B28" s="289"/>
      <c r="C28" s="289"/>
      <c r="D28" s="289"/>
      <c r="E28" s="289"/>
      <c r="F28" s="289"/>
      <c r="G28" s="289"/>
      <c r="H28" s="289"/>
      <c r="I28" s="289"/>
      <c r="J28" s="289"/>
      <c r="K28" s="289"/>
      <c r="L28" s="289"/>
    </row>
    <row r="29" spans="1:12" x14ac:dyDescent="0.2">
      <c r="A29" s="289"/>
      <c r="B29" s="289"/>
      <c r="C29" s="289"/>
      <c r="D29" s="289"/>
      <c r="E29" s="289"/>
      <c r="F29" s="289"/>
      <c r="G29" s="289"/>
      <c r="H29" s="289"/>
      <c r="I29" s="289"/>
      <c r="J29" s="289"/>
      <c r="K29" s="289"/>
      <c r="L29" s="289"/>
    </row>
    <row r="30" spans="1:12" x14ac:dyDescent="0.2">
      <c r="A30" s="290"/>
      <c r="B30" s="290"/>
      <c r="C30" s="289"/>
      <c r="D30" s="289"/>
      <c r="E30" s="289"/>
      <c r="F30" s="289"/>
      <c r="G30" s="289"/>
      <c r="H30" s="289"/>
      <c r="I30" s="289"/>
      <c r="J30" s="289"/>
      <c r="K30" s="289"/>
      <c r="L30" s="289"/>
    </row>
    <row r="31" spans="1:12" ht="15" x14ac:dyDescent="0.3">
      <c r="A31" s="248"/>
      <c r="B31" s="248"/>
      <c r="C31" s="250" t="s">
        <v>107</v>
      </c>
      <c r="D31" s="248"/>
      <c r="E31" s="248"/>
      <c r="F31" s="251"/>
      <c r="G31" s="248"/>
      <c r="H31" s="248"/>
      <c r="I31" s="248"/>
      <c r="J31" s="248"/>
      <c r="K31" s="248"/>
      <c r="L31" s="248"/>
    </row>
    <row r="32" spans="1:12" ht="15" x14ac:dyDescent="0.3">
      <c r="A32" s="248"/>
      <c r="B32" s="248"/>
      <c r="C32" s="248"/>
      <c r="D32" s="252"/>
      <c r="E32" s="248"/>
      <c r="G32" s="252"/>
      <c r="H32" s="295"/>
    </row>
    <row r="33" spans="3:7" ht="15" x14ac:dyDescent="0.3">
      <c r="C33" s="248"/>
      <c r="D33" s="254" t="s">
        <v>271</v>
      </c>
      <c r="E33" s="248"/>
      <c r="G33" s="255" t="s">
        <v>276</v>
      </c>
    </row>
    <row r="34" spans="3:7" ht="15" x14ac:dyDescent="0.3">
      <c r="C34" s="248"/>
      <c r="D34" s="256" t="s">
        <v>140</v>
      </c>
      <c r="E34" s="248"/>
      <c r="G34" s="248" t="s">
        <v>272</v>
      </c>
    </row>
    <row r="35" spans="3:7" ht="15" x14ac:dyDescent="0.3">
      <c r="C35" s="248"/>
      <c r="D35" s="256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H2" sqref="H2:I2"/>
    </sheetView>
  </sheetViews>
  <sheetFormatPr defaultRowHeight="12.75" x14ac:dyDescent="0.2"/>
  <cols>
    <col min="1" max="1" width="11.7109375" style="249" customWidth="1"/>
    <col min="2" max="2" width="21.5703125" style="249" customWidth="1"/>
    <col min="3" max="3" width="19.140625" style="249" customWidth="1"/>
    <col min="4" max="4" width="23.7109375" style="249" customWidth="1"/>
    <col min="5" max="6" width="16.5703125" style="249" bestFit="1" customWidth="1"/>
    <col min="7" max="7" width="17" style="249" customWidth="1"/>
    <col min="8" max="8" width="19" style="249" customWidth="1"/>
    <col min="9" max="9" width="24.42578125" style="249" customWidth="1"/>
    <col min="10" max="16384" width="9.140625" style="249"/>
  </cols>
  <sheetData>
    <row r="1" spans="1:13" customFormat="1" ht="15" x14ac:dyDescent="0.2">
      <c r="A1" s="189" t="s">
        <v>474</v>
      </c>
      <c r="B1" s="190"/>
      <c r="C1" s="190"/>
      <c r="D1" s="190"/>
      <c r="E1" s="190"/>
      <c r="F1" s="190"/>
      <c r="G1" s="190"/>
      <c r="H1" s="196"/>
      <c r="I1" s="114" t="s">
        <v>110</v>
      </c>
    </row>
    <row r="2" spans="1:13" customFormat="1" ht="15" x14ac:dyDescent="0.3">
      <c r="A2" s="156" t="s">
        <v>141</v>
      </c>
      <c r="B2" s="190"/>
      <c r="C2" s="190"/>
      <c r="D2" s="190"/>
      <c r="E2" s="190"/>
      <c r="F2" s="190"/>
      <c r="G2" s="190"/>
      <c r="H2" s="457" t="s">
        <v>478</v>
      </c>
      <c r="I2" s="458"/>
    </row>
    <row r="3" spans="1:13" customFormat="1" ht="15" x14ac:dyDescent="0.2">
      <c r="A3" s="190"/>
      <c r="B3" s="190"/>
      <c r="C3" s="190"/>
      <c r="D3" s="190"/>
      <c r="E3" s="190"/>
      <c r="F3" s="190"/>
      <c r="G3" s="190"/>
      <c r="H3" s="193"/>
      <c r="I3" s="193"/>
      <c r="M3" s="249"/>
    </row>
    <row r="4" spans="1:13" customFormat="1" ht="15" x14ac:dyDescent="0.3">
      <c r="A4" s="112" t="str">
        <f>'ფორმა N2'!A4</f>
        <v>ანგარიშვალდებული პირის დასახელება:</v>
      </c>
      <c r="B4" s="112"/>
      <c r="C4" s="112"/>
      <c r="D4" s="190"/>
      <c r="E4" s="190"/>
      <c r="F4" s="190"/>
      <c r="G4" s="190"/>
      <c r="H4" s="190"/>
      <c r="I4" s="197"/>
    </row>
    <row r="5" spans="1:13" ht="15" x14ac:dyDescent="0.3">
      <c r="A5" s="286" t="str">
        <f>'ფორმა N1'!D4</f>
        <v>მპგ „ერთიანი ნაციონალური მოძრაობა“</v>
      </c>
      <c r="B5" s="116"/>
      <c r="C5" s="116"/>
      <c r="D5" s="288"/>
      <c r="E5" s="288"/>
      <c r="F5" s="288"/>
      <c r="G5" s="288"/>
      <c r="H5" s="288"/>
      <c r="I5" s="287"/>
    </row>
    <row r="6" spans="1:13" customFormat="1" ht="13.5" x14ac:dyDescent="0.2">
      <c r="A6" s="194"/>
      <c r="B6" s="195"/>
      <c r="C6" s="195"/>
      <c r="D6" s="190"/>
      <c r="E6" s="190"/>
      <c r="F6" s="190"/>
      <c r="G6" s="190"/>
      <c r="H6" s="190"/>
      <c r="I6" s="190"/>
    </row>
    <row r="7" spans="1:13" customFormat="1" ht="60" x14ac:dyDescent="0.2">
      <c r="A7" s="198" t="s">
        <v>64</v>
      </c>
      <c r="B7" s="188" t="s">
        <v>390</v>
      </c>
      <c r="C7" s="188" t="s">
        <v>391</v>
      </c>
      <c r="D7" s="188" t="s">
        <v>396</v>
      </c>
      <c r="E7" s="188" t="s">
        <v>398</v>
      </c>
      <c r="F7" s="188" t="s">
        <v>392</v>
      </c>
      <c r="G7" s="188" t="s">
        <v>393</v>
      </c>
      <c r="H7" s="188" t="s">
        <v>405</v>
      </c>
      <c r="I7" s="188" t="s">
        <v>394</v>
      </c>
    </row>
    <row r="8" spans="1:13" customFormat="1" ht="15" x14ac:dyDescent="0.2">
      <c r="A8" s="187">
        <v>1</v>
      </c>
      <c r="B8" s="187">
        <v>2</v>
      </c>
      <c r="C8" s="188">
        <v>3</v>
      </c>
      <c r="D8" s="187">
        <v>6</v>
      </c>
      <c r="E8" s="188">
        <v>7</v>
      </c>
      <c r="F8" s="187">
        <v>8</v>
      </c>
      <c r="G8" s="187">
        <v>9</v>
      </c>
      <c r="H8" s="187">
        <v>10</v>
      </c>
      <c r="I8" s="188">
        <v>11</v>
      </c>
    </row>
    <row r="9" spans="1:13" customFormat="1" ht="15" x14ac:dyDescent="0.2">
      <c r="A9" s="100">
        <v>1</v>
      </c>
      <c r="B9" s="24"/>
      <c r="C9" s="24"/>
      <c r="D9" s="24"/>
      <c r="E9" s="24"/>
      <c r="F9" s="284"/>
      <c r="G9" s="284"/>
      <c r="H9" s="284"/>
      <c r="I9" s="24"/>
    </row>
    <row r="10" spans="1:13" customFormat="1" ht="15" x14ac:dyDescent="0.2">
      <c r="A10" s="100">
        <v>2</v>
      </c>
      <c r="B10" s="24"/>
      <c r="C10" s="24"/>
      <c r="D10" s="24"/>
      <c r="E10" s="24"/>
      <c r="F10" s="284"/>
      <c r="G10" s="284"/>
      <c r="H10" s="284"/>
      <c r="I10" s="24"/>
    </row>
    <row r="11" spans="1:13" customFormat="1" ht="15" x14ac:dyDescent="0.2">
      <c r="A11" s="100">
        <v>3</v>
      </c>
      <c r="B11" s="24"/>
      <c r="C11" s="24"/>
      <c r="D11" s="24"/>
      <c r="E11" s="24"/>
      <c r="F11" s="284"/>
      <c r="G11" s="284"/>
      <c r="H11" s="284"/>
      <c r="I11" s="24"/>
    </row>
    <row r="12" spans="1:13" customFormat="1" ht="15" x14ac:dyDescent="0.2">
      <c r="A12" s="100">
        <v>4</v>
      </c>
      <c r="B12" s="24"/>
      <c r="C12" s="24"/>
      <c r="D12" s="24"/>
      <c r="E12" s="24"/>
      <c r="F12" s="284"/>
      <c r="G12" s="284"/>
      <c r="H12" s="284"/>
      <c r="I12" s="24"/>
    </row>
    <row r="13" spans="1:13" customFormat="1" ht="15" x14ac:dyDescent="0.2">
      <c r="A13" s="100">
        <v>5</v>
      </c>
      <c r="B13" s="24"/>
      <c r="C13" s="24"/>
      <c r="D13" s="24"/>
      <c r="E13" s="24"/>
      <c r="F13" s="284"/>
      <c r="G13" s="284"/>
      <c r="H13" s="284"/>
      <c r="I13" s="24"/>
    </row>
    <row r="14" spans="1:13" customFormat="1" ht="15" x14ac:dyDescent="0.2">
      <c r="A14" s="100">
        <v>6</v>
      </c>
      <c r="B14" s="24"/>
      <c r="C14" s="24"/>
      <c r="D14" s="24"/>
      <c r="E14" s="24"/>
      <c r="F14" s="284"/>
      <c r="G14" s="284"/>
      <c r="H14" s="284"/>
      <c r="I14" s="24"/>
    </row>
    <row r="15" spans="1:13" customFormat="1" ht="15" x14ac:dyDescent="0.2">
      <c r="A15" s="100">
        <v>7</v>
      </c>
      <c r="B15" s="24"/>
      <c r="C15" s="24"/>
      <c r="D15" s="24"/>
      <c r="E15" s="24"/>
      <c r="F15" s="284"/>
      <c r="G15" s="284"/>
      <c r="H15" s="284"/>
      <c r="I15" s="24"/>
    </row>
    <row r="16" spans="1:13" customFormat="1" ht="15" x14ac:dyDescent="0.2">
      <c r="A16" s="100">
        <v>8</v>
      </c>
      <c r="B16" s="24"/>
      <c r="C16" s="24"/>
      <c r="D16" s="24"/>
      <c r="E16" s="24"/>
      <c r="F16" s="284"/>
      <c r="G16" s="284"/>
      <c r="H16" s="284"/>
      <c r="I16" s="24"/>
    </row>
    <row r="17" spans="1:9" customFormat="1" ht="15" x14ac:dyDescent="0.2">
      <c r="A17" s="100">
        <v>9</v>
      </c>
      <c r="B17" s="24"/>
      <c r="C17" s="24"/>
      <c r="D17" s="24"/>
      <c r="E17" s="24"/>
      <c r="F17" s="284"/>
      <c r="G17" s="284"/>
      <c r="H17" s="284"/>
      <c r="I17" s="24"/>
    </row>
    <row r="18" spans="1:9" customFormat="1" ht="15" x14ac:dyDescent="0.2">
      <c r="A18" s="100">
        <v>10</v>
      </c>
      <c r="B18" s="24"/>
      <c r="C18" s="24"/>
      <c r="D18" s="24"/>
      <c r="E18" s="24"/>
      <c r="F18" s="284"/>
      <c r="G18" s="284"/>
      <c r="H18" s="284"/>
      <c r="I18" s="24"/>
    </row>
    <row r="19" spans="1:9" customFormat="1" ht="15" x14ac:dyDescent="0.2">
      <c r="A19" s="100">
        <v>11</v>
      </c>
      <c r="B19" s="24"/>
      <c r="C19" s="24"/>
      <c r="D19" s="24"/>
      <c r="E19" s="24"/>
      <c r="F19" s="284"/>
      <c r="G19" s="284"/>
      <c r="H19" s="284"/>
      <c r="I19" s="24"/>
    </row>
    <row r="20" spans="1:9" customFormat="1" ht="15" x14ac:dyDescent="0.2">
      <c r="A20" s="100">
        <v>12</v>
      </c>
      <c r="B20" s="24"/>
      <c r="C20" s="24"/>
      <c r="D20" s="24"/>
      <c r="E20" s="24"/>
      <c r="F20" s="284"/>
      <c r="G20" s="284"/>
      <c r="H20" s="284"/>
      <c r="I20" s="24"/>
    </row>
    <row r="21" spans="1:9" customFormat="1" ht="15" x14ac:dyDescent="0.2">
      <c r="A21" s="100">
        <v>13</v>
      </c>
      <c r="B21" s="24"/>
      <c r="C21" s="24"/>
      <c r="D21" s="24"/>
      <c r="E21" s="24"/>
      <c r="F21" s="284"/>
      <c r="G21" s="284"/>
      <c r="H21" s="284"/>
      <c r="I21" s="24"/>
    </row>
    <row r="22" spans="1:9" customFormat="1" ht="15" x14ac:dyDescent="0.2">
      <c r="A22" s="100">
        <v>14</v>
      </c>
      <c r="B22" s="24"/>
      <c r="C22" s="24"/>
      <c r="D22" s="24"/>
      <c r="E22" s="24"/>
      <c r="F22" s="284"/>
      <c r="G22" s="284"/>
      <c r="H22" s="284"/>
      <c r="I22" s="24"/>
    </row>
    <row r="23" spans="1:9" customFormat="1" ht="15" x14ac:dyDescent="0.2">
      <c r="A23" s="100">
        <v>15</v>
      </c>
      <c r="B23" s="24"/>
      <c r="C23" s="24"/>
      <c r="D23" s="24"/>
      <c r="E23" s="24"/>
      <c r="F23" s="284"/>
      <c r="G23" s="284"/>
      <c r="H23" s="284"/>
      <c r="I23" s="24"/>
    </row>
    <row r="24" spans="1:9" customFormat="1" ht="15" x14ac:dyDescent="0.2">
      <c r="A24" s="100">
        <v>16</v>
      </c>
      <c r="B24" s="24"/>
      <c r="C24" s="24"/>
      <c r="D24" s="24"/>
      <c r="E24" s="24"/>
      <c r="F24" s="284"/>
      <c r="G24" s="284"/>
      <c r="H24" s="284"/>
      <c r="I24" s="24"/>
    </row>
    <row r="25" spans="1:9" customFormat="1" ht="15" x14ac:dyDescent="0.2">
      <c r="A25" s="100">
        <v>17</v>
      </c>
      <c r="B25" s="24"/>
      <c r="C25" s="24"/>
      <c r="D25" s="24"/>
      <c r="E25" s="24"/>
      <c r="F25" s="284"/>
      <c r="G25" s="284"/>
      <c r="H25" s="284"/>
      <c r="I25" s="24"/>
    </row>
    <row r="26" spans="1:9" customFormat="1" ht="15" x14ac:dyDescent="0.2">
      <c r="A26" s="100">
        <v>18</v>
      </c>
      <c r="B26" s="24"/>
      <c r="C26" s="24"/>
      <c r="D26" s="24"/>
      <c r="E26" s="24"/>
      <c r="F26" s="284"/>
      <c r="G26" s="284"/>
      <c r="H26" s="284"/>
      <c r="I26" s="24"/>
    </row>
    <row r="27" spans="1:9" customFormat="1" ht="15" x14ac:dyDescent="0.2">
      <c r="A27" s="100" t="s">
        <v>283</v>
      </c>
      <c r="B27" s="24"/>
      <c r="C27" s="24"/>
      <c r="D27" s="24"/>
      <c r="E27" s="24"/>
      <c r="F27" s="284"/>
      <c r="G27" s="284"/>
      <c r="H27" s="284"/>
      <c r="I27" s="24"/>
    </row>
    <row r="28" spans="1:9" x14ac:dyDescent="0.2">
      <c r="A28" s="289"/>
      <c r="B28" s="289"/>
      <c r="C28" s="289"/>
      <c r="D28" s="289"/>
      <c r="E28" s="289"/>
      <c r="F28" s="289"/>
      <c r="G28" s="289"/>
      <c r="H28" s="289"/>
      <c r="I28" s="289"/>
    </row>
    <row r="29" spans="1:9" x14ac:dyDescent="0.2">
      <c r="A29" s="289"/>
      <c r="B29" s="289"/>
      <c r="C29" s="289"/>
      <c r="D29" s="289"/>
      <c r="E29" s="289"/>
      <c r="F29" s="289"/>
      <c r="G29" s="289"/>
      <c r="H29" s="289"/>
      <c r="I29" s="289"/>
    </row>
    <row r="30" spans="1:9" x14ac:dyDescent="0.2">
      <c r="A30" s="290"/>
      <c r="B30" s="289"/>
      <c r="C30" s="289"/>
      <c r="D30" s="289"/>
      <c r="E30" s="289"/>
      <c r="F30" s="289"/>
      <c r="G30" s="289"/>
      <c r="H30" s="289"/>
      <c r="I30" s="289"/>
    </row>
    <row r="31" spans="1:9" ht="15" x14ac:dyDescent="0.3">
      <c r="A31" s="248"/>
      <c r="B31" s="250" t="s">
        <v>107</v>
      </c>
      <c r="C31" s="248"/>
      <c r="D31" s="248"/>
      <c r="E31" s="251"/>
      <c r="F31" s="248"/>
      <c r="G31" s="248"/>
      <c r="H31" s="248"/>
      <c r="I31" s="248"/>
    </row>
    <row r="32" spans="1:9" ht="15" x14ac:dyDescent="0.3">
      <c r="A32" s="248"/>
      <c r="B32" s="248"/>
      <c r="C32" s="252"/>
      <c r="D32" s="248"/>
      <c r="F32" s="252"/>
      <c r="G32" s="295"/>
    </row>
    <row r="33" spans="2:6" ht="15" x14ac:dyDescent="0.3">
      <c r="B33" s="248"/>
      <c r="C33" s="254" t="s">
        <v>271</v>
      </c>
      <c r="D33" s="248"/>
      <c r="F33" s="255" t="s">
        <v>276</v>
      </c>
    </row>
    <row r="34" spans="2:6" ht="15" x14ac:dyDescent="0.3">
      <c r="B34" s="248"/>
      <c r="C34" s="256" t="s">
        <v>140</v>
      </c>
      <c r="D34" s="248"/>
      <c r="F34" s="248" t="s">
        <v>272</v>
      </c>
    </row>
    <row r="35" spans="2:6" ht="15" x14ac:dyDescent="0.3">
      <c r="B35" s="248"/>
      <c r="C35" s="256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zoomScaleSheetLayoutView="70" workbookViewId="0">
      <selection activeCell="H9" sqref="H9"/>
    </sheetView>
  </sheetViews>
  <sheetFormatPr defaultRowHeight="15" x14ac:dyDescent="0.3"/>
  <cols>
    <col min="1" max="1" width="6" style="248" customWidth="1"/>
    <col min="2" max="2" width="13.5703125" style="248" customWidth="1"/>
    <col min="3" max="3" width="37.140625" style="248" customWidth="1"/>
    <col min="4" max="4" width="24.85546875" style="248" customWidth="1"/>
    <col min="5" max="5" width="22.5703125" style="248" customWidth="1"/>
    <col min="6" max="6" width="16.7109375" style="248" customWidth="1"/>
    <col min="7" max="7" width="24.5703125" style="248" customWidth="1"/>
    <col min="8" max="8" width="20" style="248" customWidth="1"/>
    <col min="9" max="9" width="26.42578125" style="248" customWidth="1"/>
    <col min="10" max="10" width="0.5703125" style="248" customWidth="1"/>
    <col min="11" max="16384" width="9.140625" style="248"/>
  </cols>
  <sheetData>
    <row r="1" spans="1:10" x14ac:dyDescent="0.3">
      <c r="A1" s="110" t="s">
        <v>410</v>
      </c>
      <c r="B1" s="112"/>
      <c r="C1" s="112"/>
      <c r="D1" s="112"/>
      <c r="E1" s="112"/>
      <c r="F1" s="112"/>
      <c r="G1" s="112"/>
      <c r="H1" s="112"/>
      <c r="I1" s="227" t="s">
        <v>199</v>
      </c>
      <c r="J1" s="228"/>
    </row>
    <row r="2" spans="1:10" x14ac:dyDescent="0.3">
      <c r="A2" s="112" t="s">
        <v>141</v>
      </c>
      <c r="B2" s="112"/>
      <c r="C2" s="112"/>
      <c r="D2" s="112"/>
      <c r="E2" s="112"/>
      <c r="F2" s="112"/>
      <c r="G2" s="112"/>
      <c r="H2" s="112"/>
      <c r="I2" s="229" t="s">
        <v>480</v>
      </c>
      <c r="J2" s="228"/>
    </row>
    <row r="3" spans="1:10" x14ac:dyDescent="0.3">
      <c r="A3" s="112"/>
      <c r="B3" s="112"/>
      <c r="C3" s="112"/>
      <c r="D3" s="112"/>
      <c r="E3" s="112"/>
      <c r="F3" s="112"/>
      <c r="G3" s="112"/>
      <c r="H3" s="112"/>
      <c r="I3" s="153"/>
      <c r="J3" s="228"/>
    </row>
    <row r="4" spans="1:10" x14ac:dyDescent="0.3">
      <c r="A4" s="113" t="str">
        <f>'[2]ფორმა N2'!A4</f>
        <v>ანგარიშვალდებული პირის დასახელება:</v>
      </c>
      <c r="B4" s="112"/>
      <c r="C4" s="112"/>
      <c r="D4" s="112"/>
      <c r="E4" s="112"/>
      <c r="F4" s="112"/>
      <c r="G4" s="112"/>
      <c r="H4" s="112"/>
      <c r="I4" s="112"/>
      <c r="J4" s="155"/>
    </row>
    <row r="5" spans="1:10" x14ac:dyDescent="0.3">
      <c r="A5" s="286" t="s">
        <v>479</v>
      </c>
      <c r="B5" s="286"/>
      <c r="C5" s="286"/>
      <c r="D5" s="286"/>
      <c r="E5" s="286"/>
      <c r="F5" s="286"/>
      <c r="G5" s="286"/>
      <c r="H5" s="286"/>
      <c r="I5" s="286"/>
      <c r="J5" s="255"/>
    </row>
    <row r="6" spans="1:10" x14ac:dyDescent="0.3">
      <c r="A6" s="113"/>
      <c r="B6" s="112"/>
      <c r="C6" s="112"/>
      <c r="D6" s="112"/>
      <c r="E6" s="112"/>
      <c r="F6" s="112"/>
      <c r="G6" s="112"/>
      <c r="H6" s="112"/>
      <c r="I6" s="112"/>
      <c r="J6" s="155"/>
    </row>
    <row r="7" spans="1:10" x14ac:dyDescent="0.3">
      <c r="A7" s="112"/>
      <c r="B7" s="112"/>
      <c r="C7" s="112"/>
      <c r="D7" s="112"/>
      <c r="E7" s="112"/>
      <c r="F7" s="112"/>
      <c r="G7" s="112"/>
      <c r="H7" s="112"/>
      <c r="I7" s="112"/>
      <c r="J7" s="156"/>
    </row>
    <row r="8" spans="1:10" ht="63.75" customHeight="1" x14ac:dyDescent="0.3">
      <c r="A8" s="230" t="s">
        <v>64</v>
      </c>
      <c r="B8" s="230" t="s">
        <v>382</v>
      </c>
      <c r="C8" s="231" t="s">
        <v>443</v>
      </c>
      <c r="D8" s="231" t="s">
        <v>444</v>
      </c>
      <c r="E8" s="231" t="s">
        <v>383</v>
      </c>
      <c r="F8" s="231" t="s">
        <v>402</v>
      </c>
      <c r="G8" s="231" t="s">
        <v>403</v>
      </c>
      <c r="H8" s="231" t="s">
        <v>449</v>
      </c>
      <c r="I8" s="231" t="s">
        <v>404</v>
      </c>
      <c r="J8" s="156"/>
    </row>
    <row r="9" spans="1:10" x14ac:dyDescent="0.3">
      <c r="A9" s="233">
        <v>1</v>
      </c>
      <c r="B9" s="270"/>
      <c r="C9" s="238" t="s">
        <v>509</v>
      </c>
      <c r="D9" s="238">
        <v>203826002</v>
      </c>
      <c r="E9" s="237"/>
      <c r="F9" s="237"/>
      <c r="G9" s="237">
        <v>3250.1</v>
      </c>
      <c r="H9" s="237">
        <v>2350.1999999999998</v>
      </c>
      <c r="I9" s="237">
        <f>G9-H9</f>
        <v>899.90000000000009</v>
      </c>
      <c r="J9" s="156"/>
    </row>
    <row r="10" spans="1:10" x14ac:dyDescent="0.3">
      <c r="A10" s="233">
        <v>2</v>
      </c>
      <c r="B10" s="270"/>
      <c r="C10" s="238" t="s">
        <v>510</v>
      </c>
      <c r="D10" s="238">
        <v>211352016</v>
      </c>
      <c r="E10" s="237"/>
      <c r="F10" s="237"/>
      <c r="G10" s="237">
        <v>6000</v>
      </c>
      <c r="H10" s="237"/>
      <c r="I10" s="237">
        <f t="shared" ref="I10:I12" si="0">G10-H10</f>
        <v>6000</v>
      </c>
      <c r="J10" s="156"/>
    </row>
    <row r="11" spans="1:10" x14ac:dyDescent="0.3">
      <c r="A11" s="233">
        <v>3</v>
      </c>
      <c r="B11" s="270"/>
      <c r="C11" s="238" t="s">
        <v>511</v>
      </c>
      <c r="D11" s="238">
        <v>206334153</v>
      </c>
      <c r="E11" s="237"/>
      <c r="F11" s="237"/>
      <c r="G11" s="237">
        <v>412</v>
      </c>
      <c r="H11" s="237"/>
      <c r="I11" s="237">
        <f t="shared" si="0"/>
        <v>412</v>
      </c>
      <c r="J11" s="156"/>
    </row>
    <row r="12" spans="1:10" x14ac:dyDescent="0.3">
      <c r="A12" s="233">
        <v>4</v>
      </c>
      <c r="B12" s="270"/>
      <c r="C12" s="238" t="s">
        <v>512</v>
      </c>
      <c r="D12" s="238">
        <v>220416048</v>
      </c>
      <c r="E12" s="237"/>
      <c r="F12" s="237"/>
      <c r="G12" s="237">
        <v>150</v>
      </c>
      <c r="H12" s="237"/>
      <c r="I12" s="237">
        <f t="shared" si="0"/>
        <v>150</v>
      </c>
      <c r="J12" s="156"/>
    </row>
    <row r="13" spans="1:10" x14ac:dyDescent="0.3">
      <c r="A13" s="233" t="s">
        <v>283</v>
      </c>
      <c r="B13" s="270"/>
      <c r="C13" s="241"/>
      <c r="D13" s="241"/>
      <c r="E13" s="240"/>
      <c r="F13" s="240"/>
      <c r="G13" s="344"/>
      <c r="H13" s="355" t="s">
        <v>437</v>
      </c>
      <c r="I13" s="345">
        <f>SUM(I9:I12)</f>
        <v>7461.9</v>
      </c>
      <c r="J13" s="156"/>
    </row>
    <row r="15" spans="1:10" x14ac:dyDescent="0.3">
      <c r="A15" s="248" t="s">
        <v>475</v>
      </c>
    </row>
    <row r="17" spans="1:12" x14ac:dyDescent="0.3">
      <c r="B17" s="250" t="s">
        <v>107</v>
      </c>
      <c r="F17" s="251"/>
    </row>
    <row r="18" spans="1:12" x14ac:dyDescent="0.3">
      <c r="F18" s="249"/>
      <c r="I18" s="249"/>
      <c r="J18" s="249"/>
      <c r="K18" s="249"/>
      <c r="L18" s="249"/>
    </row>
    <row r="19" spans="1:12" x14ac:dyDescent="0.3">
      <c r="C19" s="252"/>
      <c r="F19" s="252"/>
      <c r="G19" s="252"/>
      <c r="H19" s="255"/>
      <c r="I19" s="253"/>
      <c r="J19" s="249"/>
      <c r="K19" s="249"/>
      <c r="L19" s="249"/>
    </row>
    <row r="20" spans="1:12" x14ac:dyDescent="0.3">
      <c r="A20" s="249"/>
      <c r="C20" s="254" t="s">
        <v>271</v>
      </c>
      <c r="F20" s="255" t="s">
        <v>276</v>
      </c>
      <c r="G20" s="254"/>
      <c r="H20" s="254"/>
      <c r="I20" s="253"/>
      <c r="J20" s="249"/>
      <c r="K20" s="249"/>
      <c r="L20" s="249"/>
    </row>
    <row r="21" spans="1:12" x14ac:dyDescent="0.3">
      <c r="A21" s="249"/>
      <c r="C21" s="256" t="s">
        <v>140</v>
      </c>
      <c r="F21" s="248" t="s">
        <v>272</v>
      </c>
      <c r="I21" s="249"/>
      <c r="J21" s="249"/>
      <c r="K21" s="249"/>
      <c r="L21" s="249"/>
    </row>
    <row r="22" spans="1:12" s="249" customFormat="1" x14ac:dyDescent="0.3">
      <c r="B22" s="248"/>
      <c r="C22" s="256"/>
      <c r="G22" s="256"/>
      <c r="H22" s="256"/>
    </row>
    <row r="23" spans="1:12" s="249" customFormat="1" ht="12.75" x14ac:dyDescent="0.2"/>
    <row r="24" spans="1:12" s="249" customFormat="1" ht="12.75" x14ac:dyDescent="0.2"/>
    <row r="25" spans="1:12" s="249" customFormat="1" ht="12.75" x14ac:dyDescent="0.2"/>
    <row r="26" spans="1:12" s="249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3"/>
  </dataValidations>
  <printOptions gridLines="1"/>
  <pageMargins left="0.7" right="0.7" top="0.75" bottom="0.75" header="0.3" footer="0.3"/>
  <pageSetup scale="6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E11" sqref="E11"/>
    </sheetView>
  </sheetViews>
  <sheetFormatPr defaultRowHeight="12.75" x14ac:dyDescent="0.2"/>
  <cols>
    <col min="1" max="1" width="2.7109375" style="260" customWidth="1"/>
    <col min="2" max="2" width="9" style="260" customWidth="1"/>
    <col min="3" max="3" width="23.42578125" style="260" customWidth="1"/>
    <col min="4" max="4" width="13.28515625" style="260" customWidth="1"/>
    <col min="5" max="5" width="9.5703125" style="260" customWidth="1"/>
    <col min="6" max="6" width="11.5703125" style="260" customWidth="1"/>
    <col min="7" max="7" width="12.28515625" style="260" customWidth="1"/>
    <col min="8" max="8" width="15.28515625" style="260" customWidth="1"/>
    <col min="9" max="9" width="17.5703125" style="260" customWidth="1"/>
    <col min="10" max="11" width="12.42578125" style="260" customWidth="1"/>
    <col min="12" max="12" width="23.5703125" style="260" customWidth="1"/>
    <col min="13" max="13" width="18.5703125" style="260" customWidth="1"/>
    <col min="14" max="14" width="0.85546875" style="260" customWidth="1"/>
    <col min="15" max="16384" width="9.140625" style="260"/>
  </cols>
  <sheetData>
    <row r="1" spans="1:14" ht="13.5" x14ac:dyDescent="0.2">
      <c r="A1" s="257" t="s">
        <v>477</v>
      </c>
      <c r="B1" s="258"/>
      <c r="C1" s="258"/>
      <c r="D1" s="258"/>
      <c r="E1" s="258"/>
      <c r="F1" s="258"/>
      <c r="G1" s="258"/>
      <c r="H1" s="258"/>
      <c r="I1" s="261"/>
      <c r="J1" s="331"/>
      <c r="K1" s="331"/>
      <c r="L1" s="331"/>
      <c r="M1" s="331" t="s">
        <v>426</v>
      </c>
      <c r="N1" s="261"/>
    </row>
    <row r="2" spans="1:14" ht="15" x14ac:dyDescent="0.2">
      <c r="A2" s="261" t="s">
        <v>322</v>
      </c>
      <c r="B2" s="258"/>
      <c r="C2" s="258"/>
      <c r="D2" s="259"/>
      <c r="E2" s="259"/>
      <c r="F2" s="259"/>
      <c r="G2" s="259"/>
      <c r="H2" s="259"/>
      <c r="I2" s="258"/>
      <c r="J2" s="258"/>
      <c r="K2" s="258"/>
      <c r="L2" s="258"/>
      <c r="M2" s="229" t="s">
        <v>480</v>
      </c>
      <c r="N2" s="261"/>
    </row>
    <row r="3" spans="1:14" x14ac:dyDescent="0.2">
      <c r="A3" s="261"/>
      <c r="B3" s="258"/>
      <c r="C3" s="258"/>
      <c r="D3" s="259"/>
      <c r="E3" s="259"/>
      <c r="F3" s="259"/>
      <c r="G3" s="259"/>
      <c r="H3" s="259"/>
      <c r="I3" s="258"/>
      <c r="J3" s="258"/>
      <c r="K3" s="258"/>
      <c r="L3" s="258"/>
      <c r="M3" s="258"/>
      <c r="N3" s="261"/>
    </row>
    <row r="4" spans="1:14" ht="15" x14ac:dyDescent="0.3">
      <c r="A4" s="168" t="s">
        <v>277</v>
      </c>
      <c r="B4" s="258"/>
      <c r="C4" s="258"/>
      <c r="D4" s="262"/>
      <c r="E4" s="332"/>
      <c r="F4" s="262"/>
      <c r="G4" s="259"/>
      <c r="H4" s="259"/>
      <c r="I4" s="259"/>
      <c r="J4" s="259"/>
      <c r="K4" s="259"/>
      <c r="L4" s="258"/>
      <c r="M4" s="259"/>
      <c r="N4" s="261"/>
    </row>
    <row r="5" spans="1:14" ht="15" x14ac:dyDescent="0.3">
      <c r="A5" s="286" t="s">
        <v>479</v>
      </c>
      <c r="B5" s="263"/>
      <c r="C5" s="263"/>
      <c r="D5" s="263"/>
      <c r="E5" s="264"/>
      <c r="F5" s="264"/>
      <c r="G5" s="264"/>
      <c r="H5" s="264"/>
      <c r="I5" s="264"/>
      <c r="J5" s="264"/>
      <c r="K5" s="264"/>
      <c r="L5" s="264"/>
      <c r="M5" s="264"/>
      <c r="N5" s="261"/>
    </row>
    <row r="6" spans="1:14" ht="13.5" thickBot="1" x14ac:dyDescent="0.25">
      <c r="A6" s="333"/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261"/>
    </row>
    <row r="7" spans="1:14" ht="51" x14ac:dyDescent="0.2">
      <c r="A7" s="334" t="s">
        <v>64</v>
      </c>
      <c r="B7" s="335" t="s">
        <v>427</v>
      </c>
      <c r="C7" s="335" t="s">
        <v>428</v>
      </c>
      <c r="D7" s="336" t="s">
        <v>429</v>
      </c>
      <c r="E7" s="336" t="s">
        <v>278</v>
      </c>
      <c r="F7" s="336" t="s">
        <v>430</v>
      </c>
      <c r="G7" s="336" t="s">
        <v>431</v>
      </c>
      <c r="H7" s="335" t="s">
        <v>432</v>
      </c>
      <c r="I7" s="337" t="s">
        <v>433</v>
      </c>
      <c r="J7" s="337" t="s">
        <v>434</v>
      </c>
      <c r="K7" s="338" t="s">
        <v>435</v>
      </c>
      <c r="L7" s="338" t="s">
        <v>436</v>
      </c>
      <c r="M7" s="336" t="s">
        <v>426</v>
      </c>
      <c r="N7" s="261"/>
    </row>
    <row r="8" spans="1:14" x14ac:dyDescent="0.2">
      <c r="A8" s="266">
        <v>1</v>
      </c>
      <c r="B8" s="267">
        <v>2</v>
      </c>
      <c r="C8" s="267">
        <v>3</v>
      </c>
      <c r="D8" s="268">
        <v>4</v>
      </c>
      <c r="E8" s="268">
        <v>5</v>
      </c>
      <c r="F8" s="268">
        <v>6</v>
      </c>
      <c r="G8" s="268">
        <v>7</v>
      </c>
      <c r="H8" s="268">
        <v>8</v>
      </c>
      <c r="I8" s="268">
        <v>9</v>
      </c>
      <c r="J8" s="268">
        <v>10</v>
      </c>
      <c r="K8" s="268">
        <v>11</v>
      </c>
      <c r="L8" s="268">
        <v>12</v>
      </c>
      <c r="M8" s="268">
        <v>13</v>
      </c>
      <c r="N8" s="261"/>
    </row>
    <row r="9" spans="1:14" ht="15" x14ac:dyDescent="0.25">
      <c r="A9" s="269">
        <v>1</v>
      </c>
      <c r="B9" s="270"/>
      <c r="C9" s="339"/>
      <c r="D9" s="269"/>
      <c r="E9" s="269"/>
      <c r="F9" s="269"/>
      <c r="G9" s="269"/>
      <c r="H9" s="269"/>
      <c r="I9" s="269"/>
      <c r="J9" s="269"/>
      <c r="K9" s="269"/>
      <c r="L9" s="269"/>
      <c r="M9" s="340" t="str">
        <f t="shared" ref="M9:M33" si="0">IF(ISBLANK(B9),"",$M$2)</f>
        <v/>
      </c>
      <c r="N9" s="261"/>
    </row>
    <row r="10" spans="1:14" ht="15" x14ac:dyDescent="0.25">
      <c r="A10" s="269">
        <v>2</v>
      </c>
      <c r="B10" s="270"/>
      <c r="C10" s="339"/>
      <c r="D10" s="269"/>
      <c r="E10" s="269"/>
      <c r="F10" s="269"/>
      <c r="G10" s="269"/>
      <c r="H10" s="269"/>
      <c r="I10" s="269"/>
      <c r="J10" s="269"/>
      <c r="K10" s="269"/>
      <c r="L10" s="269"/>
      <c r="M10" s="340" t="str">
        <f t="shared" si="0"/>
        <v/>
      </c>
      <c r="N10" s="261"/>
    </row>
    <row r="11" spans="1:14" ht="15" x14ac:dyDescent="0.25">
      <c r="A11" s="269">
        <v>3</v>
      </c>
      <c r="B11" s="270"/>
      <c r="C11" s="339"/>
      <c r="D11" s="269"/>
      <c r="E11" s="269"/>
      <c r="F11" s="269"/>
      <c r="G11" s="269"/>
      <c r="H11" s="269"/>
      <c r="I11" s="269"/>
      <c r="J11" s="269"/>
      <c r="K11" s="269"/>
      <c r="L11" s="269"/>
      <c r="M11" s="340" t="str">
        <f t="shared" si="0"/>
        <v/>
      </c>
      <c r="N11" s="261"/>
    </row>
    <row r="12" spans="1:14" ht="15" x14ac:dyDescent="0.25">
      <c r="A12" s="269">
        <v>4</v>
      </c>
      <c r="B12" s="270"/>
      <c r="C12" s="339"/>
      <c r="D12" s="269"/>
      <c r="E12" s="269"/>
      <c r="F12" s="269"/>
      <c r="G12" s="269"/>
      <c r="H12" s="269"/>
      <c r="I12" s="269"/>
      <c r="J12" s="269"/>
      <c r="K12" s="269"/>
      <c r="L12" s="269"/>
      <c r="M12" s="340" t="str">
        <f t="shared" si="0"/>
        <v/>
      </c>
      <c r="N12" s="261"/>
    </row>
    <row r="13" spans="1:14" ht="15" x14ac:dyDescent="0.25">
      <c r="A13" s="269">
        <v>5</v>
      </c>
      <c r="B13" s="270"/>
      <c r="C13" s="339"/>
      <c r="D13" s="269"/>
      <c r="E13" s="269"/>
      <c r="F13" s="269"/>
      <c r="G13" s="269"/>
      <c r="H13" s="269"/>
      <c r="I13" s="269"/>
      <c r="J13" s="269"/>
      <c r="K13" s="269"/>
      <c r="L13" s="269"/>
      <c r="M13" s="340" t="str">
        <f t="shared" si="0"/>
        <v/>
      </c>
      <c r="N13" s="261"/>
    </row>
    <row r="14" spans="1:14" ht="15" x14ac:dyDescent="0.25">
      <c r="A14" s="269">
        <v>6</v>
      </c>
      <c r="B14" s="270"/>
      <c r="C14" s="339"/>
      <c r="D14" s="269"/>
      <c r="E14" s="269"/>
      <c r="F14" s="269"/>
      <c r="G14" s="269"/>
      <c r="H14" s="269"/>
      <c r="I14" s="269"/>
      <c r="J14" s="269"/>
      <c r="K14" s="269"/>
      <c r="L14" s="269"/>
      <c r="M14" s="340" t="str">
        <f t="shared" si="0"/>
        <v/>
      </c>
      <c r="N14" s="261"/>
    </row>
    <row r="15" spans="1:14" ht="15" x14ac:dyDescent="0.25">
      <c r="A15" s="269">
        <v>7</v>
      </c>
      <c r="B15" s="270"/>
      <c r="C15" s="339"/>
      <c r="D15" s="269"/>
      <c r="E15" s="269"/>
      <c r="F15" s="269"/>
      <c r="G15" s="269"/>
      <c r="H15" s="269"/>
      <c r="I15" s="269"/>
      <c r="J15" s="269"/>
      <c r="K15" s="269"/>
      <c r="L15" s="269"/>
      <c r="M15" s="340" t="str">
        <f t="shared" si="0"/>
        <v/>
      </c>
      <c r="N15" s="261"/>
    </row>
    <row r="16" spans="1:14" ht="15" x14ac:dyDescent="0.25">
      <c r="A16" s="269">
        <v>8</v>
      </c>
      <c r="B16" s="270"/>
      <c r="C16" s="339"/>
      <c r="D16" s="269"/>
      <c r="E16" s="269"/>
      <c r="F16" s="269"/>
      <c r="G16" s="269"/>
      <c r="H16" s="269"/>
      <c r="I16" s="269"/>
      <c r="J16" s="269"/>
      <c r="K16" s="269"/>
      <c r="L16" s="269"/>
      <c r="M16" s="340" t="str">
        <f t="shared" si="0"/>
        <v/>
      </c>
      <c r="N16" s="261"/>
    </row>
    <row r="17" spans="1:14" ht="15" x14ac:dyDescent="0.25">
      <c r="A17" s="269">
        <v>9</v>
      </c>
      <c r="B17" s="270"/>
      <c r="C17" s="339"/>
      <c r="D17" s="269"/>
      <c r="E17" s="269"/>
      <c r="F17" s="269"/>
      <c r="G17" s="269"/>
      <c r="H17" s="269"/>
      <c r="I17" s="269"/>
      <c r="J17" s="269"/>
      <c r="K17" s="269"/>
      <c r="L17" s="269"/>
      <c r="M17" s="340" t="str">
        <f t="shared" si="0"/>
        <v/>
      </c>
      <c r="N17" s="261"/>
    </row>
    <row r="18" spans="1:14" ht="15" x14ac:dyDescent="0.25">
      <c r="A18" s="269">
        <v>10</v>
      </c>
      <c r="B18" s="270"/>
      <c r="C18" s="339"/>
      <c r="D18" s="269"/>
      <c r="E18" s="269"/>
      <c r="F18" s="269"/>
      <c r="G18" s="269"/>
      <c r="H18" s="269"/>
      <c r="I18" s="269"/>
      <c r="J18" s="269"/>
      <c r="K18" s="269"/>
      <c r="L18" s="269"/>
      <c r="M18" s="340" t="str">
        <f t="shared" si="0"/>
        <v/>
      </c>
      <c r="N18" s="261"/>
    </row>
    <row r="19" spans="1:14" ht="15" x14ac:dyDescent="0.25">
      <c r="A19" s="269">
        <v>11</v>
      </c>
      <c r="B19" s="270"/>
      <c r="C19" s="339"/>
      <c r="D19" s="269"/>
      <c r="E19" s="269"/>
      <c r="F19" s="269"/>
      <c r="G19" s="269"/>
      <c r="H19" s="269"/>
      <c r="I19" s="269"/>
      <c r="J19" s="269"/>
      <c r="K19" s="269"/>
      <c r="L19" s="269"/>
      <c r="M19" s="340" t="str">
        <f t="shared" si="0"/>
        <v/>
      </c>
      <c r="N19" s="261"/>
    </row>
    <row r="20" spans="1:14" ht="15" x14ac:dyDescent="0.25">
      <c r="A20" s="269">
        <v>12</v>
      </c>
      <c r="B20" s="270"/>
      <c r="C20" s="339"/>
      <c r="D20" s="269"/>
      <c r="E20" s="269"/>
      <c r="F20" s="269"/>
      <c r="G20" s="269"/>
      <c r="H20" s="269"/>
      <c r="I20" s="269"/>
      <c r="J20" s="269"/>
      <c r="K20" s="269"/>
      <c r="L20" s="269"/>
      <c r="M20" s="340" t="str">
        <f t="shared" si="0"/>
        <v/>
      </c>
      <c r="N20" s="261"/>
    </row>
    <row r="21" spans="1:14" ht="15" x14ac:dyDescent="0.25">
      <c r="A21" s="269">
        <v>13</v>
      </c>
      <c r="B21" s="270"/>
      <c r="C21" s="339"/>
      <c r="D21" s="269"/>
      <c r="E21" s="269"/>
      <c r="F21" s="269"/>
      <c r="G21" s="269"/>
      <c r="H21" s="269"/>
      <c r="I21" s="269"/>
      <c r="J21" s="269"/>
      <c r="K21" s="269"/>
      <c r="L21" s="269"/>
      <c r="M21" s="340" t="str">
        <f t="shared" si="0"/>
        <v/>
      </c>
      <c r="N21" s="261"/>
    </row>
    <row r="22" spans="1:14" ht="15" x14ac:dyDescent="0.25">
      <c r="A22" s="269">
        <v>14</v>
      </c>
      <c r="B22" s="270"/>
      <c r="C22" s="339"/>
      <c r="D22" s="269"/>
      <c r="E22" s="269"/>
      <c r="F22" s="269"/>
      <c r="G22" s="269"/>
      <c r="H22" s="269"/>
      <c r="I22" s="269"/>
      <c r="J22" s="269"/>
      <c r="K22" s="269"/>
      <c r="L22" s="269"/>
      <c r="M22" s="340" t="str">
        <f t="shared" si="0"/>
        <v/>
      </c>
      <c r="N22" s="261"/>
    </row>
    <row r="23" spans="1:14" ht="15" x14ac:dyDescent="0.25">
      <c r="A23" s="269">
        <v>15</v>
      </c>
      <c r="B23" s="270"/>
      <c r="C23" s="339"/>
      <c r="D23" s="269"/>
      <c r="E23" s="269"/>
      <c r="F23" s="269"/>
      <c r="G23" s="269"/>
      <c r="H23" s="269"/>
      <c r="I23" s="269"/>
      <c r="J23" s="269"/>
      <c r="K23" s="269"/>
      <c r="L23" s="269"/>
      <c r="M23" s="340" t="str">
        <f t="shared" si="0"/>
        <v/>
      </c>
      <c r="N23" s="261"/>
    </row>
    <row r="24" spans="1:14" ht="15" x14ac:dyDescent="0.25">
      <c r="A24" s="269">
        <v>16</v>
      </c>
      <c r="B24" s="270"/>
      <c r="C24" s="339"/>
      <c r="D24" s="269"/>
      <c r="E24" s="269"/>
      <c r="F24" s="269"/>
      <c r="G24" s="269"/>
      <c r="H24" s="269"/>
      <c r="I24" s="269"/>
      <c r="J24" s="269"/>
      <c r="K24" s="269"/>
      <c r="L24" s="269"/>
      <c r="M24" s="340" t="str">
        <f t="shared" si="0"/>
        <v/>
      </c>
      <c r="N24" s="261"/>
    </row>
    <row r="25" spans="1:14" ht="15" x14ac:dyDescent="0.25">
      <c r="A25" s="269">
        <v>17</v>
      </c>
      <c r="B25" s="270"/>
      <c r="C25" s="339"/>
      <c r="D25" s="269"/>
      <c r="E25" s="269"/>
      <c r="F25" s="269"/>
      <c r="G25" s="269"/>
      <c r="H25" s="269"/>
      <c r="I25" s="269"/>
      <c r="J25" s="269"/>
      <c r="K25" s="269"/>
      <c r="L25" s="269"/>
      <c r="M25" s="340" t="str">
        <f t="shared" si="0"/>
        <v/>
      </c>
      <c r="N25" s="261"/>
    </row>
    <row r="26" spans="1:14" ht="15" x14ac:dyDescent="0.25">
      <c r="A26" s="269">
        <v>18</v>
      </c>
      <c r="B26" s="270"/>
      <c r="C26" s="339"/>
      <c r="D26" s="269"/>
      <c r="E26" s="269"/>
      <c r="F26" s="269"/>
      <c r="G26" s="269"/>
      <c r="H26" s="269"/>
      <c r="I26" s="269"/>
      <c r="J26" s="269"/>
      <c r="K26" s="269"/>
      <c r="L26" s="269"/>
      <c r="M26" s="340" t="str">
        <f t="shared" si="0"/>
        <v/>
      </c>
      <c r="N26" s="261"/>
    </row>
    <row r="27" spans="1:14" ht="15" x14ac:dyDescent="0.25">
      <c r="A27" s="269">
        <v>19</v>
      </c>
      <c r="B27" s="270"/>
      <c r="C27" s="339"/>
      <c r="D27" s="269"/>
      <c r="E27" s="269"/>
      <c r="F27" s="269"/>
      <c r="G27" s="269"/>
      <c r="H27" s="269"/>
      <c r="I27" s="269"/>
      <c r="J27" s="269"/>
      <c r="K27" s="269"/>
      <c r="L27" s="269"/>
      <c r="M27" s="340" t="str">
        <f t="shared" si="0"/>
        <v/>
      </c>
      <c r="N27" s="261"/>
    </row>
    <row r="28" spans="1:14" ht="15" x14ac:dyDescent="0.25">
      <c r="A28" s="269">
        <v>20</v>
      </c>
      <c r="B28" s="270"/>
      <c r="C28" s="339"/>
      <c r="D28" s="269"/>
      <c r="E28" s="269"/>
      <c r="F28" s="269"/>
      <c r="G28" s="269"/>
      <c r="H28" s="269"/>
      <c r="I28" s="269"/>
      <c r="J28" s="269"/>
      <c r="K28" s="269"/>
      <c r="L28" s="269"/>
      <c r="M28" s="340" t="str">
        <f t="shared" si="0"/>
        <v/>
      </c>
      <c r="N28" s="261"/>
    </row>
    <row r="29" spans="1:14" ht="15" x14ac:dyDescent="0.25">
      <c r="A29" s="269">
        <v>21</v>
      </c>
      <c r="B29" s="270"/>
      <c r="C29" s="339"/>
      <c r="D29" s="269"/>
      <c r="E29" s="269"/>
      <c r="F29" s="269"/>
      <c r="G29" s="269"/>
      <c r="H29" s="269"/>
      <c r="I29" s="269"/>
      <c r="J29" s="269"/>
      <c r="K29" s="269"/>
      <c r="L29" s="269"/>
      <c r="M29" s="340" t="str">
        <f t="shared" si="0"/>
        <v/>
      </c>
      <c r="N29" s="261"/>
    </row>
    <row r="30" spans="1:14" ht="15" x14ac:dyDescent="0.25">
      <c r="A30" s="269">
        <v>22</v>
      </c>
      <c r="B30" s="270"/>
      <c r="C30" s="339"/>
      <c r="D30" s="269"/>
      <c r="E30" s="269"/>
      <c r="F30" s="269"/>
      <c r="G30" s="269"/>
      <c r="H30" s="269"/>
      <c r="I30" s="269"/>
      <c r="J30" s="269"/>
      <c r="K30" s="269"/>
      <c r="L30" s="269"/>
      <c r="M30" s="340" t="str">
        <f t="shared" si="0"/>
        <v/>
      </c>
      <c r="N30" s="261"/>
    </row>
    <row r="31" spans="1:14" ht="15" x14ac:dyDescent="0.25">
      <c r="A31" s="269">
        <v>23</v>
      </c>
      <c r="B31" s="270"/>
      <c r="C31" s="339"/>
      <c r="D31" s="269"/>
      <c r="E31" s="269"/>
      <c r="F31" s="269"/>
      <c r="G31" s="269"/>
      <c r="H31" s="269"/>
      <c r="I31" s="269"/>
      <c r="J31" s="269"/>
      <c r="K31" s="269"/>
      <c r="L31" s="269"/>
      <c r="M31" s="340" t="str">
        <f t="shared" si="0"/>
        <v/>
      </c>
      <c r="N31" s="261"/>
    </row>
    <row r="32" spans="1:14" ht="15" x14ac:dyDescent="0.25">
      <c r="A32" s="269">
        <v>24</v>
      </c>
      <c r="B32" s="270"/>
      <c r="C32" s="339"/>
      <c r="D32" s="269"/>
      <c r="E32" s="269"/>
      <c r="F32" s="269"/>
      <c r="G32" s="269"/>
      <c r="H32" s="269"/>
      <c r="I32" s="269"/>
      <c r="J32" s="269"/>
      <c r="K32" s="269"/>
      <c r="L32" s="269"/>
      <c r="M32" s="340" t="str">
        <f t="shared" si="0"/>
        <v/>
      </c>
      <c r="N32" s="261"/>
    </row>
    <row r="33" spans="1:14" ht="15" x14ac:dyDescent="0.25">
      <c r="A33" s="341" t="s">
        <v>283</v>
      </c>
      <c r="B33" s="270"/>
      <c r="C33" s="339"/>
      <c r="D33" s="269"/>
      <c r="E33" s="269"/>
      <c r="F33" s="269"/>
      <c r="G33" s="269"/>
      <c r="H33" s="269"/>
      <c r="I33" s="269"/>
      <c r="J33" s="269"/>
      <c r="K33" s="269"/>
      <c r="L33" s="269"/>
      <c r="M33" s="340" t="str">
        <f t="shared" si="0"/>
        <v/>
      </c>
      <c r="N33" s="261"/>
    </row>
    <row r="34" spans="1:14" s="276" customFormat="1" x14ac:dyDescent="0.2"/>
    <row r="37" spans="1:14" s="21" customFormat="1" ht="15" x14ac:dyDescent="0.3">
      <c r="B37" s="271" t="s">
        <v>107</v>
      </c>
    </row>
    <row r="38" spans="1:14" s="21" customFormat="1" ht="15" x14ac:dyDescent="0.3">
      <c r="B38" s="271"/>
    </row>
    <row r="39" spans="1:14" s="21" customFormat="1" ht="15" x14ac:dyDescent="0.3">
      <c r="C39" s="273"/>
      <c r="D39" s="272"/>
      <c r="E39" s="272"/>
      <c r="H39" s="273"/>
      <c r="I39" s="273"/>
      <c r="J39" s="272"/>
      <c r="K39" s="272"/>
      <c r="L39" s="272"/>
    </row>
    <row r="40" spans="1:14" s="21" customFormat="1" ht="15" x14ac:dyDescent="0.3">
      <c r="C40" s="274" t="s">
        <v>271</v>
      </c>
      <c r="D40" s="272"/>
      <c r="E40" s="272"/>
      <c r="H40" s="271" t="s">
        <v>324</v>
      </c>
      <c r="M40" s="272"/>
    </row>
    <row r="41" spans="1:14" s="21" customFormat="1" ht="15" x14ac:dyDescent="0.3">
      <c r="C41" s="274" t="s">
        <v>140</v>
      </c>
      <c r="D41" s="272"/>
      <c r="E41" s="272"/>
      <c r="H41" s="275" t="s">
        <v>272</v>
      </c>
      <c r="M41" s="272"/>
    </row>
    <row r="42" spans="1:14" ht="15" x14ac:dyDescent="0.3">
      <c r="C42" s="274"/>
      <c r="F42" s="275"/>
      <c r="J42" s="277"/>
      <c r="K42" s="277"/>
      <c r="L42" s="277"/>
      <c r="M42" s="277"/>
    </row>
    <row r="43" spans="1:14" ht="15" x14ac:dyDescent="0.3">
      <c r="C43" s="274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59">
        <v>40907</v>
      </c>
      <c r="C2" t="s">
        <v>201</v>
      </c>
      <c r="E2" t="s">
        <v>234</v>
      </c>
      <c r="G2" s="96" t="s">
        <v>240</v>
      </c>
    </row>
    <row r="3" spans="1:7" ht="15" x14ac:dyDescent="0.2">
      <c r="A3" s="59">
        <v>40908</v>
      </c>
      <c r="C3" t="s">
        <v>202</v>
      </c>
      <c r="E3" t="s">
        <v>235</v>
      </c>
      <c r="G3" s="96" t="s">
        <v>241</v>
      </c>
    </row>
    <row r="4" spans="1:7" ht="15" x14ac:dyDescent="0.2">
      <c r="A4" s="59">
        <v>40909</v>
      </c>
      <c r="C4" t="s">
        <v>203</v>
      </c>
      <c r="E4" t="s">
        <v>236</v>
      </c>
      <c r="G4" s="96" t="s">
        <v>242</v>
      </c>
    </row>
    <row r="5" spans="1:7" x14ac:dyDescent="0.2">
      <c r="A5" s="59">
        <v>40910</v>
      </c>
      <c r="C5" t="s">
        <v>204</v>
      </c>
      <c r="E5" t="s">
        <v>237</v>
      </c>
    </row>
    <row r="6" spans="1:7" x14ac:dyDescent="0.2">
      <c r="A6" s="59">
        <v>40911</v>
      </c>
      <c r="C6" t="s">
        <v>205</v>
      </c>
    </row>
    <row r="7" spans="1:7" x14ac:dyDescent="0.2">
      <c r="A7" s="59">
        <v>40912</v>
      </c>
      <c r="C7" t="s">
        <v>206</v>
      </c>
    </row>
    <row r="8" spans="1:7" x14ac:dyDescent="0.2">
      <c r="A8" s="59">
        <v>40913</v>
      </c>
      <c r="C8" t="s">
        <v>207</v>
      </c>
    </row>
    <row r="9" spans="1:7" x14ac:dyDescent="0.2">
      <c r="A9" s="59">
        <v>40914</v>
      </c>
      <c r="C9" t="s">
        <v>208</v>
      </c>
    </row>
    <row r="10" spans="1:7" x14ac:dyDescent="0.2">
      <c r="A10" s="59">
        <v>40915</v>
      </c>
      <c r="C10" t="s">
        <v>209</v>
      </c>
    </row>
    <row r="11" spans="1:7" x14ac:dyDescent="0.2">
      <c r="A11" s="59">
        <v>40916</v>
      </c>
      <c r="C11" t="s">
        <v>210</v>
      </c>
    </row>
    <row r="12" spans="1:7" x14ac:dyDescent="0.2">
      <c r="A12" s="59">
        <v>40917</v>
      </c>
      <c r="C12" t="s">
        <v>211</v>
      </c>
    </row>
    <row r="13" spans="1:7" x14ac:dyDescent="0.2">
      <c r="A13" s="59">
        <v>40918</v>
      </c>
      <c r="C13" t="s">
        <v>212</v>
      </c>
    </row>
    <row r="14" spans="1:7" x14ac:dyDescent="0.2">
      <c r="A14" s="59">
        <v>40919</v>
      </c>
      <c r="C14" t="s">
        <v>213</v>
      </c>
    </row>
    <row r="15" spans="1:7" x14ac:dyDescent="0.2">
      <c r="A15" s="59">
        <v>40920</v>
      </c>
      <c r="C15" t="s">
        <v>214</v>
      </c>
    </row>
    <row r="16" spans="1:7" x14ac:dyDescent="0.2">
      <c r="A16" s="59">
        <v>40921</v>
      </c>
      <c r="C16" t="s">
        <v>215</v>
      </c>
    </row>
    <row r="17" spans="1:3" x14ac:dyDescent="0.2">
      <c r="A17" s="59">
        <v>40922</v>
      </c>
      <c r="C17" t="s">
        <v>216</v>
      </c>
    </row>
    <row r="18" spans="1:3" x14ac:dyDescent="0.2">
      <c r="A18" s="59">
        <v>40923</v>
      </c>
      <c r="C18" t="s">
        <v>217</v>
      </c>
    </row>
    <row r="19" spans="1:3" x14ac:dyDescent="0.2">
      <c r="A19" s="59">
        <v>40924</v>
      </c>
      <c r="C19" t="s">
        <v>218</v>
      </c>
    </row>
    <row r="20" spans="1:3" x14ac:dyDescent="0.2">
      <c r="A20" s="59">
        <v>40925</v>
      </c>
      <c r="C20" t="s">
        <v>219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0" t="s">
        <v>275</v>
      </c>
      <c r="B1" s="320"/>
      <c r="C1" s="459" t="s">
        <v>110</v>
      </c>
      <c r="D1" s="459"/>
      <c r="E1" s="167"/>
    </row>
    <row r="2" spans="1:12" s="6" customFormat="1" x14ac:dyDescent="0.3">
      <c r="A2" s="112" t="s">
        <v>141</v>
      </c>
      <c r="B2" s="320"/>
      <c r="C2" s="457" t="s">
        <v>478</v>
      </c>
      <c r="D2" s="458"/>
      <c r="E2" s="167"/>
    </row>
    <row r="3" spans="1:12" s="6" customFormat="1" x14ac:dyDescent="0.3">
      <c r="A3" s="112"/>
      <c r="B3" s="320"/>
      <c r="C3" s="111"/>
      <c r="D3" s="111"/>
      <c r="E3" s="167"/>
    </row>
    <row r="4" spans="1:12" s="2" customFormat="1" x14ac:dyDescent="0.3">
      <c r="A4" s="113" t="str">
        <f>'ფორმა N2'!A4</f>
        <v>ანგარიშვალდებული პირის დასახელება:</v>
      </c>
      <c r="B4" s="321"/>
      <c r="C4" s="112"/>
      <c r="D4" s="112"/>
      <c r="E4" s="161"/>
      <c r="L4" s="6"/>
    </row>
    <row r="5" spans="1:12" s="2" customFormat="1" x14ac:dyDescent="0.3">
      <c r="A5" s="173" t="str">
        <f>'ფორმა N1'!D4</f>
        <v>მპგ „ერთიანი ნაციონალური მოძრაობა“</v>
      </c>
      <c r="B5" s="322"/>
      <c r="C5" s="58"/>
      <c r="D5" s="58"/>
      <c r="E5" s="161"/>
    </row>
    <row r="6" spans="1:12" s="2" customFormat="1" x14ac:dyDescent="0.3">
      <c r="A6" s="113"/>
      <c r="B6" s="321"/>
      <c r="C6" s="112"/>
      <c r="D6" s="112"/>
      <c r="E6" s="161"/>
    </row>
    <row r="7" spans="1:12" s="6" customFormat="1" ht="18" x14ac:dyDescent="0.3">
      <c r="A7" s="136"/>
      <c r="B7" s="166"/>
      <c r="C7" s="114"/>
      <c r="D7" s="114"/>
      <c r="E7" s="167"/>
    </row>
    <row r="8" spans="1:12" s="6" customFormat="1" ht="30" x14ac:dyDescent="0.3">
      <c r="A8" s="157" t="s">
        <v>64</v>
      </c>
      <c r="B8" s="115" t="s">
        <v>252</v>
      </c>
      <c r="C8" s="115" t="s">
        <v>66</v>
      </c>
      <c r="D8" s="115" t="s">
        <v>67</v>
      </c>
      <c r="E8" s="167"/>
      <c r="F8" s="20"/>
    </row>
    <row r="9" spans="1:12" s="7" customFormat="1" x14ac:dyDescent="0.3">
      <c r="A9" s="306">
        <v>1</v>
      </c>
      <c r="B9" s="306" t="s">
        <v>65</v>
      </c>
      <c r="C9" s="121">
        <f>SUM(C10,C25)</f>
        <v>0</v>
      </c>
      <c r="D9" s="121">
        <f>SUM(D10,D25)</f>
        <v>0</v>
      </c>
      <c r="E9" s="167"/>
    </row>
    <row r="10" spans="1:12" s="7" customFormat="1" x14ac:dyDescent="0.3">
      <c r="A10" s="123">
        <v>1.1000000000000001</v>
      </c>
      <c r="B10" s="123" t="s">
        <v>80</v>
      </c>
      <c r="C10" s="121">
        <f>SUM(C11,C12,C15,C18,C24)</f>
        <v>0</v>
      </c>
      <c r="D10" s="121">
        <f>SUM(D11,D12,D15,D18,D23,D24)</f>
        <v>0</v>
      </c>
      <c r="E10" s="167"/>
    </row>
    <row r="11" spans="1:12" s="9" customFormat="1" ht="18" x14ac:dyDescent="0.3">
      <c r="A11" s="124" t="s">
        <v>30</v>
      </c>
      <c r="B11" s="124" t="s">
        <v>79</v>
      </c>
      <c r="C11" s="8"/>
      <c r="D11" s="8"/>
      <c r="E11" s="167"/>
    </row>
    <row r="12" spans="1:12" s="10" customFormat="1" x14ac:dyDescent="0.3">
      <c r="A12" s="124" t="s">
        <v>31</v>
      </c>
      <c r="B12" s="124" t="s">
        <v>313</v>
      </c>
      <c r="C12" s="158">
        <f>SUM(C13:C14)</f>
        <v>0</v>
      </c>
      <c r="D12" s="158">
        <f>SUM(D13:D14)</f>
        <v>0</v>
      </c>
      <c r="E12" s="167"/>
    </row>
    <row r="13" spans="1:12" s="3" customFormat="1" x14ac:dyDescent="0.3">
      <c r="A13" s="133" t="s">
        <v>81</v>
      </c>
      <c r="B13" s="133" t="s">
        <v>316</v>
      </c>
      <c r="C13" s="8"/>
      <c r="D13" s="8"/>
      <c r="E13" s="167"/>
    </row>
    <row r="14" spans="1:12" s="3" customFormat="1" x14ac:dyDescent="0.3">
      <c r="A14" s="133" t="s">
        <v>109</v>
      </c>
      <c r="B14" s="133" t="s">
        <v>97</v>
      </c>
      <c r="C14" s="8"/>
      <c r="D14" s="8"/>
      <c r="E14" s="167"/>
    </row>
    <row r="15" spans="1:12" s="3" customFormat="1" x14ac:dyDescent="0.3">
      <c r="A15" s="124" t="s">
        <v>82</v>
      </c>
      <c r="B15" s="124" t="s">
        <v>83</v>
      </c>
      <c r="C15" s="158">
        <f>SUM(C16:C17)</f>
        <v>0</v>
      </c>
      <c r="D15" s="158">
        <f>SUM(D16:D17)</f>
        <v>0</v>
      </c>
      <c r="E15" s="167"/>
    </row>
    <row r="16" spans="1:12" s="3" customFormat="1" x14ac:dyDescent="0.3">
      <c r="A16" s="133" t="s">
        <v>84</v>
      </c>
      <c r="B16" s="133" t="s">
        <v>86</v>
      </c>
      <c r="C16" s="8"/>
      <c r="D16" s="8"/>
      <c r="E16" s="167"/>
    </row>
    <row r="17" spans="1:5" s="3" customFormat="1" ht="30" x14ac:dyDescent="0.3">
      <c r="A17" s="133" t="s">
        <v>85</v>
      </c>
      <c r="B17" s="133" t="s">
        <v>111</v>
      </c>
      <c r="C17" s="8"/>
      <c r="D17" s="8"/>
      <c r="E17" s="167"/>
    </row>
    <row r="18" spans="1:5" s="3" customFormat="1" x14ac:dyDescent="0.3">
      <c r="A18" s="124" t="s">
        <v>87</v>
      </c>
      <c r="B18" s="124" t="s">
        <v>423</v>
      </c>
      <c r="C18" s="158">
        <f>SUM(C19:C22)</f>
        <v>0</v>
      </c>
      <c r="D18" s="158">
        <f>SUM(D19:D22)</f>
        <v>0</v>
      </c>
      <c r="E18" s="167"/>
    </row>
    <row r="19" spans="1:5" s="3" customFormat="1" x14ac:dyDescent="0.3">
      <c r="A19" s="133" t="s">
        <v>88</v>
      </c>
      <c r="B19" s="133" t="s">
        <v>89</v>
      </c>
      <c r="C19" s="8"/>
      <c r="D19" s="8"/>
      <c r="E19" s="167"/>
    </row>
    <row r="20" spans="1:5" s="3" customFormat="1" ht="30" x14ac:dyDescent="0.3">
      <c r="A20" s="133" t="s">
        <v>92</v>
      </c>
      <c r="B20" s="133" t="s">
        <v>90</v>
      </c>
      <c r="C20" s="8"/>
      <c r="D20" s="8"/>
      <c r="E20" s="167"/>
    </row>
    <row r="21" spans="1:5" s="3" customFormat="1" x14ac:dyDescent="0.3">
      <c r="A21" s="133" t="s">
        <v>93</v>
      </c>
      <c r="B21" s="133" t="s">
        <v>91</v>
      </c>
      <c r="C21" s="8"/>
      <c r="D21" s="8"/>
      <c r="E21" s="167"/>
    </row>
    <row r="22" spans="1:5" s="3" customFormat="1" x14ac:dyDescent="0.3">
      <c r="A22" s="133" t="s">
        <v>94</v>
      </c>
      <c r="B22" s="133" t="s">
        <v>453</v>
      </c>
      <c r="C22" s="8"/>
      <c r="D22" s="8"/>
      <c r="E22" s="167"/>
    </row>
    <row r="23" spans="1:5" s="3" customFormat="1" x14ac:dyDescent="0.3">
      <c r="A23" s="124" t="s">
        <v>95</v>
      </c>
      <c r="B23" s="124" t="s">
        <v>454</v>
      </c>
      <c r="C23" s="346"/>
      <c r="D23" s="8"/>
      <c r="E23" s="167"/>
    </row>
    <row r="24" spans="1:5" s="3" customFormat="1" x14ac:dyDescent="0.3">
      <c r="A24" s="124" t="s">
        <v>254</v>
      </c>
      <c r="B24" s="124" t="s">
        <v>460</v>
      </c>
      <c r="C24" s="8"/>
      <c r="D24" s="8"/>
      <c r="E24" s="167"/>
    </row>
    <row r="25" spans="1:5" s="3" customFormat="1" x14ac:dyDescent="0.3">
      <c r="A25" s="123">
        <v>1.2</v>
      </c>
      <c r="B25" s="306" t="s">
        <v>96</v>
      </c>
      <c r="C25" s="121">
        <f>SUM(C26,C30)</f>
        <v>0</v>
      </c>
      <c r="D25" s="121">
        <f>SUM(D26,D30)</f>
        <v>0</v>
      </c>
      <c r="E25" s="167"/>
    </row>
    <row r="26" spans="1:5" x14ac:dyDescent="0.3">
      <c r="A26" s="124" t="s">
        <v>32</v>
      </c>
      <c r="B26" s="124" t="s">
        <v>316</v>
      </c>
      <c r="C26" s="158">
        <f>SUM(C27:C29)</f>
        <v>0</v>
      </c>
      <c r="D26" s="158">
        <f>SUM(D27:D29)</f>
        <v>0</v>
      </c>
      <c r="E26" s="167"/>
    </row>
    <row r="27" spans="1:5" x14ac:dyDescent="0.3">
      <c r="A27" s="314" t="s">
        <v>98</v>
      </c>
      <c r="B27" s="133" t="s">
        <v>314</v>
      </c>
      <c r="C27" s="8"/>
      <c r="D27" s="8"/>
      <c r="E27" s="167"/>
    </row>
    <row r="28" spans="1:5" x14ac:dyDescent="0.3">
      <c r="A28" s="314" t="s">
        <v>99</v>
      </c>
      <c r="B28" s="133" t="s">
        <v>317</v>
      </c>
      <c r="C28" s="8"/>
      <c r="D28" s="8"/>
      <c r="E28" s="167"/>
    </row>
    <row r="29" spans="1:5" x14ac:dyDescent="0.3">
      <c r="A29" s="314" t="s">
        <v>463</v>
      </c>
      <c r="B29" s="133" t="s">
        <v>315</v>
      </c>
      <c r="C29" s="8"/>
      <c r="D29" s="8"/>
      <c r="E29" s="167"/>
    </row>
    <row r="30" spans="1:5" x14ac:dyDescent="0.3">
      <c r="A30" s="124" t="s">
        <v>33</v>
      </c>
      <c r="B30" s="343" t="s">
        <v>461</v>
      </c>
      <c r="C30" s="8"/>
      <c r="D30" s="8"/>
      <c r="E30" s="167"/>
    </row>
    <row r="31" spans="1:5" s="23" customFormat="1" ht="12.75" x14ac:dyDescent="0.2">
      <c r="B31" s="323"/>
    </row>
    <row r="32" spans="1:5" s="2" customFormat="1" x14ac:dyDescent="0.3">
      <c r="A32" s="1"/>
      <c r="B32" s="324"/>
      <c r="E32" s="5"/>
    </row>
    <row r="33" spans="1:9" s="2" customFormat="1" x14ac:dyDescent="0.3">
      <c r="B33" s="32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2" t="s">
        <v>107</v>
      </c>
      <c r="B36" s="324"/>
      <c r="E36" s="5"/>
    </row>
    <row r="37" spans="1:9" s="2" customFormat="1" x14ac:dyDescent="0.3">
      <c r="B37" s="324"/>
      <c r="E37"/>
      <c r="F37"/>
      <c r="G37"/>
      <c r="H37"/>
      <c r="I37"/>
    </row>
    <row r="38" spans="1:9" s="2" customFormat="1" x14ac:dyDescent="0.3">
      <c r="B38" s="324"/>
      <c r="D38" s="12"/>
      <c r="E38"/>
      <c r="F38"/>
      <c r="G38"/>
      <c r="H38"/>
      <c r="I38"/>
    </row>
    <row r="39" spans="1:9" s="2" customFormat="1" x14ac:dyDescent="0.3">
      <c r="A39"/>
      <c r="B39" s="326" t="s">
        <v>457</v>
      </c>
      <c r="D39" s="12"/>
      <c r="E39"/>
      <c r="F39"/>
      <c r="G39"/>
      <c r="H39"/>
      <c r="I39"/>
    </row>
    <row r="40" spans="1:9" s="2" customFormat="1" x14ac:dyDescent="0.3">
      <c r="A40"/>
      <c r="B40" s="324" t="s">
        <v>273</v>
      </c>
      <c r="D40" s="12"/>
      <c r="E40"/>
      <c r="F40"/>
      <c r="G40"/>
      <c r="H40"/>
      <c r="I40"/>
    </row>
    <row r="41" spans="1:9" customFormat="1" ht="12.75" x14ac:dyDescent="0.2">
      <c r="B41" s="327" t="s">
        <v>140</v>
      </c>
    </row>
    <row r="42" spans="1:9" customFormat="1" ht="12.75" x14ac:dyDescent="0.2">
      <c r="B42" s="3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tabSelected="1" topLeftCell="A49" zoomScaleSheetLayoutView="70" workbookViewId="0">
      <selection activeCell="H28" sqref="H28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0" t="s">
        <v>411</v>
      </c>
      <c r="B1" s="303"/>
      <c r="C1" s="459" t="s">
        <v>110</v>
      </c>
      <c r="D1" s="459"/>
      <c r="E1" s="127"/>
    </row>
    <row r="2" spans="1:5" s="6" customFormat="1" x14ac:dyDescent="0.3">
      <c r="A2" s="110" t="s">
        <v>412</v>
      </c>
      <c r="B2" s="303"/>
      <c r="C2" s="457" t="s">
        <v>478</v>
      </c>
      <c r="D2" s="458"/>
      <c r="E2" s="127"/>
    </row>
    <row r="3" spans="1:5" s="6" customFormat="1" x14ac:dyDescent="0.3">
      <c r="A3" s="110" t="s">
        <v>413</v>
      </c>
      <c r="B3" s="303"/>
      <c r="C3" s="304"/>
      <c r="D3" s="304"/>
      <c r="E3" s="127"/>
    </row>
    <row r="4" spans="1:5" s="6" customFormat="1" x14ac:dyDescent="0.3">
      <c r="A4" s="112" t="s">
        <v>141</v>
      </c>
      <c r="B4" s="303"/>
      <c r="C4" s="304"/>
      <c r="D4" s="304"/>
      <c r="E4" s="127"/>
    </row>
    <row r="5" spans="1:5" s="6" customFormat="1" x14ac:dyDescent="0.3">
      <c r="A5" s="112"/>
      <c r="B5" s="303"/>
      <c r="C5" s="304"/>
      <c r="D5" s="304"/>
      <c r="E5" s="127"/>
    </row>
    <row r="6" spans="1:5" x14ac:dyDescent="0.3">
      <c r="A6" s="113" t="str">
        <f>'[1]ფორმა N2'!A4</f>
        <v>ანგარიშვალდებული პირის დასახელება:</v>
      </c>
      <c r="B6" s="113"/>
      <c r="C6" s="112"/>
      <c r="D6" s="112"/>
      <c r="E6" s="128"/>
    </row>
    <row r="7" spans="1:5" x14ac:dyDescent="0.3">
      <c r="A7" s="305" t="s">
        <v>479</v>
      </c>
      <c r="B7" s="116"/>
      <c r="C7" s="117"/>
      <c r="D7" s="117"/>
      <c r="E7" s="128"/>
    </row>
    <row r="8" spans="1:5" x14ac:dyDescent="0.3">
      <c r="A8" s="113"/>
      <c r="B8" s="113"/>
      <c r="C8" s="112"/>
      <c r="D8" s="112"/>
      <c r="E8" s="128"/>
    </row>
    <row r="9" spans="1:5" s="6" customFormat="1" x14ac:dyDescent="0.3">
      <c r="A9" s="303"/>
      <c r="B9" s="303"/>
      <c r="C9" s="114"/>
      <c r="D9" s="114"/>
      <c r="E9" s="127"/>
    </row>
    <row r="10" spans="1:5" s="6" customFormat="1" ht="30" x14ac:dyDescent="0.3">
      <c r="A10" s="125" t="s">
        <v>64</v>
      </c>
      <c r="B10" s="126" t="s">
        <v>11</v>
      </c>
      <c r="C10" s="115" t="s">
        <v>10</v>
      </c>
      <c r="D10" s="115" t="s">
        <v>9</v>
      </c>
      <c r="E10" s="127"/>
    </row>
    <row r="11" spans="1:5" s="7" customFormat="1" x14ac:dyDescent="0.2">
      <c r="A11" s="306">
        <v>1</v>
      </c>
      <c r="B11" s="306" t="s">
        <v>57</v>
      </c>
      <c r="C11" s="118">
        <f>SUM(C12,C15,C54,C57,C58,C59,C77)</f>
        <v>80750.45</v>
      </c>
      <c r="D11" s="118">
        <f>SUM(D12,D15,D54,D57,D58,D59,D65,D73,D74)</f>
        <v>79850.55</v>
      </c>
      <c r="E11" s="307"/>
    </row>
    <row r="12" spans="1:5" s="9" customFormat="1" ht="18" x14ac:dyDescent="0.2">
      <c r="A12" s="123">
        <v>1.1000000000000001</v>
      </c>
      <c r="B12" s="123" t="s">
        <v>58</v>
      </c>
      <c r="C12" s="119">
        <f>SUM(C13:C14)</f>
        <v>0</v>
      </c>
      <c r="D12" s="119">
        <f>SUM(D13:D14)</f>
        <v>0</v>
      </c>
      <c r="E12" s="129"/>
    </row>
    <row r="13" spans="1:5" s="10" customFormat="1" x14ac:dyDescent="0.2">
      <c r="A13" s="124" t="s">
        <v>30</v>
      </c>
      <c r="B13" s="124" t="s">
        <v>59</v>
      </c>
      <c r="C13" s="4"/>
      <c r="D13" s="4"/>
      <c r="E13" s="130"/>
    </row>
    <row r="14" spans="1:5" s="3" customFormat="1" x14ac:dyDescent="0.2">
      <c r="A14" s="124" t="s">
        <v>31</v>
      </c>
      <c r="B14" s="124" t="s">
        <v>0</v>
      </c>
      <c r="C14" s="4"/>
      <c r="D14" s="4"/>
      <c r="E14" s="131"/>
    </row>
    <row r="15" spans="1:5" s="7" customFormat="1" x14ac:dyDescent="0.2">
      <c r="A15" s="123">
        <v>1.2</v>
      </c>
      <c r="B15" s="123" t="s">
        <v>60</v>
      </c>
      <c r="C15" s="120">
        <f>SUM(C16,C19,C31,C32,C33,C34,C37,C38,C44:C48,C52,C53)</f>
        <v>80750.45</v>
      </c>
      <c r="D15" s="120">
        <f>SUM(D16,D19,D31,D32,D33,D34,D37,D38,D44:D48,D52,D53)</f>
        <v>79850.55</v>
      </c>
      <c r="E15" s="307"/>
    </row>
    <row r="16" spans="1:5" s="3" customFormat="1" x14ac:dyDescent="0.2">
      <c r="A16" s="124" t="s">
        <v>32</v>
      </c>
      <c r="B16" s="124" t="s">
        <v>1</v>
      </c>
      <c r="C16" s="119">
        <f>SUM(C17:C18)</f>
        <v>1050</v>
      </c>
      <c r="D16" s="119">
        <f>SUM(D17:D18)</f>
        <v>1050</v>
      </c>
      <c r="E16" s="131"/>
    </row>
    <row r="17" spans="1:6" s="3" customFormat="1" x14ac:dyDescent="0.2">
      <c r="A17" s="133" t="s">
        <v>98</v>
      </c>
      <c r="B17" s="133" t="s">
        <v>61</v>
      </c>
      <c r="C17" s="308">
        <v>1050</v>
      </c>
      <c r="D17" s="308">
        <v>1050</v>
      </c>
      <c r="E17" s="131"/>
    </row>
    <row r="18" spans="1:6" s="3" customFormat="1" x14ac:dyDescent="0.2">
      <c r="A18" s="133" t="s">
        <v>99</v>
      </c>
      <c r="B18" s="133" t="s">
        <v>62</v>
      </c>
      <c r="C18" s="4"/>
      <c r="D18" s="308"/>
      <c r="E18" s="131"/>
    </row>
    <row r="19" spans="1:6" s="3" customFormat="1" x14ac:dyDescent="0.2">
      <c r="A19" s="124" t="s">
        <v>33</v>
      </c>
      <c r="B19" s="124" t="s">
        <v>2</v>
      </c>
      <c r="C19" s="119">
        <f>SUM(C20:C25,C30)</f>
        <v>46713.09</v>
      </c>
      <c r="D19" s="119">
        <f>SUM(D20:D25,D30)</f>
        <v>45813.189999999995</v>
      </c>
      <c r="E19" s="309"/>
      <c r="F19" s="310"/>
    </row>
    <row r="20" spans="1:6" s="313" customFormat="1" ht="30" x14ac:dyDescent="0.2">
      <c r="A20" s="133" t="s">
        <v>12</v>
      </c>
      <c r="B20" s="133" t="s">
        <v>253</v>
      </c>
      <c r="C20" s="37">
        <v>2824.39</v>
      </c>
      <c r="D20" s="37">
        <v>2824.39</v>
      </c>
      <c r="E20" s="312"/>
    </row>
    <row r="21" spans="1:6" s="313" customFormat="1" x14ac:dyDescent="0.2">
      <c r="A21" s="133" t="s">
        <v>13</v>
      </c>
      <c r="B21" s="133" t="s">
        <v>14</v>
      </c>
      <c r="C21" s="38"/>
      <c r="D21" s="38"/>
      <c r="E21" s="312"/>
    </row>
    <row r="22" spans="1:6" s="313" customFormat="1" ht="30" x14ac:dyDescent="0.2">
      <c r="A22" s="133" t="s">
        <v>286</v>
      </c>
      <c r="B22" s="133" t="s">
        <v>22</v>
      </c>
      <c r="C22" s="39">
        <v>22105.34</v>
      </c>
      <c r="D22" s="39">
        <v>22105.34</v>
      </c>
      <c r="E22" s="312"/>
    </row>
    <row r="23" spans="1:6" s="313" customFormat="1" ht="16.5" customHeight="1" x14ac:dyDescent="0.2">
      <c r="A23" s="133" t="s">
        <v>287</v>
      </c>
      <c r="B23" s="133" t="s">
        <v>15</v>
      </c>
      <c r="C23" s="39">
        <v>11683.08</v>
      </c>
      <c r="D23" s="39">
        <v>11683.08</v>
      </c>
      <c r="E23" s="312"/>
    </row>
    <row r="24" spans="1:6" s="313" customFormat="1" ht="16.5" customHeight="1" x14ac:dyDescent="0.2">
      <c r="A24" s="133" t="s">
        <v>288</v>
      </c>
      <c r="B24" s="133" t="s">
        <v>16</v>
      </c>
      <c r="C24" s="39">
        <v>79.7</v>
      </c>
      <c r="D24" s="39">
        <v>79.7</v>
      </c>
      <c r="E24" s="312"/>
    </row>
    <row r="25" spans="1:6" s="313" customFormat="1" ht="16.5" customHeight="1" x14ac:dyDescent="0.2">
      <c r="A25" s="133" t="s">
        <v>289</v>
      </c>
      <c r="B25" s="133" t="s">
        <v>17</v>
      </c>
      <c r="C25" s="119">
        <f>SUM(C26:C29)</f>
        <v>10020.580000000002</v>
      </c>
      <c r="D25" s="119">
        <f>SUM(D26:D29)</f>
        <v>9120.68</v>
      </c>
      <c r="E25" s="312"/>
    </row>
    <row r="26" spans="1:6" s="313" customFormat="1" ht="16.5" customHeight="1" x14ac:dyDescent="0.2">
      <c r="A26" s="314" t="s">
        <v>290</v>
      </c>
      <c r="B26" s="314" t="s">
        <v>18</v>
      </c>
      <c r="C26" s="39">
        <v>4950.63</v>
      </c>
      <c r="D26" s="39">
        <v>4950.63</v>
      </c>
      <c r="E26" s="312"/>
    </row>
    <row r="27" spans="1:6" s="313" customFormat="1" ht="16.5" customHeight="1" x14ac:dyDescent="0.2">
      <c r="A27" s="314" t="s">
        <v>291</v>
      </c>
      <c r="B27" s="314" t="s">
        <v>19</v>
      </c>
      <c r="C27" s="39">
        <v>4016.75</v>
      </c>
      <c r="D27" s="39">
        <v>3116.85</v>
      </c>
      <c r="E27" s="312"/>
      <c r="F27" s="452"/>
    </row>
    <row r="28" spans="1:6" s="313" customFormat="1" ht="16.5" customHeight="1" x14ac:dyDescent="0.2">
      <c r="A28" s="314" t="s">
        <v>292</v>
      </c>
      <c r="B28" s="314" t="s">
        <v>20</v>
      </c>
      <c r="C28" s="39">
        <v>1053.2</v>
      </c>
      <c r="D28" s="39">
        <v>1053.2</v>
      </c>
      <c r="E28" s="312"/>
    </row>
    <row r="29" spans="1:6" s="313" customFormat="1" ht="16.5" customHeight="1" x14ac:dyDescent="0.2">
      <c r="A29" s="314" t="s">
        <v>293</v>
      </c>
      <c r="B29" s="314" t="s">
        <v>23</v>
      </c>
      <c r="C29" s="311"/>
      <c r="D29" s="40"/>
      <c r="E29" s="312"/>
    </row>
    <row r="30" spans="1:6" s="313" customFormat="1" ht="16.5" customHeight="1" x14ac:dyDescent="0.2">
      <c r="A30" s="133" t="s">
        <v>294</v>
      </c>
      <c r="B30" s="133" t="s">
        <v>21</v>
      </c>
      <c r="C30" s="311"/>
      <c r="D30" s="40"/>
      <c r="E30" s="312"/>
    </row>
    <row r="31" spans="1:6" s="3" customFormat="1" ht="16.5" customHeight="1" x14ac:dyDescent="0.2">
      <c r="A31" s="124" t="s">
        <v>34</v>
      </c>
      <c r="B31" s="124" t="s">
        <v>3</v>
      </c>
      <c r="C31" s="308">
        <v>1014.25</v>
      </c>
      <c r="D31" s="308">
        <v>1014.25</v>
      </c>
      <c r="E31" s="309"/>
    </row>
    <row r="32" spans="1:6" s="3" customFormat="1" ht="16.5" customHeight="1" x14ac:dyDescent="0.2">
      <c r="A32" s="124" t="s">
        <v>35</v>
      </c>
      <c r="B32" s="124" t="s">
        <v>4</v>
      </c>
      <c r="C32" s="4"/>
      <c r="D32" s="308"/>
      <c r="E32" s="131"/>
    </row>
    <row r="33" spans="1:5" s="3" customFormat="1" ht="16.5" customHeight="1" x14ac:dyDescent="0.2">
      <c r="A33" s="124" t="s">
        <v>36</v>
      </c>
      <c r="B33" s="124" t="s">
        <v>5</v>
      </c>
      <c r="C33" s="4"/>
      <c r="D33" s="308"/>
      <c r="E33" s="131"/>
    </row>
    <row r="34" spans="1:5" s="3" customFormat="1" x14ac:dyDescent="0.2">
      <c r="A34" s="124" t="s">
        <v>37</v>
      </c>
      <c r="B34" s="124" t="s">
        <v>63</v>
      </c>
      <c r="C34" s="119">
        <f>SUM(C35:C36)</f>
        <v>7810.5</v>
      </c>
      <c r="D34" s="119">
        <f>SUM(D35:D36)</f>
        <v>7810.5</v>
      </c>
      <c r="E34" s="131"/>
    </row>
    <row r="35" spans="1:5" s="3" customFormat="1" ht="16.5" customHeight="1" x14ac:dyDescent="0.2">
      <c r="A35" s="133" t="s">
        <v>295</v>
      </c>
      <c r="B35" s="133" t="s">
        <v>56</v>
      </c>
      <c r="C35" s="308">
        <v>5940</v>
      </c>
      <c r="D35" s="308">
        <v>5940</v>
      </c>
      <c r="E35" s="131"/>
    </row>
    <row r="36" spans="1:5" s="3" customFormat="1" ht="16.5" customHeight="1" x14ac:dyDescent="0.2">
      <c r="A36" s="133" t="s">
        <v>296</v>
      </c>
      <c r="B36" s="133" t="s">
        <v>55</v>
      </c>
      <c r="C36" s="308">
        <v>1870.5</v>
      </c>
      <c r="D36" s="308">
        <v>1870.5</v>
      </c>
      <c r="E36" s="131"/>
    </row>
    <row r="37" spans="1:5" s="3" customFormat="1" ht="16.5" customHeight="1" x14ac:dyDescent="0.2">
      <c r="A37" s="124" t="s">
        <v>38</v>
      </c>
      <c r="B37" s="124" t="s">
        <v>49</v>
      </c>
      <c r="C37" s="308">
        <v>49.37</v>
      </c>
      <c r="D37" s="308">
        <v>49.37</v>
      </c>
      <c r="E37" s="131"/>
    </row>
    <row r="38" spans="1:5" s="3" customFormat="1" ht="16.5" customHeight="1" x14ac:dyDescent="0.2">
      <c r="A38" s="124" t="s">
        <v>39</v>
      </c>
      <c r="B38" s="124" t="s">
        <v>414</v>
      </c>
      <c r="C38" s="119">
        <f>SUM(C39:C43)</f>
        <v>0</v>
      </c>
      <c r="D38" s="119">
        <f>SUM(D39:D43)</f>
        <v>0</v>
      </c>
      <c r="E38" s="131"/>
    </row>
    <row r="39" spans="1:5" s="3" customFormat="1" ht="16.5" customHeight="1" x14ac:dyDescent="0.2">
      <c r="A39" s="17" t="s">
        <v>360</v>
      </c>
      <c r="B39" s="17" t="s">
        <v>364</v>
      </c>
      <c r="C39" s="4"/>
      <c r="D39" s="308"/>
      <c r="E39" s="131"/>
    </row>
    <row r="40" spans="1:5" s="3" customFormat="1" ht="16.5" customHeight="1" x14ac:dyDescent="0.2">
      <c r="A40" s="17" t="s">
        <v>361</v>
      </c>
      <c r="B40" s="17" t="s">
        <v>365</v>
      </c>
      <c r="C40" s="4"/>
      <c r="D40" s="308"/>
      <c r="E40" s="131"/>
    </row>
    <row r="41" spans="1:5" s="3" customFormat="1" ht="16.5" customHeight="1" x14ac:dyDescent="0.2">
      <c r="A41" s="17" t="s">
        <v>362</v>
      </c>
      <c r="B41" s="17" t="s">
        <v>368</v>
      </c>
      <c r="C41" s="4"/>
      <c r="D41" s="308"/>
      <c r="E41" s="131"/>
    </row>
    <row r="42" spans="1:5" s="3" customFormat="1" ht="16.5" customHeight="1" x14ac:dyDescent="0.2">
      <c r="A42" s="17" t="s">
        <v>367</v>
      </c>
      <c r="B42" s="17" t="s">
        <v>369</v>
      </c>
      <c r="C42" s="4"/>
      <c r="D42" s="308"/>
      <c r="E42" s="131"/>
    </row>
    <row r="43" spans="1:5" s="3" customFormat="1" ht="16.5" customHeight="1" x14ac:dyDescent="0.2">
      <c r="A43" s="17" t="s">
        <v>370</v>
      </c>
      <c r="B43" s="17" t="s">
        <v>366</v>
      </c>
      <c r="C43" s="4"/>
      <c r="D43" s="308"/>
      <c r="E43" s="131"/>
    </row>
    <row r="44" spans="1:5" s="3" customFormat="1" ht="30" x14ac:dyDescent="0.2">
      <c r="A44" s="124" t="s">
        <v>40</v>
      </c>
      <c r="B44" s="124" t="s">
        <v>28</v>
      </c>
      <c r="C44" s="308">
        <v>14649.74</v>
      </c>
      <c r="D44" s="308">
        <v>14649.74</v>
      </c>
      <c r="E44" s="131"/>
    </row>
    <row r="45" spans="1:5" s="3" customFormat="1" ht="16.5" customHeight="1" x14ac:dyDescent="0.2">
      <c r="A45" s="124" t="s">
        <v>41</v>
      </c>
      <c r="B45" s="124" t="s">
        <v>24</v>
      </c>
      <c r="C45" s="308">
        <v>4000</v>
      </c>
      <c r="D45" s="308">
        <v>4000</v>
      </c>
      <c r="E45" s="131"/>
    </row>
    <row r="46" spans="1:5" s="3" customFormat="1" ht="16.5" customHeight="1" x14ac:dyDescent="0.2">
      <c r="A46" s="124" t="s">
        <v>42</v>
      </c>
      <c r="B46" s="124" t="s">
        <v>25</v>
      </c>
      <c r="C46" s="308">
        <v>4000</v>
      </c>
      <c r="D46" s="308">
        <v>4000</v>
      </c>
      <c r="E46" s="131"/>
    </row>
    <row r="47" spans="1:5" s="3" customFormat="1" ht="16.5" customHeight="1" x14ac:dyDescent="0.2">
      <c r="A47" s="124" t="s">
        <v>43</v>
      </c>
      <c r="B47" s="124" t="s">
        <v>26</v>
      </c>
      <c r="C47" s="308">
        <v>63</v>
      </c>
      <c r="D47" s="308">
        <v>63</v>
      </c>
      <c r="E47" s="131"/>
    </row>
    <row r="48" spans="1:5" s="3" customFormat="1" ht="16.5" customHeight="1" x14ac:dyDescent="0.2">
      <c r="A48" s="124" t="s">
        <v>44</v>
      </c>
      <c r="B48" s="124" t="s">
        <v>415</v>
      </c>
      <c r="C48" s="119">
        <f>SUM(C49:C51)</f>
        <v>184</v>
      </c>
      <c r="D48" s="119">
        <f>SUM(D49:D51)</f>
        <v>184</v>
      </c>
      <c r="E48" s="131"/>
    </row>
    <row r="49" spans="1:6" s="3" customFormat="1" ht="16.5" customHeight="1" x14ac:dyDescent="0.2">
      <c r="A49" s="133" t="s">
        <v>376</v>
      </c>
      <c r="B49" s="133" t="s">
        <v>379</v>
      </c>
      <c r="C49" s="308">
        <v>184</v>
      </c>
      <c r="D49" s="308">
        <v>184</v>
      </c>
      <c r="E49" s="131"/>
    </row>
    <row r="50" spans="1:6" s="3" customFormat="1" ht="16.5" customHeight="1" x14ac:dyDescent="0.2">
      <c r="A50" s="133" t="s">
        <v>377</v>
      </c>
      <c r="B50" s="133" t="s">
        <v>378</v>
      </c>
      <c r="C50" s="4"/>
      <c r="D50" s="308"/>
      <c r="E50" s="131"/>
    </row>
    <row r="51" spans="1:6" s="3" customFormat="1" ht="16.5" customHeight="1" x14ac:dyDescent="0.2">
      <c r="A51" s="133" t="s">
        <v>380</v>
      </c>
      <c r="B51" s="133" t="s">
        <v>381</v>
      </c>
      <c r="C51" s="4"/>
      <c r="D51" s="308"/>
      <c r="E51" s="131"/>
    </row>
    <row r="52" spans="1:6" s="3" customFormat="1" x14ac:dyDescent="0.2">
      <c r="A52" s="124" t="s">
        <v>45</v>
      </c>
      <c r="B52" s="124" t="s">
        <v>29</v>
      </c>
      <c r="C52" s="4"/>
      <c r="D52" s="308"/>
      <c r="E52" s="131"/>
    </row>
    <row r="53" spans="1:6" s="3" customFormat="1" ht="16.5" customHeight="1" x14ac:dyDescent="0.2">
      <c r="A53" s="124" t="s">
        <v>46</v>
      </c>
      <c r="B53" s="124" t="s">
        <v>6</v>
      </c>
      <c r="C53" s="308">
        <v>1216.5</v>
      </c>
      <c r="D53" s="308">
        <v>1216.5</v>
      </c>
      <c r="E53" s="309"/>
      <c r="F53" s="310"/>
    </row>
    <row r="54" spans="1:6" s="3" customFormat="1" ht="30" x14ac:dyDescent="0.2">
      <c r="A54" s="123">
        <v>1.3</v>
      </c>
      <c r="B54" s="123" t="s">
        <v>420</v>
      </c>
      <c r="C54" s="120">
        <f>SUM(C55:C56)</f>
        <v>0</v>
      </c>
      <c r="D54" s="120">
        <f>SUM(D55:D56)</f>
        <v>0</v>
      </c>
      <c r="E54" s="309"/>
      <c r="F54" s="310"/>
    </row>
    <row r="55" spans="1:6" s="3" customFormat="1" ht="30" x14ac:dyDescent="0.2">
      <c r="A55" s="124" t="s">
        <v>50</v>
      </c>
      <c r="B55" s="124" t="s">
        <v>48</v>
      </c>
      <c r="C55" s="4"/>
      <c r="D55" s="308"/>
      <c r="E55" s="309"/>
      <c r="F55" s="310"/>
    </row>
    <row r="56" spans="1:6" s="3" customFormat="1" ht="16.5" customHeight="1" x14ac:dyDescent="0.2">
      <c r="A56" s="124" t="s">
        <v>51</v>
      </c>
      <c r="B56" s="124" t="s">
        <v>47</v>
      </c>
      <c r="C56" s="4"/>
      <c r="D56" s="308"/>
      <c r="E56" s="309"/>
      <c r="F56" s="310"/>
    </row>
    <row r="57" spans="1:6" s="3" customFormat="1" x14ac:dyDescent="0.2">
      <c r="A57" s="123">
        <v>1.4</v>
      </c>
      <c r="B57" s="123" t="s">
        <v>422</v>
      </c>
      <c r="C57" s="4"/>
      <c r="D57" s="308"/>
      <c r="E57" s="309"/>
      <c r="F57" s="310"/>
    </row>
    <row r="58" spans="1:6" s="313" customFormat="1" x14ac:dyDescent="0.2">
      <c r="A58" s="123">
        <v>1.5</v>
      </c>
      <c r="B58" s="123" t="s">
        <v>7</v>
      </c>
      <c r="C58" s="311"/>
      <c r="D58" s="39"/>
      <c r="E58" s="312"/>
    </row>
    <row r="59" spans="1:6" s="313" customFormat="1" x14ac:dyDescent="0.3">
      <c r="A59" s="123">
        <v>1.6</v>
      </c>
      <c r="B59" s="44" t="s">
        <v>8</v>
      </c>
      <c r="C59" s="121">
        <f>SUM(C60:C64)</f>
        <v>0</v>
      </c>
      <c r="D59" s="122">
        <f>SUM(D60:D64)</f>
        <v>0</v>
      </c>
      <c r="E59" s="312"/>
    </row>
    <row r="60" spans="1:6" s="313" customFormat="1" x14ac:dyDescent="0.2">
      <c r="A60" s="124" t="s">
        <v>302</v>
      </c>
      <c r="B60" s="45" t="s">
        <v>52</v>
      </c>
      <c r="C60" s="311"/>
      <c r="D60" s="39"/>
      <c r="E60" s="312"/>
    </row>
    <row r="61" spans="1:6" s="313" customFormat="1" ht="30" x14ac:dyDescent="0.2">
      <c r="A61" s="124" t="s">
        <v>303</v>
      </c>
      <c r="B61" s="45" t="s">
        <v>54</v>
      </c>
      <c r="C61" s="311"/>
      <c r="D61" s="39"/>
      <c r="E61" s="312"/>
    </row>
    <row r="62" spans="1:6" s="313" customFormat="1" x14ac:dyDescent="0.2">
      <c r="A62" s="124" t="s">
        <v>304</v>
      </c>
      <c r="B62" s="45" t="s">
        <v>53</v>
      </c>
      <c r="C62" s="39"/>
      <c r="D62" s="39"/>
      <c r="E62" s="312"/>
    </row>
    <row r="63" spans="1:6" s="313" customFormat="1" x14ac:dyDescent="0.2">
      <c r="A63" s="124" t="s">
        <v>305</v>
      </c>
      <c r="B63" s="45" t="s">
        <v>27</v>
      </c>
      <c r="C63" s="311"/>
      <c r="D63" s="39"/>
      <c r="E63" s="312"/>
    </row>
    <row r="64" spans="1:6" s="313" customFormat="1" x14ac:dyDescent="0.2">
      <c r="A64" s="124" t="s">
        <v>342</v>
      </c>
      <c r="B64" s="45" t="s">
        <v>343</v>
      </c>
      <c r="C64" s="311"/>
      <c r="D64" s="39"/>
      <c r="E64" s="312"/>
    </row>
    <row r="65" spans="1:5" x14ac:dyDescent="0.3">
      <c r="A65" s="306">
        <v>2</v>
      </c>
      <c r="B65" s="306" t="s">
        <v>416</v>
      </c>
      <c r="C65" s="315"/>
      <c r="D65" s="121">
        <f>SUM(D66:D72)</f>
        <v>0</v>
      </c>
      <c r="E65" s="132"/>
    </row>
    <row r="66" spans="1:5" x14ac:dyDescent="0.3">
      <c r="A66" s="134">
        <v>2.1</v>
      </c>
      <c r="B66" s="316" t="s">
        <v>100</v>
      </c>
      <c r="C66" s="317"/>
      <c r="D66" s="22"/>
      <c r="E66" s="132"/>
    </row>
    <row r="67" spans="1:5" x14ac:dyDescent="0.3">
      <c r="A67" s="134">
        <v>2.2000000000000002</v>
      </c>
      <c r="B67" s="316" t="s">
        <v>417</v>
      </c>
      <c r="C67" s="317"/>
      <c r="D67" s="22"/>
      <c r="E67" s="132"/>
    </row>
    <row r="68" spans="1:5" x14ac:dyDescent="0.3">
      <c r="A68" s="134">
        <v>2.2999999999999998</v>
      </c>
      <c r="B68" s="316" t="s">
        <v>104</v>
      </c>
      <c r="C68" s="317"/>
      <c r="D68" s="22"/>
      <c r="E68" s="132"/>
    </row>
    <row r="69" spans="1:5" x14ac:dyDescent="0.3">
      <c r="A69" s="134">
        <v>2.4</v>
      </c>
      <c r="B69" s="316" t="s">
        <v>103</v>
      </c>
      <c r="C69" s="317"/>
      <c r="D69" s="22"/>
      <c r="E69" s="132"/>
    </row>
    <row r="70" spans="1:5" x14ac:dyDescent="0.3">
      <c r="A70" s="134">
        <v>2.5</v>
      </c>
      <c r="B70" s="316" t="s">
        <v>418</v>
      </c>
      <c r="C70" s="317"/>
      <c r="D70" s="22"/>
      <c r="E70" s="132"/>
    </row>
    <row r="71" spans="1:5" x14ac:dyDescent="0.3">
      <c r="A71" s="134">
        <v>2.6</v>
      </c>
      <c r="B71" s="316" t="s">
        <v>101</v>
      </c>
      <c r="C71" s="317"/>
      <c r="D71" s="22"/>
      <c r="E71" s="132"/>
    </row>
    <row r="72" spans="1:5" x14ac:dyDescent="0.3">
      <c r="A72" s="134">
        <v>2.7</v>
      </c>
      <c r="B72" s="316" t="s">
        <v>102</v>
      </c>
      <c r="C72" s="318"/>
      <c r="D72" s="22"/>
      <c r="E72" s="132"/>
    </row>
    <row r="73" spans="1:5" x14ac:dyDescent="0.3">
      <c r="A73" s="306">
        <v>3</v>
      </c>
      <c r="B73" s="306" t="s">
        <v>458</v>
      </c>
      <c r="C73" s="121"/>
      <c r="D73" s="22"/>
      <c r="E73" s="132"/>
    </row>
    <row r="74" spans="1:5" x14ac:dyDescent="0.3">
      <c r="A74" s="306">
        <v>4</v>
      </c>
      <c r="B74" s="306" t="s">
        <v>255</v>
      </c>
      <c r="C74" s="121"/>
      <c r="D74" s="121">
        <f>SUM(D75:D76)</f>
        <v>0</v>
      </c>
      <c r="E74" s="132"/>
    </row>
    <row r="75" spans="1:5" x14ac:dyDescent="0.3">
      <c r="A75" s="134">
        <v>4.0999999999999996</v>
      </c>
      <c r="B75" s="134" t="s">
        <v>256</v>
      </c>
      <c r="C75" s="317"/>
      <c r="D75" s="8"/>
      <c r="E75" s="132"/>
    </row>
    <row r="76" spans="1:5" x14ac:dyDescent="0.3">
      <c r="A76" s="134">
        <v>4.2</v>
      </c>
      <c r="B76" s="134" t="s">
        <v>257</v>
      </c>
      <c r="C76" s="318"/>
      <c r="D76" s="8"/>
      <c r="E76" s="132"/>
    </row>
    <row r="77" spans="1:5" x14ac:dyDescent="0.3">
      <c r="A77" s="306">
        <v>5</v>
      </c>
      <c r="B77" s="306" t="s">
        <v>284</v>
      </c>
      <c r="C77" s="348"/>
      <c r="D77" s="318"/>
      <c r="E77" s="132"/>
    </row>
    <row r="78" spans="1:5" x14ac:dyDescent="0.3">
      <c r="B78" s="43"/>
    </row>
    <row r="79" spans="1:5" x14ac:dyDescent="0.3">
      <c r="E79" s="5"/>
    </row>
    <row r="80" spans="1:5" x14ac:dyDescent="0.3">
      <c r="B80" s="43"/>
    </row>
    <row r="81" spans="1:9" s="23" customFormat="1" ht="12.75" x14ac:dyDescent="0.2"/>
    <row r="82" spans="1:9" x14ac:dyDescent="0.3">
      <c r="A82" s="102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2" t="s">
        <v>455</v>
      </c>
      <c r="D85" s="12"/>
      <c r="E85"/>
      <c r="F85"/>
      <c r="G85"/>
      <c r="H85"/>
      <c r="I85"/>
    </row>
    <row r="86" spans="1:9" x14ac:dyDescent="0.3">
      <c r="A86"/>
      <c r="B86" s="2" t="s">
        <v>456</v>
      </c>
      <c r="D86" s="12"/>
      <c r="E86"/>
      <c r="F86"/>
      <c r="G86"/>
      <c r="H86"/>
      <c r="I86"/>
    </row>
    <row r="87" spans="1:9" customFormat="1" ht="12.75" x14ac:dyDescent="0.2">
      <c r="B87" s="97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zoomScaleSheetLayoutView="70" workbookViewId="0">
      <selection activeCell="D18" sqref="D18"/>
    </sheetView>
  </sheetViews>
  <sheetFormatPr defaultRowHeight="15" x14ac:dyDescent="0.3"/>
  <cols>
    <col min="1" max="1" width="10.1406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0" t="s">
        <v>332</v>
      </c>
      <c r="B1" s="113"/>
      <c r="C1" s="459" t="s">
        <v>110</v>
      </c>
      <c r="D1" s="459"/>
      <c r="E1" s="127"/>
    </row>
    <row r="2" spans="1:5" s="6" customFormat="1" x14ac:dyDescent="0.3">
      <c r="A2" s="110" t="s">
        <v>333</v>
      </c>
      <c r="B2" s="113"/>
      <c r="C2" s="457" t="s">
        <v>478</v>
      </c>
      <c r="D2" s="458"/>
      <c r="E2" s="127"/>
    </row>
    <row r="3" spans="1:5" s="6" customFormat="1" x14ac:dyDescent="0.3">
      <c r="A3" s="112" t="s">
        <v>141</v>
      </c>
      <c r="B3" s="110"/>
      <c r="C3" s="224"/>
      <c r="D3" s="224"/>
      <c r="E3" s="127"/>
    </row>
    <row r="4" spans="1:5" s="6" customFormat="1" x14ac:dyDescent="0.3">
      <c r="A4" s="112"/>
      <c r="B4" s="112"/>
      <c r="C4" s="224"/>
      <c r="D4" s="224"/>
      <c r="E4" s="127"/>
    </row>
    <row r="5" spans="1:5" x14ac:dyDescent="0.3">
      <c r="A5" s="113" t="str">
        <f>'ფორმა N2'!A4</f>
        <v>ანგარიშვალდებული პირის დასახელება:</v>
      </c>
      <c r="B5" s="113"/>
      <c r="C5" s="112"/>
      <c r="D5" s="112"/>
      <c r="E5" s="128"/>
    </row>
    <row r="6" spans="1:5" x14ac:dyDescent="0.3">
      <c r="A6" s="305" t="s">
        <v>479</v>
      </c>
      <c r="B6" s="116"/>
      <c r="C6" s="117"/>
      <c r="D6" s="117"/>
      <c r="E6" s="128"/>
    </row>
    <row r="7" spans="1:5" x14ac:dyDescent="0.3">
      <c r="A7" s="113"/>
      <c r="B7" s="113"/>
      <c r="C7" s="112"/>
      <c r="D7" s="112"/>
      <c r="E7" s="128"/>
    </row>
    <row r="8" spans="1:5" s="6" customFormat="1" x14ac:dyDescent="0.3">
      <c r="A8" s="223"/>
      <c r="B8" s="223"/>
      <c r="C8" s="114"/>
      <c r="D8" s="114"/>
      <c r="E8" s="127"/>
    </row>
    <row r="9" spans="1:5" s="6" customFormat="1" ht="30" x14ac:dyDescent="0.3">
      <c r="A9" s="125" t="s">
        <v>64</v>
      </c>
      <c r="B9" s="125" t="s">
        <v>338</v>
      </c>
      <c r="C9" s="115" t="s">
        <v>10</v>
      </c>
      <c r="D9" s="115" t="s">
        <v>9</v>
      </c>
      <c r="E9" s="127"/>
    </row>
    <row r="10" spans="1:5" s="10" customFormat="1" ht="17.25" customHeight="1" x14ac:dyDescent="0.2">
      <c r="A10" s="134" t="s">
        <v>336</v>
      </c>
      <c r="B10" s="123" t="s">
        <v>501</v>
      </c>
      <c r="C10" s="4">
        <v>60</v>
      </c>
      <c r="D10" s="4">
        <v>60</v>
      </c>
      <c r="E10" s="130"/>
    </row>
    <row r="11" spans="1:5" s="10" customFormat="1" ht="18" customHeight="1" x14ac:dyDescent="0.2">
      <c r="A11" s="134" t="s">
        <v>337</v>
      </c>
      <c r="B11" s="123" t="s">
        <v>502</v>
      </c>
      <c r="C11" s="4">
        <v>501.5</v>
      </c>
      <c r="D11" s="4">
        <v>501.5</v>
      </c>
      <c r="E11" s="130"/>
    </row>
    <row r="12" spans="1:5" s="10" customFormat="1" x14ac:dyDescent="0.2">
      <c r="A12" s="134" t="s">
        <v>506</v>
      </c>
      <c r="B12" s="123" t="s">
        <v>503</v>
      </c>
      <c r="C12" s="4">
        <v>300</v>
      </c>
      <c r="D12" s="4">
        <v>300</v>
      </c>
      <c r="E12" s="130"/>
    </row>
    <row r="13" spans="1:5" s="10" customFormat="1" x14ac:dyDescent="0.2">
      <c r="A13" s="134" t="s">
        <v>507</v>
      </c>
      <c r="B13" s="123" t="s">
        <v>504</v>
      </c>
      <c r="C13" s="4">
        <v>288</v>
      </c>
      <c r="D13" s="4">
        <v>288</v>
      </c>
      <c r="E13" s="130"/>
    </row>
    <row r="14" spans="1:5" s="10" customFormat="1" x14ac:dyDescent="0.2">
      <c r="A14" s="134" t="s">
        <v>508</v>
      </c>
      <c r="B14" s="123" t="s">
        <v>505</v>
      </c>
      <c r="C14" s="4">
        <v>67</v>
      </c>
      <c r="D14" s="4">
        <v>67</v>
      </c>
      <c r="E14" s="130"/>
    </row>
    <row r="15" spans="1:5" x14ac:dyDescent="0.3">
      <c r="A15" s="135"/>
      <c r="B15" s="135" t="s">
        <v>341</v>
      </c>
      <c r="C15" s="122">
        <f>SUM(C10:C14)</f>
        <v>1216.5</v>
      </c>
      <c r="D15" s="122">
        <f>SUM(D10:D14)</f>
        <v>1216.5</v>
      </c>
      <c r="E15" s="132"/>
    </row>
    <row r="16" spans="1:5" x14ac:dyDescent="0.3">
      <c r="A16" s="43"/>
      <c r="B16" s="43"/>
    </row>
    <row r="17" spans="1:9" x14ac:dyDescent="0.3">
      <c r="A17" s="329" t="s">
        <v>446</v>
      </c>
      <c r="E17" s="5"/>
    </row>
    <row r="18" spans="1:9" x14ac:dyDescent="0.3">
      <c r="A18" s="2" t="s">
        <v>447</v>
      </c>
    </row>
    <row r="19" spans="1:9" x14ac:dyDescent="0.3">
      <c r="A19" s="279" t="s">
        <v>448</v>
      </c>
    </row>
    <row r="20" spans="1:9" x14ac:dyDescent="0.3">
      <c r="A20" s="279"/>
    </row>
    <row r="21" spans="1:9" x14ac:dyDescent="0.3">
      <c r="A21" s="279" t="s">
        <v>356</v>
      </c>
    </row>
    <row r="22" spans="1:9" s="23" customFormat="1" ht="12.75" x14ac:dyDescent="0.2"/>
    <row r="23" spans="1:9" x14ac:dyDescent="0.3">
      <c r="A23" s="102" t="s">
        <v>107</v>
      </c>
      <c r="E23" s="5"/>
    </row>
    <row r="24" spans="1:9" x14ac:dyDescent="0.3">
      <c r="E24"/>
      <c r="F24"/>
      <c r="G24"/>
      <c r="H24"/>
      <c r="I24"/>
    </row>
    <row r="25" spans="1:9" x14ac:dyDescent="0.3">
      <c r="D25" s="12"/>
      <c r="E25"/>
      <c r="F25"/>
      <c r="G25"/>
      <c r="H25"/>
      <c r="I25"/>
    </row>
    <row r="26" spans="1:9" x14ac:dyDescent="0.3">
      <c r="A26" s="102"/>
      <c r="B26" s="102" t="s">
        <v>274</v>
      </c>
      <c r="D26" s="12"/>
      <c r="E26"/>
      <c r="F26"/>
      <c r="G26"/>
      <c r="H26"/>
      <c r="I26"/>
    </row>
    <row r="27" spans="1:9" x14ac:dyDescent="0.3">
      <c r="B27" s="2" t="s">
        <v>273</v>
      </c>
      <c r="D27" s="12"/>
      <c r="E27"/>
      <c r="F27"/>
      <c r="G27"/>
      <c r="H27"/>
      <c r="I27"/>
    </row>
    <row r="28" spans="1:9" customFormat="1" ht="12.75" x14ac:dyDescent="0.2">
      <c r="A28" s="97"/>
      <c r="B28" s="97" t="s">
        <v>140</v>
      </c>
    </row>
    <row r="2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5.42578125" style="249" customWidth="1"/>
    <col min="2" max="2" width="20.85546875" style="249" customWidth="1"/>
    <col min="3" max="3" width="26" style="249" customWidth="1"/>
    <col min="4" max="4" width="17" style="249" customWidth="1"/>
    <col min="5" max="5" width="18.140625" style="249" customWidth="1"/>
    <col min="6" max="6" width="14.7109375" style="249" customWidth="1"/>
    <col min="7" max="7" width="15.5703125" style="249" customWidth="1"/>
    <col min="8" max="8" width="14.7109375" style="249" customWidth="1"/>
    <col min="9" max="9" width="29.7109375" style="249" customWidth="1"/>
    <col min="10" max="10" width="0" style="249" hidden="1" customWidth="1"/>
    <col min="11" max="16384" width="9.140625" style="249"/>
  </cols>
  <sheetData>
    <row r="1" spans="1:10" ht="15" x14ac:dyDescent="0.3">
      <c r="A1" s="110" t="s">
        <v>419</v>
      </c>
      <c r="B1" s="110"/>
      <c r="C1" s="113"/>
      <c r="D1" s="113"/>
      <c r="E1" s="113"/>
      <c r="F1" s="113"/>
      <c r="G1" s="291"/>
      <c r="H1" s="291"/>
      <c r="I1" s="459" t="s">
        <v>110</v>
      </c>
      <c r="J1" s="459"/>
    </row>
    <row r="2" spans="1:10" ht="15" x14ac:dyDescent="0.3">
      <c r="A2" s="112" t="s">
        <v>141</v>
      </c>
      <c r="B2" s="110"/>
      <c r="C2" s="113"/>
      <c r="D2" s="113"/>
      <c r="E2" s="113"/>
      <c r="F2" s="113"/>
      <c r="G2" s="291"/>
      <c r="H2" s="291"/>
      <c r="I2" s="457" t="s">
        <v>478</v>
      </c>
      <c r="J2" s="458"/>
    </row>
    <row r="3" spans="1:10" ht="15" x14ac:dyDescent="0.3">
      <c r="A3" s="112"/>
      <c r="B3" s="112"/>
      <c r="C3" s="110"/>
      <c r="D3" s="110"/>
      <c r="E3" s="110"/>
      <c r="F3" s="110"/>
      <c r="G3" s="226"/>
      <c r="H3" s="226"/>
      <c r="I3" s="291"/>
    </row>
    <row r="4" spans="1:10" ht="15" x14ac:dyDescent="0.3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13"/>
      <c r="F4" s="113"/>
      <c r="G4" s="112"/>
      <c r="H4" s="112"/>
      <c r="I4" s="112"/>
    </row>
    <row r="5" spans="1:10" ht="15" x14ac:dyDescent="0.3">
      <c r="A5" s="305" t="s">
        <v>479</v>
      </c>
      <c r="B5" s="116"/>
      <c r="C5" s="116"/>
      <c r="D5" s="116"/>
      <c r="E5" s="116"/>
      <c r="F5" s="116"/>
      <c r="G5" s="117"/>
      <c r="H5" s="117"/>
      <c r="I5" s="117"/>
    </row>
    <row r="6" spans="1:10" ht="15" x14ac:dyDescent="0.3">
      <c r="A6" s="113"/>
      <c r="B6" s="113"/>
      <c r="C6" s="113"/>
      <c r="D6" s="113"/>
      <c r="E6" s="113"/>
      <c r="F6" s="113"/>
      <c r="G6" s="112"/>
      <c r="H6" s="112"/>
      <c r="I6" s="112"/>
    </row>
    <row r="7" spans="1:10" ht="15" x14ac:dyDescent="0.2">
      <c r="A7" s="225"/>
      <c r="B7" s="225"/>
      <c r="C7" s="225"/>
      <c r="D7" s="285"/>
      <c r="E7" s="225"/>
      <c r="F7" s="225"/>
      <c r="G7" s="114"/>
      <c r="H7" s="114"/>
      <c r="I7" s="114"/>
    </row>
    <row r="8" spans="1:10" ht="45" x14ac:dyDescent="0.2">
      <c r="A8" s="126" t="s">
        <v>64</v>
      </c>
      <c r="B8" s="126" t="s">
        <v>345</v>
      </c>
      <c r="C8" s="126" t="s">
        <v>346</v>
      </c>
      <c r="D8" s="126" t="s">
        <v>230</v>
      </c>
      <c r="E8" s="126" t="s">
        <v>350</v>
      </c>
      <c r="F8" s="126" t="s">
        <v>354</v>
      </c>
      <c r="G8" s="115" t="s">
        <v>10</v>
      </c>
      <c r="H8" s="115" t="s">
        <v>9</v>
      </c>
      <c r="I8" s="115" t="s">
        <v>401</v>
      </c>
      <c r="J8" s="294" t="s">
        <v>353</v>
      </c>
    </row>
    <row r="9" spans="1:10" ht="15" x14ac:dyDescent="0.2">
      <c r="A9" s="134">
        <v>1</v>
      </c>
      <c r="B9" s="134"/>
      <c r="C9" s="134"/>
      <c r="D9" s="134"/>
      <c r="E9" s="134"/>
      <c r="F9" s="134"/>
      <c r="G9" s="4"/>
      <c r="H9" s="4"/>
      <c r="I9" s="4"/>
      <c r="J9" s="294" t="s">
        <v>0</v>
      </c>
    </row>
    <row r="10" spans="1:10" ht="15" x14ac:dyDescent="0.2">
      <c r="A10" s="134">
        <v>2</v>
      </c>
      <c r="B10" s="134"/>
      <c r="C10" s="134"/>
      <c r="D10" s="134"/>
      <c r="E10" s="134"/>
      <c r="F10" s="134"/>
      <c r="G10" s="4"/>
      <c r="H10" s="4"/>
      <c r="I10" s="4"/>
    </row>
    <row r="11" spans="1:10" ht="15" x14ac:dyDescent="0.2">
      <c r="A11" s="134">
        <v>3</v>
      </c>
      <c r="B11" s="123"/>
      <c r="C11" s="123"/>
      <c r="D11" s="123"/>
      <c r="E11" s="123"/>
      <c r="F11" s="134"/>
      <c r="G11" s="4"/>
      <c r="H11" s="4"/>
      <c r="I11" s="4"/>
    </row>
    <row r="12" spans="1:10" ht="15" x14ac:dyDescent="0.2">
      <c r="A12" s="134">
        <v>4</v>
      </c>
      <c r="B12" s="123"/>
      <c r="C12" s="123"/>
      <c r="D12" s="123"/>
      <c r="E12" s="123"/>
      <c r="F12" s="134"/>
      <c r="G12" s="4"/>
      <c r="H12" s="4"/>
      <c r="I12" s="4"/>
    </row>
    <row r="13" spans="1:10" ht="15" x14ac:dyDescent="0.2">
      <c r="A13" s="134">
        <v>5</v>
      </c>
      <c r="B13" s="123"/>
      <c r="C13" s="123"/>
      <c r="D13" s="123"/>
      <c r="E13" s="123"/>
      <c r="F13" s="134"/>
      <c r="G13" s="4"/>
      <c r="H13" s="4"/>
      <c r="I13" s="4"/>
    </row>
    <row r="14" spans="1:10" ht="15" x14ac:dyDescent="0.2">
      <c r="A14" s="134">
        <v>6</v>
      </c>
      <c r="B14" s="123"/>
      <c r="C14" s="123"/>
      <c r="D14" s="123"/>
      <c r="E14" s="123"/>
      <c r="F14" s="134"/>
      <c r="G14" s="4"/>
      <c r="H14" s="4"/>
      <c r="I14" s="4"/>
    </row>
    <row r="15" spans="1:10" ht="15" x14ac:dyDescent="0.2">
      <c r="A15" s="134">
        <v>7</v>
      </c>
      <c r="B15" s="123"/>
      <c r="C15" s="123"/>
      <c r="D15" s="123"/>
      <c r="E15" s="123"/>
      <c r="F15" s="134"/>
      <c r="G15" s="4"/>
      <c r="H15" s="4"/>
      <c r="I15" s="4"/>
    </row>
    <row r="16" spans="1:10" ht="15" x14ac:dyDescent="0.2">
      <c r="A16" s="134">
        <v>8</v>
      </c>
      <c r="B16" s="123"/>
      <c r="C16" s="123"/>
      <c r="D16" s="123"/>
      <c r="E16" s="123"/>
      <c r="F16" s="134"/>
      <c r="G16" s="4"/>
      <c r="H16" s="4"/>
      <c r="I16" s="4"/>
    </row>
    <row r="17" spans="1:9" ht="15" x14ac:dyDescent="0.2">
      <c r="A17" s="134">
        <v>9</v>
      </c>
      <c r="B17" s="123"/>
      <c r="C17" s="123"/>
      <c r="D17" s="123"/>
      <c r="E17" s="123"/>
      <c r="F17" s="134"/>
      <c r="G17" s="4"/>
      <c r="H17" s="4"/>
      <c r="I17" s="4"/>
    </row>
    <row r="18" spans="1:9" ht="15" x14ac:dyDescent="0.2">
      <c r="A18" s="134">
        <v>10</v>
      </c>
      <c r="B18" s="123"/>
      <c r="C18" s="123"/>
      <c r="D18" s="123"/>
      <c r="E18" s="123"/>
      <c r="F18" s="134"/>
      <c r="G18" s="4"/>
      <c r="H18" s="4"/>
      <c r="I18" s="4"/>
    </row>
    <row r="19" spans="1:9" ht="15" x14ac:dyDescent="0.2">
      <c r="A19" s="134">
        <v>11</v>
      </c>
      <c r="B19" s="123"/>
      <c r="C19" s="123"/>
      <c r="D19" s="123"/>
      <c r="E19" s="123"/>
      <c r="F19" s="134"/>
      <c r="G19" s="4"/>
      <c r="H19" s="4"/>
      <c r="I19" s="4"/>
    </row>
    <row r="20" spans="1:9" ht="15" x14ac:dyDescent="0.2">
      <c r="A20" s="134">
        <v>12</v>
      </c>
      <c r="B20" s="123"/>
      <c r="C20" s="123"/>
      <c r="D20" s="123"/>
      <c r="E20" s="123"/>
      <c r="F20" s="134"/>
      <c r="G20" s="4"/>
      <c r="H20" s="4"/>
      <c r="I20" s="4"/>
    </row>
    <row r="21" spans="1:9" ht="15" x14ac:dyDescent="0.2">
      <c r="A21" s="134">
        <v>13</v>
      </c>
      <c r="B21" s="123"/>
      <c r="C21" s="123"/>
      <c r="D21" s="123"/>
      <c r="E21" s="123"/>
      <c r="F21" s="134"/>
      <c r="G21" s="4"/>
      <c r="H21" s="4"/>
      <c r="I21" s="4"/>
    </row>
    <row r="22" spans="1:9" ht="15" x14ac:dyDescent="0.2">
      <c r="A22" s="134">
        <v>14</v>
      </c>
      <c r="B22" s="123"/>
      <c r="C22" s="123"/>
      <c r="D22" s="123"/>
      <c r="E22" s="123"/>
      <c r="F22" s="134"/>
      <c r="G22" s="4"/>
      <c r="H22" s="4"/>
      <c r="I22" s="4"/>
    </row>
    <row r="23" spans="1:9" ht="15" x14ac:dyDescent="0.2">
      <c r="A23" s="134">
        <v>15</v>
      </c>
      <c r="B23" s="123"/>
      <c r="C23" s="123"/>
      <c r="D23" s="123"/>
      <c r="E23" s="123"/>
      <c r="F23" s="134"/>
      <c r="G23" s="4"/>
      <c r="H23" s="4"/>
      <c r="I23" s="4"/>
    </row>
    <row r="24" spans="1:9" ht="15" x14ac:dyDescent="0.2">
      <c r="A24" s="134">
        <v>16</v>
      </c>
      <c r="B24" s="123"/>
      <c r="C24" s="123"/>
      <c r="D24" s="123"/>
      <c r="E24" s="123"/>
      <c r="F24" s="134"/>
      <c r="G24" s="4"/>
      <c r="H24" s="4"/>
      <c r="I24" s="4"/>
    </row>
    <row r="25" spans="1:9" ht="15" x14ac:dyDescent="0.2">
      <c r="A25" s="134">
        <v>17</v>
      </c>
      <c r="B25" s="123"/>
      <c r="C25" s="123"/>
      <c r="D25" s="123"/>
      <c r="E25" s="123"/>
      <c r="F25" s="134"/>
      <c r="G25" s="4"/>
      <c r="H25" s="4"/>
      <c r="I25" s="4"/>
    </row>
    <row r="26" spans="1:9" ht="15" x14ac:dyDescent="0.2">
      <c r="A26" s="134">
        <v>18</v>
      </c>
      <c r="B26" s="123"/>
      <c r="C26" s="123"/>
      <c r="D26" s="123"/>
      <c r="E26" s="123"/>
      <c r="F26" s="134"/>
      <c r="G26" s="4"/>
      <c r="H26" s="4"/>
      <c r="I26" s="4"/>
    </row>
    <row r="27" spans="1:9" ht="15" x14ac:dyDescent="0.2">
      <c r="A27" s="134">
        <v>19</v>
      </c>
      <c r="B27" s="123"/>
      <c r="C27" s="123"/>
      <c r="D27" s="123"/>
      <c r="E27" s="123"/>
      <c r="F27" s="134"/>
      <c r="G27" s="4"/>
      <c r="H27" s="4"/>
      <c r="I27" s="4"/>
    </row>
    <row r="28" spans="1:9" ht="15" x14ac:dyDescent="0.2">
      <c r="A28" s="134">
        <v>20</v>
      </c>
      <c r="B28" s="123"/>
      <c r="C28" s="123"/>
      <c r="D28" s="123"/>
      <c r="E28" s="123"/>
      <c r="F28" s="134"/>
      <c r="G28" s="4"/>
      <c r="H28" s="4"/>
      <c r="I28" s="4"/>
    </row>
    <row r="29" spans="1:9" ht="15" x14ac:dyDescent="0.2">
      <c r="A29" s="134">
        <v>21</v>
      </c>
      <c r="B29" s="123"/>
      <c r="C29" s="123"/>
      <c r="D29" s="123"/>
      <c r="E29" s="123"/>
      <c r="F29" s="134"/>
      <c r="G29" s="4"/>
      <c r="H29" s="4"/>
      <c r="I29" s="4"/>
    </row>
    <row r="30" spans="1:9" ht="15" x14ac:dyDescent="0.2">
      <c r="A30" s="134">
        <v>22</v>
      </c>
      <c r="B30" s="123"/>
      <c r="C30" s="123"/>
      <c r="D30" s="123"/>
      <c r="E30" s="123"/>
      <c r="F30" s="134"/>
      <c r="G30" s="4"/>
      <c r="H30" s="4"/>
      <c r="I30" s="4"/>
    </row>
    <row r="31" spans="1:9" ht="15" x14ac:dyDescent="0.2">
      <c r="A31" s="134">
        <v>23</v>
      </c>
      <c r="B31" s="123"/>
      <c r="C31" s="123"/>
      <c r="D31" s="123"/>
      <c r="E31" s="123"/>
      <c r="F31" s="134"/>
      <c r="G31" s="4"/>
      <c r="H31" s="4"/>
      <c r="I31" s="4"/>
    </row>
    <row r="32" spans="1:9" ht="15" x14ac:dyDescent="0.2">
      <c r="A32" s="134">
        <v>24</v>
      </c>
      <c r="B32" s="123"/>
      <c r="C32" s="123"/>
      <c r="D32" s="123"/>
      <c r="E32" s="123"/>
      <c r="F32" s="134"/>
      <c r="G32" s="4"/>
      <c r="H32" s="4"/>
      <c r="I32" s="4"/>
    </row>
    <row r="33" spans="1:9" ht="15" x14ac:dyDescent="0.2">
      <c r="A33" s="123" t="s">
        <v>280</v>
      </c>
      <c r="B33" s="123"/>
      <c r="C33" s="123"/>
      <c r="D33" s="123"/>
      <c r="E33" s="123"/>
      <c r="F33" s="134"/>
      <c r="G33" s="4"/>
      <c r="H33" s="4"/>
      <c r="I33" s="4"/>
    </row>
    <row r="34" spans="1:9" ht="15" x14ac:dyDescent="0.3">
      <c r="A34" s="123"/>
      <c r="B34" s="135"/>
      <c r="C34" s="135"/>
      <c r="D34" s="135"/>
      <c r="E34" s="135"/>
      <c r="F34" s="123" t="s">
        <v>464</v>
      </c>
      <c r="G34" s="122">
        <f>SUM(G9:G33)</f>
        <v>0</v>
      </c>
      <c r="H34" s="122">
        <f>SUM(H9:H33)</f>
        <v>0</v>
      </c>
      <c r="I34" s="122">
        <f>SUM(I9:I33)</f>
        <v>0</v>
      </c>
    </row>
    <row r="35" spans="1:9" ht="15" x14ac:dyDescent="0.3">
      <c r="A35" s="292"/>
      <c r="B35" s="292"/>
      <c r="C35" s="292"/>
      <c r="D35" s="292"/>
      <c r="E35" s="292"/>
      <c r="F35" s="292"/>
      <c r="G35" s="292"/>
      <c r="H35" s="248"/>
      <c r="I35" s="248"/>
    </row>
    <row r="36" spans="1:9" ht="15" x14ac:dyDescent="0.3">
      <c r="A36" s="293" t="s">
        <v>452</v>
      </c>
      <c r="B36" s="293"/>
      <c r="C36" s="292"/>
      <c r="D36" s="292"/>
      <c r="E36" s="292"/>
      <c r="F36" s="292"/>
      <c r="G36" s="292"/>
      <c r="H36" s="248"/>
      <c r="I36" s="248"/>
    </row>
    <row r="37" spans="1:9" ht="15" x14ac:dyDescent="0.3">
      <c r="A37" s="293"/>
      <c r="B37" s="293"/>
      <c r="C37" s="292"/>
      <c r="D37" s="292"/>
      <c r="E37" s="292"/>
      <c r="F37" s="292"/>
      <c r="G37" s="292"/>
      <c r="H37" s="248"/>
      <c r="I37" s="248"/>
    </row>
    <row r="38" spans="1:9" ht="15" x14ac:dyDescent="0.3">
      <c r="A38" s="293"/>
      <c r="B38" s="293"/>
      <c r="C38" s="248"/>
      <c r="D38" s="248"/>
      <c r="E38" s="248"/>
      <c r="F38" s="248"/>
      <c r="G38" s="248"/>
      <c r="H38" s="248"/>
      <c r="I38" s="248"/>
    </row>
    <row r="39" spans="1:9" ht="15" x14ac:dyDescent="0.3">
      <c r="A39" s="293"/>
      <c r="B39" s="293"/>
      <c r="C39" s="248"/>
      <c r="D39" s="248"/>
      <c r="E39" s="248"/>
      <c r="F39" s="248"/>
      <c r="G39" s="248"/>
      <c r="H39" s="248"/>
      <c r="I39" s="248"/>
    </row>
    <row r="40" spans="1:9" x14ac:dyDescent="0.2">
      <c r="A40" s="289"/>
      <c r="B40" s="289"/>
      <c r="C40" s="289"/>
      <c r="D40" s="289"/>
      <c r="E40" s="289"/>
      <c r="F40" s="289"/>
      <c r="G40" s="289"/>
      <c r="H40" s="289"/>
      <c r="I40" s="289"/>
    </row>
    <row r="41" spans="1:9" ht="15" x14ac:dyDescent="0.3">
      <c r="A41" s="254" t="s">
        <v>107</v>
      </c>
      <c r="B41" s="254"/>
      <c r="C41" s="248"/>
      <c r="D41" s="248"/>
      <c r="E41" s="248"/>
      <c r="F41" s="248"/>
      <c r="G41" s="248"/>
      <c r="H41" s="248"/>
      <c r="I41" s="248"/>
    </row>
    <row r="42" spans="1:9" ht="15" x14ac:dyDescent="0.3">
      <c r="A42" s="248"/>
      <c r="B42" s="248"/>
      <c r="C42" s="248"/>
      <c r="D42" s="248"/>
      <c r="E42" s="248"/>
      <c r="F42" s="248"/>
      <c r="G42" s="248"/>
      <c r="H42" s="248"/>
      <c r="I42" s="248"/>
    </row>
    <row r="43" spans="1:9" ht="15" x14ac:dyDescent="0.3">
      <c r="A43" s="248"/>
      <c r="B43" s="248"/>
      <c r="C43" s="248"/>
      <c r="D43" s="248"/>
      <c r="E43" s="252"/>
      <c r="F43" s="252"/>
      <c r="G43" s="252"/>
      <c r="H43" s="248"/>
      <c r="I43" s="248"/>
    </row>
    <row r="44" spans="1:9" ht="15" x14ac:dyDescent="0.3">
      <c r="A44" s="254"/>
      <c r="B44" s="254"/>
      <c r="C44" s="254" t="s">
        <v>400</v>
      </c>
      <c r="D44" s="254"/>
      <c r="E44" s="254"/>
      <c r="F44" s="254"/>
      <c r="G44" s="254"/>
      <c r="H44" s="248"/>
      <c r="I44" s="248"/>
    </row>
    <row r="45" spans="1:9" ht="15" x14ac:dyDescent="0.3">
      <c r="A45" s="248"/>
      <c r="B45" s="248"/>
      <c r="C45" s="248" t="s">
        <v>399</v>
      </c>
      <c r="D45" s="248"/>
      <c r="E45" s="248"/>
      <c r="F45" s="248"/>
      <c r="G45" s="248"/>
      <c r="H45" s="248"/>
      <c r="I45" s="248"/>
    </row>
    <row r="46" spans="1:9" x14ac:dyDescent="0.2">
      <c r="A46" s="256"/>
      <c r="B46" s="256"/>
      <c r="C46" s="256" t="s">
        <v>140</v>
      </c>
      <c r="D46" s="256"/>
      <c r="E46" s="256"/>
      <c r="F46" s="256"/>
      <c r="G46" s="256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2" zoomScaleSheetLayoutView="70" workbookViewId="0">
      <selection activeCell="J25" sqref="J2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0" t="s">
        <v>371</v>
      </c>
      <c r="B1" s="113"/>
      <c r="C1" s="113"/>
      <c r="D1" s="113"/>
      <c r="E1" s="113"/>
      <c r="F1" s="113"/>
      <c r="G1" s="459" t="s">
        <v>110</v>
      </c>
      <c r="H1" s="459"/>
    </row>
    <row r="2" spans="1:8" ht="15" x14ac:dyDescent="0.3">
      <c r="A2" s="112" t="s">
        <v>141</v>
      </c>
      <c r="B2" s="113"/>
      <c r="C2" s="113"/>
      <c r="D2" s="113"/>
      <c r="E2" s="113"/>
      <c r="F2" s="113"/>
      <c r="G2" s="457" t="s">
        <v>478</v>
      </c>
      <c r="H2" s="458"/>
    </row>
    <row r="3" spans="1:8" ht="15" x14ac:dyDescent="0.3">
      <c r="A3" s="112"/>
      <c r="B3" s="112"/>
      <c r="C3" s="112"/>
      <c r="D3" s="112"/>
      <c r="E3" s="112"/>
      <c r="F3" s="112"/>
      <c r="G3" s="226"/>
      <c r="H3" s="226"/>
    </row>
    <row r="4" spans="1:8" ht="15" x14ac:dyDescent="0.3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13"/>
      <c r="F4" s="113"/>
      <c r="G4" s="112"/>
      <c r="H4" s="112"/>
    </row>
    <row r="5" spans="1:8" ht="15" x14ac:dyDescent="0.3">
      <c r="A5" s="305" t="s">
        <v>479</v>
      </c>
      <c r="B5" s="116"/>
      <c r="C5" s="116"/>
      <c r="D5" s="116"/>
      <c r="E5" s="116"/>
      <c r="F5" s="116"/>
      <c r="G5" s="117"/>
      <c r="H5" s="117"/>
    </row>
    <row r="6" spans="1:8" ht="15" x14ac:dyDescent="0.3">
      <c r="A6" s="113"/>
      <c r="B6" s="113"/>
      <c r="C6" s="113"/>
      <c r="D6" s="113"/>
      <c r="E6" s="113"/>
      <c r="F6" s="113"/>
      <c r="G6" s="112"/>
      <c r="H6" s="112"/>
    </row>
    <row r="7" spans="1:8" ht="15" x14ac:dyDescent="0.2">
      <c r="A7" s="225"/>
      <c r="B7" s="225"/>
      <c r="C7" s="342"/>
      <c r="D7" s="225"/>
      <c r="E7" s="225"/>
      <c r="F7" s="225"/>
      <c r="G7" s="114"/>
      <c r="H7" s="114"/>
    </row>
    <row r="8" spans="1:8" ht="45" x14ac:dyDescent="0.2">
      <c r="A8" s="126" t="s">
        <v>345</v>
      </c>
      <c r="B8" s="126" t="s">
        <v>346</v>
      </c>
      <c r="C8" s="126" t="s">
        <v>230</v>
      </c>
      <c r="D8" s="126" t="s">
        <v>349</v>
      </c>
      <c r="E8" s="126" t="s">
        <v>348</v>
      </c>
      <c r="F8" s="126" t="s">
        <v>395</v>
      </c>
      <c r="G8" s="115" t="s">
        <v>10</v>
      </c>
      <c r="H8" s="115" t="s">
        <v>9</v>
      </c>
    </row>
    <row r="9" spans="1:8" ht="30" x14ac:dyDescent="0.2">
      <c r="A9" s="134" t="s">
        <v>481</v>
      </c>
      <c r="B9" s="134" t="s">
        <v>482</v>
      </c>
      <c r="C9" s="450" t="s">
        <v>763</v>
      </c>
      <c r="D9" s="134" t="s">
        <v>730</v>
      </c>
      <c r="E9" s="134" t="s">
        <v>728</v>
      </c>
      <c r="F9" s="360">
        <v>41281</v>
      </c>
      <c r="G9" s="4">
        <v>80</v>
      </c>
      <c r="H9" s="4">
        <v>80</v>
      </c>
    </row>
    <row r="10" spans="1:8" ht="30" x14ac:dyDescent="0.2">
      <c r="A10" s="134" t="s">
        <v>484</v>
      </c>
      <c r="B10" s="134" t="s">
        <v>483</v>
      </c>
      <c r="C10" s="450" t="s">
        <v>773</v>
      </c>
      <c r="D10" s="134" t="s">
        <v>730</v>
      </c>
      <c r="E10" s="134" t="s">
        <v>728</v>
      </c>
      <c r="F10" s="360">
        <v>41281</v>
      </c>
      <c r="G10" s="4">
        <v>80</v>
      </c>
      <c r="H10" s="4">
        <v>80</v>
      </c>
    </row>
    <row r="11" spans="1:8" ht="30" x14ac:dyDescent="0.2">
      <c r="A11" s="134" t="s">
        <v>485</v>
      </c>
      <c r="B11" s="134" t="s">
        <v>486</v>
      </c>
      <c r="C11" s="451" t="s">
        <v>767</v>
      </c>
      <c r="D11" s="134" t="s">
        <v>730</v>
      </c>
      <c r="E11" s="134" t="s">
        <v>728</v>
      </c>
      <c r="F11" s="360">
        <v>41281</v>
      </c>
      <c r="G11" s="4">
        <v>80</v>
      </c>
      <c r="H11" s="4">
        <v>80</v>
      </c>
    </row>
    <row r="12" spans="1:8" ht="30" x14ac:dyDescent="0.2">
      <c r="A12" s="134" t="s">
        <v>499</v>
      </c>
      <c r="B12" s="134" t="s">
        <v>500</v>
      </c>
      <c r="C12" s="451" t="s">
        <v>764</v>
      </c>
      <c r="D12" s="134" t="s">
        <v>730</v>
      </c>
      <c r="E12" s="384" t="s">
        <v>729</v>
      </c>
      <c r="F12" s="360" t="s">
        <v>498</v>
      </c>
      <c r="G12" s="4">
        <v>80</v>
      </c>
      <c r="H12" s="4">
        <v>80</v>
      </c>
    </row>
    <row r="13" spans="1:8" ht="30" x14ac:dyDescent="0.2">
      <c r="A13" s="134" t="s">
        <v>487</v>
      </c>
      <c r="B13" s="134" t="s">
        <v>488</v>
      </c>
      <c r="C13" s="451" t="s">
        <v>768</v>
      </c>
      <c r="D13" s="134" t="s">
        <v>730</v>
      </c>
      <c r="E13" s="384" t="s">
        <v>729</v>
      </c>
      <c r="F13" s="360" t="s">
        <v>498</v>
      </c>
      <c r="G13" s="4">
        <v>80</v>
      </c>
      <c r="H13" s="4">
        <v>80</v>
      </c>
    </row>
    <row r="14" spans="1:8" ht="30" x14ac:dyDescent="0.2">
      <c r="A14" s="134" t="s">
        <v>494</v>
      </c>
      <c r="B14" s="134" t="s">
        <v>489</v>
      </c>
      <c r="C14" s="451" t="s">
        <v>769</v>
      </c>
      <c r="D14" s="134" t="s">
        <v>730</v>
      </c>
      <c r="E14" s="384" t="s">
        <v>729</v>
      </c>
      <c r="F14" s="360" t="s">
        <v>498</v>
      </c>
      <c r="G14" s="4">
        <v>80</v>
      </c>
      <c r="H14" s="4">
        <v>80</v>
      </c>
    </row>
    <row r="15" spans="1:8" ht="30" x14ac:dyDescent="0.2">
      <c r="A15" s="134" t="s">
        <v>493</v>
      </c>
      <c r="B15" s="134" t="s">
        <v>490</v>
      </c>
      <c r="C15" s="451" t="s">
        <v>766</v>
      </c>
      <c r="D15" s="134" t="s">
        <v>730</v>
      </c>
      <c r="E15" s="384" t="s">
        <v>729</v>
      </c>
      <c r="F15" s="360" t="s">
        <v>498</v>
      </c>
      <c r="G15" s="4">
        <v>80</v>
      </c>
      <c r="H15" s="4">
        <v>80</v>
      </c>
    </row>
    <row r="16" spans="1:8" ht="30" x14ac:dyDescent="0.2">
      <c r="A16" s="134" t="s">
        <v>485</v>
      </c>
      <c r="B16" s="134" t="s">
        <v>491</v>
      </c>
      <c r="C16" s="451" t="s">
        <v>770</v>
      </c>
      <c r="D16" s="134" t="s">
        <v>730</v>
      </c>
      <c r="E16" s="384" t="s">
        <v>729</v>
      </c>
      <c r="F16" s="360" t="s">
        <v>498</v>
      </c>
      <c r="G16" s="4">
        <v>80</v>
      </c>
      <c r="H16" s="4">
        <v>80</v>
      </c>
    </row>
    <row r="17" spans="1:8" ht="30" x14ac:dyDescent="0.2">
      <c r="A17" s="134" t="s">
        <v>492</v>
      </c>
      <c r="B17" s="134" t="s">
        <v>495</v>
      </c>
      <c r="C17" s="451" t="s">
        <v>765</v>
      </c>
      <c r="D17" s="134" t="s">
        <v>730</v>
      </c>
      <c r="E17" s="384" t="s">
        <v>729</v>
      </c>
      <c r="F17" s="360" t="s">
        <v>498</v>
      </c>
      <c r="G17" s="4">
        <v>80</v>
      </c>
      <c r="H17" s="4">
        <v>80</v>
      </c>
    </row>
    <row r="18" spans="1:8" ht="30" x14ac:dyDescent="0.2">
      <c r="A18" s="134" t="s">
        <v>496</v>
      </c>
      <c r="B18" s="134" t="s">
        <v>497</v>
      </c>
      <c r="C18" s="451" t="s">
        <v>771</v>
      </c>
      <c r="D18" s="134" t="s">
        <v>730</v>
      </c>
      <c r="E18" s="384" t="s">
        <v>729</v>
      </c>
      <c r="F18" s="360" t="s">
        <v>498</v>
      </c>
      <c r="G18" s="4">
        <v>80</v>
      </c>
      <c r="H18" s="4">
        <v>80</v>
      </c>
    </row>
    <row r="19" spans="1:8" ht="30" x14ac:dyDescent="0.2">
      <c r="A19" s="134" t="s">
        <v>484</v>
      </c>
      <c r="B19" s="134" t="s">
        <v>483</v>
      </c>
      <c r="C19" s="450" t="s">
        <v>773</v>
      </c>
      <c r="D19" s="134" t="s">
        <v>730</v>
      </c>
      <c r="E19" s="384" t="s">
        <v>729</v>
      </c>
      <c r="F19" s="360" t="s">
        <v>498</v>
      </c>
      <c r="G19" s="4">
        <v>80</v>
      </c>
      <c r="H19" s="4">
        <v>80</v>
      </c>
    </row>
    <row r="20" spans="1:8" ht="30" x14ac:dyDescent="0.2">
      <c r="A20" s="134" t="s">
        <v>481</v>
      </c>
      <c r="B20" s="134" t="s">
        <v>482</v>
      </c>
      <c r="C20" s="451" t="s">
        <v>763</v>
      </c>
      <c r="D20" s="134" t="s">
        <v>730</v>
      </c>
      <c r="E20" s="384" t="s">
        <v>729</v>
      </c>
      <c r="F20" s="360" t="s">
        <v>498</v>
      </c>
      <c r="G20" s="4">
        <v>80</v>
      </c>
      <c r="H20" s="4">
        <v>80</v>
      </c>
    </row>
    <row r="21" spans="1:8" ht="30" x14ac:dyDescent="0.2">
      <c r="A21" s="134" t="s">
        <v>731</v>
      </c>
      <c r="B21" s="134" t="s">
        <v>732</v>
      </c>
      <c r="C21" s="451" t="s">
        <v>772</v>
      </c>
      <c r="D21" s="134" t="s">
        <v>730</v>
      </c>
      <c r="E21" s="384" t="s">
        <v>729</v>
      </c>
      <c r="F21" s="360" t="s">
        <v>498</v>
      </c>
      <c r="G21" s="4">
        <v>80</v>
      </c>
      <c r="H21" s="4">
        <v>10</v>
      </c>
    </row>
    <row r="22" spans="1:8" ht="30" x14ac:dyDescent="0.2">
      <c r="A22" s="134" t="s">
        <v>485</v>
      </c>
      <c r="B22" s="134" t="s">
        <v>486</v>
      </c>
      <c r="C22" s="451" t="s">
        <v>767</v>
      </c>
      <c r="D22" s="134" t="s">
        <v>730</v>
      </c>
      <c r="E22" s="384" t="s">
        <v>729</v>
      </c>
      <c r="F22" s="360" t="s">
        <v>498</v>
      </c>
      <c r="G22" s="4">
        <v>80</v>
      </c>
      <c r="H22" s="4">
        <v>80</v>
      </c>
    </row>
    <row r="23" spans="1:8" ht="15" x14ac:dyDescent="0.3">
      <c r="A23" s="135"/>
      <c r="B23" s="135"/>
      <c r="C23" s="135"/>
      <c r="D23" s="135"/>
      <c r="E23" s="135"/>
      <c r="F23" s="135" t="s">
        <v>344</v>
      </c>
      <c r="G23" s="122">
        <f>SUM(G9:G22)</f>
        <v>1120</v>
      </c>
      <c r="H23" s="122">
        <f>SUM(H9:H22)</f>
        <v>1050</v>
      </c>
    </row>
    <row r="24" spans="1:8" ht="15" x14ac:dyDescent="0.3">
      <c r="A24" s="292"/>
      <c r="B24" s="292"/>
      <c r="C24" s="292"/>
      <c r="D24" s="292"/>
      <c r="E24" s="292"/>
      <c r="F24" s="292"/>
      <c r="G24" s="248"/>
      <c r="H24" s="248"/>
    </row>
    <row r="25" spans="1:8" ht="15" x14ac:dyDescent="0.3">
      <c r="A25" s="293" t="s">
        <v>355</v>
      </c>
      <c r="B25" s="292"/>
      <c r="C25" s="292"/>
      <c r="D25" s="292"/>
      <c r="E25" s="292"/>
      <c r="F25" s="292"/>
      <c r="G25" s="248"/>
      <c r="H25" s="248"/>
    </row>
    <row r="26" spans="1:8" ht="15" x14ac:dyDescent="0.3">
      <c r="A26" s="293" t="s">
        <v>358</v>
      </c>
      <c r="B26" s="292"/>
      <c r="C26" s="292"/>
      <c r="D26" s="292"/>
      <c r="E26" s="292"/>
      <c r="F26" s="292"/>
      <c r="G26" s="248"/>
      <c r="H26" s="248"/>
    </row>
    <row r="27" spans="1:8" ht="15" x14ac:dyDescent="0.3">
      <c r="A27" s="293"/>
      <c r="B27" s="248"/>
      <c r="C27" s="248"/>
      <c r="D27" s="248"/>
      <c r="E27" s="248"/>
      <c r="F27" s="248"/>
      <c r="G27" s="248"/>
      <c r="H27" s="248"/>
    </row>
    <row r="28" spans="1:8" ht="15" x14ac:dyDescent="0.3">
      <c r="A28" s="293"/>
      <c r="B28" s="248"/>
      <c r="C28" s="248"/>
      <c r="D28" s="248"/>
      <c r="E28" s="248"/>
      <c r="F28" s="248"/>
      <c r="G28" s="248"/>
      <c r="H28" s="248"/>
    </row>
    <row r="29" spans="1:8" x14ac:dyDescent="0.2">
      <c r="A29" s="289"/>
      <c r="B29" s="289"/>
      <c r="C29" s="289"/>
      <c r="D29" s="289"/>
      <c r="E29" s="289"/>
      <c r="F29" s="289"/>
      <c r="G29" s="289"/>
      <c r="H29" s="289"/>
    </row>
    <row r="30" spans="1:8" ht="15" x14ac:dyDescent="0.3">
      <c r="A30" s="254" t="s">
        <v>107</v>
      </c>
      <c r="B30" s="248"/>
      <c r="C30" s="248"/>
      <c r="D30" s="248"/>
      <c r="E30" s="248"/>
      <c r="F30" s="248"/>
      <c r="G30" s="248"/>
      <c r="H30" s="248"/>
    </row>
    <row r="31" spans="1:8" ht="15" x14ac:dyDescent="0.3">
      <c r="A31" s="248"/>
      <c r="B31" s="248"/>
      <c r="C31" s="248"/>
      <c r="D31" s="248"/>
      <c r="E31" s="248"/>
      <c r="F31" s="248"/>
      <c r="G31" s="248"/>
      <c r="H31" s="248"/>
    </row>
    <row r="32" spans="1:8" ht="15" x14ac:dyDescent="0.3">
      <c r="A32" s="248"/>
      <c r="B32" s="248"/>
      <c r="C32" s="248"/>
      <c r="D32" s="248"/>
      <c r="E32" s="248"/>
      <c r="F32" s="248"/>
      <c r="G32" s="248"/>
      <c r="H32" s="255"/>
    </row>
    <row r="33" spans="1:8" ht="15" x14ac:dyDescent="0.3">
      <c r="A33" s="254"/>
      <c r="B33" s="254" t="s">
        <v>274</v>
      </c>
      <c r="C33" s="254"/>
      <c r="D33" s="254"/>
      <c r="E33" s="254"/>
      <c r="F33" s="254"/>
      <c r="G33" s="248"/>
      <c r="H33" s="255"/>
    </row>
    <row r="34" spans="1:8" ht="15" x14ac:dyDescent="0.3">
      <c r="A34" s="248"/>
      <c r="B34" s="248" t="s">
        <v>273</v>
      </c>
      <c r="C34" s="248"/>
      <c r="D34" s="248"/>
      <c r="E34" s="248"/>
      <c r="F34" s="248"/>
      <c r="G34" s="248"/>
      <c r="H34" s="255"/>
    </row>
    <row r="35" spans="1:8" x14ac:dyDescent="0.2">
      <c r="A35" s="256"/>
      <c r="B35" s="256" t="s">
        <v>140</v>
      </c>
      <c r="C35" s="256"/>
      <c r="D35" s="256"/>
      <c r="E35" s="256"/>
      <c r="F35" s="256"/>
      <c r="G35" s="249"/>
      <c r="H35" s="249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5.42578125" style="249" customWidth="1"/>
    <col min="2" max="2" width="13.140625" style="249" customWidth="1"/>
    <col min="3" max="3" width="15.140625" style="249" customWidth="1"/>
    <col min="4" max="4" width="18" style="249" customWidth="1"/>
    <col min="5" max="5" width="20.5703125" style="249" customWidth="1"/>
    <col min="6" max="6" width="21.28515625" style="249" customWidth="1"/>
    <col min="7" max="7" width="15.140625" style="249" customWidth="1"/>
    <col min="8" max="8" width="15.5703125" style="249" customWidth="1"/>
    <col min="9" max="9" width="13.42578125" style="249" customWidth="1"/>
    <col min="10" max="10" width="0" style="249" hidden="1" customWidth="1"/>
    <col min="11" max="16384" width="9.140625" style="249"/>
  </cols>
  <sheetData>
    <row r="1" spans="1:10" ht="15" x14ac:dyDescent="0.3">
      <c r="A1" s="110" t="s">
        <v>476</v>
      </c>
      <c r="B1" s="110"/>
      <c r="C1" s="113"/>
      <c r="D1" s="113"/>
      <c r="E1" s="113"/>
      <c r="F1" s="113"/>
      <c r="G1" s="459" t="s">
        <v>110</v>
      </c>
      <c r="H1" s="459"/>
    </row>
    <row r="2" spans="1:10" ht="15" x14ac:dyDescent="0.3">
      <c r="A2" s="112" t="s">
        <v>141</v>
      </c>
      <c r="B2" s="110"/>
      <c r="C2" s="113"/>
      <c r="D2" s="113"/>
      <c r="E2" s="113"/>
      <c r="F2" s="113"/>
      <c r="G2" s="457" t="s">
        <v>478</v>
      </c>
      <c r="H2" s="458"/>
    </row>
    <row r="3" spans="1:10" ht="15" x14ac:dyDescent="0.3">
      <c r="A3" s="112"/>
      <c r="B3" s="112"/>
      <c r="C3" s="112"/>
      <c r="D3" s="112"/>
      <c r="E3" s="112"/>
      <c r="F3" s="112"/>
      <c r="G3" s="283"/>
      <c r="H3" s="283"/>
    </row>
    <row r="4" spans="1:10" ht="15" x14ac:dyDescent="0.3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13"/>
      <c r="F4" s="113"/>
      <c r="G4" s="112"/>
      <c r="H4" s="112"/>
    </row>
    <row r="5" spans="1:10" ht="15" x14ac:dyDescent="0.3">
      <c r="A5" s="305" t="s">
        <v>479</v>
      </c>
      <c r="B5" s="116"/>
      <c r="C5" s="116"/>
      <c r="D5" s="116"/>
      <c r="E5" s="116"/>
      <c r="F5" s="116"/>
      <c r="G5" s="117"/>
      <c r="H5" s="117"/>
    </row>
    <row r="6" spans="1:10" ht="15" x14ac:dyDescent="0.3">
      <c r="A6" s="113"/>
      <c r="B6" s="113"/>
      <c r="C6" s="113"/>
      <c r="D6" s="113"/>
      <c r="E6" s="113"/>
      <c r="F6" s="113"/>
      <c r="G6" s="112"/>
      <c r="H6" s="112"/>
    </row>
    <row r="7" spans="1:10" ht="15" x14ac:dyDescent="0.2">
      <c r="A7" s="282"/>
      <c r="B7" s="282"/>
      <c r="C7" s="282"/>
      <c r="D7" s="285"/>
      <c r="E7" s="282"/>
      <c r="F7" s="282"/>
      <c r="G7" s="114"/>
      <c r="H7" s="114"/>
    </row>
    <row r="8" spans="1:10" ht="30" x14ac:dyDescent="0.2">
      <c r="A8" s="126" t="s">
        <v>64</v>
      </c>
      <c r="B8" s="126" t="s">
        <v>345</v>
      </c>
      <c r="C8" s="126" t="s">
        <v>346</v>
      </c>
      <c r="D8" s="126" t="s">
        <v>230</v>
      </c>
      <c r="E8" s="126" t="s">
        <v>354</v>
      </c>
      <c r="F8" s="126" t="s">
        <v>347</v>
      </c>
      <c r="G8" s="115" t="s">
        <v>10</v>
      </c>
      <c r="H8" s="115" t="s">
        <v>9</v>
      </c>
      <c r="J8" s="294" t="s">
        <v>353</v>
      </c>
    </row>
    <row r="9" spans="1:10" ht="15" x14ac:dyDescent="0.2">
      <c r="A9" s="134"/>
      <c r="B9" s="134"/>
      <c r="C9" s="134"/>
      <c r="D9" s="134"/>
      <c r="E9" s="134"/>
      <c r="F9" s="134"/>
      <c r="G9" s="4"/>
      <c r="H9" s="4"/>
      <c r="J9" s="294" t="s">
        <v>0</v>
      </c>
    </row>
    <row r="10" spans="1:10" ht="15" x14ac:dyDescent="0.2">
      <c r="A10" s="134"/>
      <c r="B10" s="134"/>
      <c r="C10" s="134"/>
      <c r="D10" s="134"/>
      <c r="E10" s="134"/>
      <c r="F10" s="134"/>
      <c r="G10" s="4"/>
      <c r="H10" s="4"/>
    </row>
    <row r="11" spans="1:10" ht="15" x14ac:dyDescent="0.2">
      <c r="A11" s="123"/>
      <c r="B11" s="123"/>
      <c r="C11" s="123"/>
      <c r="D11" s="123"/>
      <c r="E11" s="123"/>
      <c r="F11" s="123"/>
      <c r="G11" s="4"/>
      <c r="H11" s="4"/>
    </row>
    <row r="12" spans="1:10" ht="15" x14ac:dyDescent="0.2">
      <c r="A12" s="123"/>
      <c r="B12" s="123"/>
      <c r="C12" s="123"/>
      <c r="D12" s="123"/>
      <c r="E12" s="123"/>
      <c r="F12" s="123"/>
      <c r="G12" s="4"/>
      <c r="H12" s="4"/>
    </row>
    <row r="13" spans="1:10" ht="15" x14ac:dyDescent="0.2">
      <c r="A13" s="123"/>
      <c r="B13" s="123"/>
      <c r="C13" s="123"/>
      <c r="D13" s="123"/>
      <c r="E13" s="123"/>
      <c r="F13" s="123"/>
      <c r="G13" s="4"/>
      <c r="H13" s="4"/>
    </row>
    <row r="14" spans="1:10" ht="15" x14ac:dyDescent="0.2">
      <c r="A14" s="123"/>
      <c r="B14" s="123"/>
      <c r="C14" s="123"/>
      <c r="D14" s="123"/>
      <c r="E14" s="123"/>
      <c r="F14" s="123"/>
      <c r="G14" s="4"/>
      <c r="H14" s="4"/>
    </row>
    <row r="15" spans="1:10" ht="15" x14ac:dyDescent="0.2">
      <c r="A15" s="123"/>
      <c r="B15" s="123"/>
      <c r="C15" s="123"/>
      <c r="D15" s="123"/>
      <c r="E15" s="123"/>
      <c r="F15" s="123"/>
      <c r="G15" s="4"/>
      <c r="H15" s="4"/>
    </row>
    <row r="16" spans="1:10" ht="15" x14ac:dyDescent="0.2">
      <c r="A16" s="123"/>
      <c r="B16" s="123"/>
      <c r="C16" s="123"/>
      <c r="D16" s="123"/>
      <c r="E16" s="123"/>
      <c r="F16" s="123"/>
      <c r="G16" s="4"/>
      <c r="H16" s="4"/>
    </row>
    <row r="17" spans="1:8" ht="15" x14ac:dyDescent="0.2">
      <c r="A17" s="123"/>
      <c r="B17" s="123"/>
      <c r="C17" s="123"/>
      <c r="D17" s="123"/>
      <c r="E17" s="123"/>
      <c r="F17" s="123"/>
      <c r="G17" s="4"/>
      <c r="H17" s="4"/>
    </row>
    <row r="18" spans="1:8" ht="15" x14ac:dyDescent="0.2">
      <c r="A18" s="123"/>
      <c r="B18" s="123"/>
      <c r="C18" s="123"/>
      <c r="D18" s="123"/>
      <c r="E18" s="123"/>
      <c r="F18" s="123"/>
      <c r="G18" s="4"/>
      <c r="H18" s="4"/>
    </row>
    <row r="19" spans="1:8" ht="15" x14ac:dyDescent="0.2">
      <c r="A19" s="123"/>
      <c r="B19" s="123"/>
      <c r="C19" s="123"/>
      <c r="D19" s="123"/>
      <c r="E19" s="123"/>
      <c r="F19" s="123"/>
      <c r="G19" s="4"/>
      <c r="H19" s="4"/>
    </row>
    <row r="20" spans="1:8" ht="15" x14ac:dyDescent="0.2">
      <c r="A20" s="123"/>
      <c r="B20" s="123"/>
      <c r="C20" s="123"/>
      <c r="D20" s="123"/>
      <c r="E20" s="123"/>
      <c r="F20" s="123"/>
      <c r="G20" s="4"/>
      <c r="H20" s="4"/>
    </row>
    <row r="21" spans="1:8" ht="15" x14ac:dyDescent="0.2">
      <c r="A21" s="123"/>
      <c r="B21" s="123"/>
      <c r="C21" s="123"/>
      <c r="D21" s="123"/>
      <c r="E21" s="123"/>
      <c r="F21" s="123"/>
      <c r="G21" s="4"/>
      <c r="H21" s="4"/>
    </row>
    <row r="22" spans="1:8" ht="15" x14ac:dyDescent="0.2">
      <c r="A22" s="123"/>
      <c r="B22" s="123"/>
      <c r="C22" s="123"/>
      <c r="D22" s="123"/>
      <c r="E22" s="123"/>
      <c r="F22" s="123"/>
      <c r="G22" s="4"/>
      <c r="H22" s="4"/>
    </row>
    <row r="23" spans="1:8" ht="15" x14ac:dyDescent="0.2">
      <c r="A23" s="123"/>
      <c r="B23" s="123"/>
      <c r="C23" s="123"/>
      <c r="D23" s="123"/>
      <c r="E23" s="123"/>
      <c r="F23" s="123"/>
      <c r="G23" s="4"/>
      <c r="H23" s="4"/>
    </row>
    <row r="24" spans="1:8" ht="15" x14ac:dyDescent="0.2">
      <c r="A24" s="123"/>
      <c r="B24" s="123"/>
      <c r="C24" s="123"/>
      <c r="D24" s="123"/>
      <c r="E24" s="123"/>
      <c r="F24" s="123"/>
      <c r="G24" s="4"/>
      <c r="H24" s="4"/>
    </row>
    <row r="25" spans="1:8" ht="15" x14ac:dyDescent="0.2">
      <c r="A25" s="123"/>
      <c r="B25" s="123"/>
      <c r="C25" s="123"/>
      <c r="D25" s="123"/>
      <c r="E25" s="123"/>
      <c r="F25" s="123"/>
      <c r="G25" s="4"/>
      <c r="H25" s="4"/>
    </row>
    <row r="26" spans="1:8" ht="15" x14ac:dyDescent="0.2">
      <c r="A26" s="123"/>
      <c r="B26" s="123"/>
      <c r="C26" s="123"/>
      <c r="D26" s="123"/>
      <c r="E26" s="123"/>
      <c r="F26" s="123"/>
      <c r="G26" s="4"/>
      <c r="H26" s="4"/>
    </row>
    <row r="27" spans="1:8" ht="15" x14ac:dyDescent="0.2">
      <c r="A27" s="123"/>
      <c r="B27" s="123"/>
      <c r="C27" s="123"/>
      <c r="D27" s="123"/>
      <c r="E27" s="123"/>
      <c r="F27" s="123"/>
      <c r="G27" s="4"/>
      <c r="H27" s="4"/>
    </row>
    <row r="28" spans="1:8" ht="15" x14ac:dyDescent="0.2">
      <c r="A28" s="123"/>
      <c r="B28" s="123"/>
      <c r="C28" s="123"/>
      <c r="D28" s="123"/>
      <c r="E28" s="123"/>
      <c r="F28" s="123"/>
      <c r="G28" s="4"/>
      <c r="H28" s="4"/>
    </row>
    <row r="29" spans="1:8" ht="15" x14ac:dyDescent="0.2">
      <c r="A29" s="123"/>
      <c r="B29" s="123"/>
      <c r="C29" s="123"/>
      <c r="D29" s="123"/>
      <c r="E29" s="123"/>
      <c r="F29" s="123"/>
      <c r="G29" s="4"/>
      <c r="H29" s="4"/>
    </row>
    <row r="30" spans="1:8" ht="15" x14ac:dyDescent="0.2">
      <c r="A30" s="123"/>
      <c r="B30" s="123"/>
      <c r="C30" s="123"/>
      <c r="D30" s="123"/>
      <c r="E30" s="123"/>
      <c r="F30" s="123"/>
      <c r="G30" s="4"/>
      <c r="H30" s="4"/>
    </row>
    <row r="31" spans="1:8" ht="15" x14ac:dyDescent="0.2">
      <c r="A31" s="123"/>
      <c r="B31" s="123"/>
      <c r="C31" s="123"/>
      <c r="D31" s="123"/>
      <c r="E31" s="123"/>
      <c r="F31" s="123"/>
      <c r="G31" s="4"/>
      <c r="H31" s="4"/>
    </row>
    <row r="32" spans="1:8" ht="15" x14ac:dyDescent="0.2">
      <c r="A32" s="123"/>
      <c r="B32" s="123"/>
      <c r="C32" s="123"/>
      <c r="D32" s="123"/>
      <c r="E32" s="123"/>
      <c r="F32" s="123"/>
      <c r="G32" s="4"/>
      <c r="H32" s="4"/>
    </row>
    <row r="33" spans="1:9" ht="15" x14ac:dyDescent="0.2">
      <c r="A33" s="123"/>
      <c r="B33" s="123"/>
      <c r="C33" s="123"/>
      <c r="D33" s="123"/>
      <c r="E33" s="123"/>
      <c r="F33" s="123"/>
      <c r="G33" s="4"/>
      <c r="H33" s="4"/>
    </row>
    <row r="34" spans="1:9" ht="15" x14ac:dyDescent="0.3">
      <c r="A34" s="123"/>
      <c r="B34" s="135"/>
      <c r="C34" s="135"/>
      <c r="D34" s="135"/>
      <c r="E34" s="135"/>
      <c r="F34" s="135" t="s">
        <v>352</v>
      </c>
      <c r="G34" s="122">
        <f>SUM(G9:G33)</f>
        <v>0</v>
      </c>
      <c r="H34" s="122">
        <f>SUM(H9:H33)</f>
        <v>0</v>
      </c>
    </row>
    <row r="35" spans="1:9" ht="15" x14ac:dyDescent="0.3">
      <c r="A35" s="292"/>
      <c r="B35" s="292"/>
      <c r="C35" s="292"/>
      <c r="D35" s="292"/>
      <c r="E35" s="292"/>
      <c r="F35" s="292"/>
      <c r="G35" s="292"/>
      <c r="H35" s="248"/>
      <c r="I35" s="248"/>
    </row>
    <row r="36" spans="1:9" ht="15" x14ac:dyDescent="0.3">
      <c r="A36" s="293" t="s">
        <v>406</v>
      </c>
      <c r="B36" s="293"/>
      <c r="C36" s="292"/>
      <c r="D36" s="292"/>
      <c r="E36" s="292"/>
      <c r="F36" s="292"/>
      <c r="G36" s="292"/>
      <c r="H36" s="248"/>
      <c r="I36" s="248"/>
    </row>
    <row r="37" spans="1:9" ht="15" x14ac:dyDescent="0.3">
      <c r="A37" s="293" t="s">
        <v>351</v>
      </c>
      <c r="B37" s="293"/>
      <c r="C37" s="292"/>
      <c r="D37" s="292"/>
      <c r="E37" s="292"/>
      <c r="F37" s="292"/>
      <c r="G37" s="292"/>
      <c r="H37" s="248"/>
      <c r="I37" s="248"/>
    </row>
    <row r="38" spans="1:9" ht="15" x14ac:dyDescent="0.3">
      <c r="A38" s="293"/>
      <c r="B38" s="293"/>
      <c r="C38" s="248"/>
      <c r="D38" s="248"/>
      <c r="E38" s="248"/>
      <c r="F38" s="248"/>
      <c r="G38" s="248"/>
      <c r="H38" s="248"/>
      <c r="I38" s="248"/>
    </row>
    <row r="39" spans="1:9" ht="15" x14ac:dyDescent="0.3">
      <c r="A39" s="293"/>
      <c r="B39" s="293"/>
      <c r="C39" s="248"/>
      <c r="D39" s="248"/>
      <c r="E39" s="248"/>
      <c r="F39" s="248"/>
      <c r="G39" s="248"/>
      <c r="H39" s="248"/>
      <c r="I39" s="248"/>
    </row>
    <row r="40" spans="1:9" x14ac:dyDescent="0.2">
      <c r="A40" s="289"/>
      <c r="B40" s="289"/>
      <c r="C40" s="289"/>
      <c r="D40" s="289"/>
      <c r="E40" s="289"/>
      <c r="F40" s="289"/>
      <c r="G40" s="289"/>
      <c r="H40" s="289"/>
      <c r="I40" s="289"/>
    </row>
    <row r="41" spans="1:9" ht="15" x14ac:dyDescent="0.3">
      <c r="A41" s="254" t="s">
        <v>107</v>
      </c>
      <c r="B41" s="254"/>
      <c r="C41" s="248"/>
      <c r="D41" s="248"/>
      <c r="E41" s="248"/>
      <c r="F41" s="248"/>
      <c r="G41" s="248"/>
      <c r="H41" s="248"/>
      <c r="I41" s="248"/>
    </row>
    <row r="42" spans="1:9" ht="15" x14ac:dyDescent="0.3">
      <c r="A42" s="248"/>
      <c r="B42" s="248"/>
      <c r="C42" s="248"/>
      <c r="D42" s="248"/>
      <c r="E42" s="248"/>
      <c r="F42" s="248"/>
      <c r="G42" s="248"/>
      <c r="H42" s="248"/>
      <c r="I42" s="248"/>
    </row>
    <row r="43" spans="1:9" ht="15" x14ac:dyDescent="0.3">
      <c r="A43" s="248"/>
      <c r="B43" s="248"/>
      <c r="C43" s="248"/>
      <c r="D43" s="248"/>
      <c r="E43" s="248"/>
      <c r="F43" s="248"/>
      <c r="G43" s="248"/>
      <c r="H43" s="248"/>
      <c r="I43" s="255"/>
    </row>
    <row r="44" spans="1:9" ht="15" x14ac:dyDescent="0.3">
      <c r="A44" s="254"/>
      <c r="B44" s="254"/>
      <c r="C44" s="254" t="s">
        <v>439</v>
      </c>
      <c r="D44" s="254"/>
      <c r="E44" s="292"/>
      <c r="F44" s="254"/>
      <c r="G44" s="254"/>
      <c r="H44" s="248"/>
      <c r="I44" s="255"/>
    </row>
    <row r="45" spans="1:9" ht="15" x14ac:dyDescent="0.3">
      <c r="A45" s="248"/>
      <c r="B45" s="248"/>
      <c r="C45" s="248" t="s">
        <v>273</v>
      </c>
      <c r="D45" s="248"/>
      <c r="E45" s="248"/>
      <c r="F45" s="248"/>
      <c r="G45" s="248"/>
      <c r="H45" s="248"/>
      <c r="I45" s="255"/>
    </row>
    <row r="46" spans="1:9" x14ac:dyDescent="0.2">
      <c r="A46" s="256"/>
      <c r="B46" s="256"/>
      <c r="C46" s="256" t="s">
        <v>140</v>
      </c>
      <c r="D46" s="256"/>
      <c r="E46" s="256"/>
      <c r="F46" s="256"/>
      <c r="G46" s="25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0" t="s">
        <v>307</v>
      </c>
      <c r="B1" s="168"/>
      <c r="C1" s="459" t="s">
        <v>110</v>
      </c>
      <c r="D1" s="459"/>
      <c r="E1" s="200"/>
    </row>
    <row r="2" spans="1:12" x14ac:dyDescent="0.3">
      <c r="A2" s="112" t="s">
        <v>141</v>
      </c>
      <c r="B2" s="168"/>
      <c r="C2" s="457" t="s">
        <v>478</v>
      </c>
      <c r="D2" s="458"/>
      <c r="E2" s="200"/>
    </row>
    <row r="3" spans="1:12" x14ac:dyDescent="0.3">
      <c r="A3" s="112"/>
      <c r="B3" s="168"/>
      <c r="C3" s="111"/>
      <c r="D3" s="111"/>
      <c r="E3" s="200"/>
    </row>
    <row r="4" spans="1:12" s="2" customFormat="1" x14ac:dyDescent="0.3">
      <c r="A4" s="113" t="str">
        <f>'ფორმა N2'!A4</f>
        <v>ანგარიშვალდებული პირის დასახელება:</v>
      </c>
      <c r="B4" s="113"/>
      <c r="C4" s="112"/>
      <c r="D4" s="112"/>
      <c r="E4" s="161"/>
      <c r="L4" s="21"/>
    </row>
    <row r="5" spans="1:12" s="2" customFormat="1" x14ac:dyDescent="0.3">
      <c r="A5" s="174" t="str">
        <f>'ფორმა N1'!D4</f>
        <v>მპგ „ერთიანი ნაციონალური მოძრაობა“</v>
      </c>
      <c r="B5" s="164"/>
      <c r="C5" s="58"/>
      <c r="D5" s="58"/>
      <c r="E5" s="161"/>
    </row>
    <row r="6" spans="1:12" s="2" customFormat="1" x14ac:dyDescent="0.3">
      <c r="A6" s="113"/>
      <c r="B6" s="113"/>
      <c r="C6" s="112"/>
      <c r="D6" s="112"/>
      <c r="E6" s="161"/>
    </row>
    <row r="7" spans="1:12" s="6" customFormat="1" x14ac:dyDescent="0.3">
      <c r="A7" s="136"/>
      <c r="B7" s="136"/>
      <c r="C7" s="114"/>
      <c r="D7" s="114"/>
      <c r="E7" s="201"/>
    </row>
    <row r="8" spans="1:12" s="6" customFormat="1" ht="30" x14ac:dyDescent="0.3">
      <c r="A8" s="157" t="s">
        <v>64</v>
      </c>
      <c r="B8" s="115" t="s">
        <v>11</v>
      </c>
      <c r="C8" s="115" t="s">
        <v>10</v>
      </c>
      <c r="D8" s="115" t="s">
        <v>9</v>
      </c>
      <c r="E8" s="201"/>
    </row>
    <row r="9" spans="1:12" s="9" customFormat="1" ht="18" x14ac:dyDescent="0.2">
      <c r="A9" s="13">
        <v>1</v>
      </c>
      <c r="B9" s="13" t="s">
        <v>57</v>
      </c>
      <c r="C9" s="118">
        <f>SUM(C10,C13,C52,C55,C56,C57,C74,C75)</f>
        <v>0</v>
      </c>
      <c r="D9" s="118">
        <f>SUM(D10,D13,D52,D55,D56,D57,D63,D70,D71,D75)</f>
        <v>0</v>
      </c>
      <c r="E9" s="202"/>
    </row>
    <row r="10" spans="1:12" s="9" customFormat="1" ht="18" x14ac:dyDescent="0.2">
      <c r="A10" s="14">
        <v>1.1000000000000001</v>
      </c>
      <c r="B10" s="14" t="s">
        <v>58</v>
      </c>
      <c r="C10" s="120">
        <f>SUM(C11:C12)</f>
        <v>0</v>
      </c>
      <c r="D10" s="120">
        <f>SUM(D11:D12)</f>
        <v>0</v>
      </c>
      <c r="E10" s="202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202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200"/>
    </row>
    <row r="13" spans="1:12" x14ac:dyDescent="0.3">
      <c r="A13" s="14">
        <v>1.2</v>
      </c>
      <c r="B13" s="14" t="s">
        <v>60</v>
      </c>
      <c r="C13" s="120">
        <f>SUM(C14,C17,C29:C32,C35,C36,C42,C43,C44,C45,C46,C50,C51)</f>
        <v>0</v>
      </c>
      <c r="D13" s="120">
        <f>SUM(D14,D17,D29:D32,D35,D36,D42,D43,D44,D45,D46,D50,D51)</f>
        <v>0</v>
      </c>
      <c r="E13" s="200"/>
    </row>
    <row r="14" spans="1:12" x14ac:dyDescent="0.3">
      <c r="A14" s="16" t="s">
        <v>32</v>
      </c>
      <c r="B14" s="16" t="s">
        <v>1</v>
      </c>
      <c r="C14" s="119">
        <f>SUM(C15:C16)</f>
        <v>0</v>
      </c>
      <c r="D14" s="119">
        <f>SUM(D15:D16)</f>
        <v>0</v>
      </c>
      <c r="E14" s="200"/>
    </row>
    <row r="15" spans="1:12" ht="17.25" customHeight="1" x14ac:dyDescent="0.3">
      <c r="A15" s="17" t="s">
        <v>98</v>
      </c>
      <c r="B15" s="17" t="s">
        <v>61</v>
      </c>
      <c r="C15" s="34"/>
      <c r="D15" s="35"/>
      <c r="E15" s="200"/>
    </row>
    <row r="16" spans="1:12" ht="17.25" customHeight="1" x14ac:dyDescent="0.3">
      <c r="A16" s="17" t="s">
        <v>99</v>
      </c>
      <c r="B16" s="17" t="s">
        <v>62</v>
      </c>
      <c r="C16" s="34"/>
      <c r="D16" s="35"/>
      <c r="E16" s="200"/>
    </row>
    <row r="17" spans="1:5" x14ac:dyDescent="0.3">
      <c r="A17" s="16" t="s">
        <v>33</v>
      </c>
      <c r="B17" s="16" t="s">
        <v>2</v>
      </c>
      <c r="C17" s="119">
        <f>SUM(C18:C23,C28)</f>
        <v>0</v>
      </c>
      <c r="D17" s="119">
        <f>SUM(D18:D23,D28)</f>
        <v>0</v>
      </c>
      <c r="E17" s="200"/>
    </row>
    <row r="18" spans="1:5" ht="30" x14ac:dyDescent="0.3">
      <c r="A18" s="17" t="s">
        <v>12</v>
      </c>
      <c r="B18" s="17" t="s">
        <v>253</v>
      </c>
      <c r="C18" s="36"/>
      <c r="D18" s="37"/>
      <c r="E18" s="200"/>
    </row>
    <row r="19" spans="1:5" x14ac:dyDescent="0.3">
      <c r="A19" s="17" t="s">
        <v>13</v>
      </c>
      <c r="B19" s="17" t="s">
        <v>14</v>
      </c>
      <c r="C19" s="36"/>
      <c r="D19" s="38"/>
      <c r="E19" s="200"/>
    </row>
    <row r="20" spans="1:5" ht="30" x14ac:dyDescent="0.3">
      <c r="A20" s="17" t="s">
        <v>286</v>
      </c>
      <c r="B20" s="17" t="s">
        <v>22</v>
      </c>
      <c r="C20" s="36"/>
      <c r="D20" s="39"/>
      <c r="E20" s="200"/>
    </row>
    <row r="21" spans="1:5" x14ac:dyDescent="0.3">
      <c r="A21" s="17" t="s">
        <v>287</v>
      </c>
      <c r="B21" s="17" t="s">
        <v>15</v>
      </c>
      <c r="C21" s="36"/>
      <c r="D21" s="39"/>
      <c r="E21" s="200"/>
    </row>
    <row r="22" spans="1:5" x14ac:dyDescent="0.3">
      <c r="A22" s="17" t="s">
        <v>288</v>
      </c>
      <c r="B22" s="17" t="s">
        <v>16</v>
      </c>
      <c r="C22" s="36"/>
      <c r="D22" s="39"/>
      <c r="E22" s="200"/>
    </row>
    <row r="23" spans="1:5" x14ac:dyDescent="0.3">
      <c r="A23" s="17" t="s">
        <v>289</v>
      </c>
      <c r="B23" s="17" t="s">
        <v>17</v>
      </c>
      <c r="C23" s="171">
        <f>SUM(C24:C27)</f>
        <v>0</v>
      </c>
      <c r="D23" s="171">
        <f>SUM(D24:D27)</f>
        <v>0</v>
      </c>
      <c r="E23" s="200"/>
    </row>
    <row r="24" spans="1:5" ht="16.5" customHeight="1" x14ac:dyDescent="0.3">
      <c r="A24" s="18" t="s">
        <v>290</v>
      </c>
      <c r="B24" s="18" t="s">
        <v>18</v>
      </c>
      <c r="C24" s="36"/>
      <c r="D24" s="39"/>
      <c r="E24" s="200"/>
    </row>
    <row r="25" spans="1:5" ht="16.5" customHeight="1" x14ac:dyDescent="0.3">
      <c r="A25" s="18" t="s">
        <v>291</v>
      </c>
      <c r="B25" s="18" t="s">
        <v>19</v>
      </c>
      <c r="C25" s="36"/>
      <c r="D25" s="39"/>
      <c r="E25" s="200"/>
    </row>
    <row r="26" spans="1:5" ht="16.5" customHeight="1" x14ac:dyDescent="0.3">
      <c r="A26" s="18" t="s">
        <v>292</v>
      </c>
      <c r="B26" s="18" t="s">
        <v>20</v>
      </c>
      <c r="C26" s="36"/>
      <c r="D26" s="39"/>
      <c r="E26" s="200"/>
    </row>
    <row r="27" spans="1:5" ht="16.5" customHeight="1" x14ac:dyDescent="0.3">
      <c r="A27" s="18" t="s">
        <v>293</v>
      </c>
      <c r="B27" s="18" t="s">
        <v>23</v>
      </c>
      <c r="C27" s="36"/>
      <c r="D27" s="40"/>
      <c r="E27" s="200"/>
    </row>
    <row r="28" spans="1:5" x14ac:dyDescent="0.3">
      <c r="A28" s="17" t="s">
        <v>294</v>
      </c>
      <c r="B28" s="17" t="s">
        <v>21</v>
      </c>
      <c r="C28" s="36"/>
      <c r="D28" s="40"/>
      <c r="E28" s="200"/>
    </row>
    <row r="29" spans="1:5" x14ac:dyDescent="0.3">
      <c r="A29" s="16" t="s">
        <v>34</v>
      </c>
      <c r="B29" s="16" t="s">
        <v>3</v>
      </c>
      <c r="C29" s="32"/>
      <c r="D29" s="33"/>
      <c r="E29" s="200"/>
    </row>
    <row r="30" spans="1:5" x14ac:dyDescent="0.3">
      <c r="A30" s="16" t="s">
        <v>35</v>
      </c>
      <c r="B30" s="16" t="s">
        <v>4</v>
      </c>
      <c r="C30" s="32"/>
      <c r="D30" s="33"/>
      <c r="E30" s="200"/>
    </row>
    <row r="31" spans="1:5" x14ac:dyDescent="0.3">
      <c r="A31" s="16" t="s">
        <v>36</v>
      </c>
      <c r="B31" s="16" t="s">
        <v>5</v>
      </c>
      <c r="C31" s="32"/>
      <c r="D31" s="33"/>
      <c r="E31" s="200"/>
    </row>
    <row r="32" spans="1:5" ht="30" x14ac:dyDescent="0.3">
      <c r="A32" s="16" t="s">
        <v>37</v>
      </c>
      <c r="B32" s="16" t="s">
        <v>63</v>
      </c>
      <c r="C32" s="119">
        <f>SUM(C33:C34)</f>
        <v>0</v>
      </c>
      <c r="D32" s="119">
        <f>SUM(D33:D34)</f>
        <v>0</v>
      </c>
      <c r="E32" s="200"/>
    </row>
    <row r="33" spans="1:5" x14ac:dyDescent="0.3">
      <c r="A33" s="17" t="s">
        <v>295</v>
      </c>
      <c r="B33" s="17" t="s">
        <v>56</v>
      </c>
      <c r="C33" s="32"/>
      <c r="D33" s="33"/>
      <c r="E33" s="200"/>
    </row>
    <row r="34" spans="1:5" x14ac:dyDescent="0.3">
      <c r="A34" s="17" t="s">
        <v>296</v>
      </c>
      <c r="B34" s="17" t="s">
        <v>55</v>
      </c>
      <c r="C34" s="32"/>
      <c r="D34" s="33"/>
      <c r="E34" s="200"/>
    </row>
    <row r="35" spans="1:5" x14ac:dyDescent="0.3">
      <c r="A35" s="16" t="s">
        <v>38</v>
      </c>
      <c r="B35" s="16" t="s">
        <v>49</v>
      </c>
      <c r="C35" s="32"/>
      <c r="D35" s="33"/>
      <c r="E35" s="200"/>
    </row>
    <row r="36" spans="1:5" x14ac:dyDescent="0.3">
      <c r="A36" s="16" t="s">
        <v>39</v>
      </c>
      <c r="B36" s="16" t="s">
        <v>363</v>
      </c>
      <c r="C36" s="119">
        <f>SUM(C37:C41)</f>
        <v>0</v>
      </c>
      <c r="D36" s="119">
        <f>SUM(D37:D41)</f>
        <v>0</v>
      </c>
      <c r="E36" s="200"/>
    </row>
    <row r="37" spans="1:5" x14ac:dyDescent="0.3">
      <c r="A37" s="17" t="s">
        <v>360</v>
      </c>
      <c r="B37" s="17" t="s">
        <v>364</v>
      </c>
      <c r="C37" s="32"/>
      <c r="D37" s="32"/>
      <c r="E37" s="200"/>
    </row>
    <row r="38" spans="1:5" x14ac:dyDescent="0.3">
      <c r="A38" s="17" t="s">
        <v>361</v>
      </c>
      <c r="B38" s="17" t="s">
        <v>365</v>
      </c>
      <c r="C38" s="32"/>
      <c r="D38" s="32"/>
      <c r="E38" s="200"/>
    </row>
    <row r="39" spans="1:5" x14ac:dyDescent="0.3">
      <c r="A39" s="17" t="s">
        <v>362</v>
      </c>
      <c r="B39" s="17" t="s">
        <v>368</v>
      </c>
      <c r="C39" s="32"/>
      <c r="D39" s="33"/>
      <c r="E39" s="200"/>
    </row>
    <row r="40" spans="1:5" x14ac:dyDescent="0.3">
      <c r="A40" s="17" t="s">
        <v>367</v>
      </c>
      <c r="B40" s="17" t="s">
        <v>369</v>
      </c>
      <c r="C40" s="32"/>
      <c r="D40" s="33"/>
      <c r="E40" s="200"/>
    </row>
    <row r="41" spans="1:5" x14ac:dyDescent="0.3">
      <c r="A41" s="17" t="s">
        <v>370</v>
      </c>
      <c r="B41" s="17" t="s">
        <v>366</v>
      </c>
      <c r="C41" s="32"/>
      <c r="D41" s="33"/>
      <c r="E41" s="200"/>
    </row>
    <row r="42" spans="1:5" ht="30" x14ac:dyDescent="0.3">
      <c r="A42" s="16" t="s">
        <v>40</v>
      </c>
      <c r="B42" s="16" t="s">
        <v>28</v>
      </c>
      <c r="C42" s="32"/>
      <c r="D42" s="33"/>
      <c r="E42" s="200"/>
    </row>
    <row r="43" spans="1:5" x14ac:dyDescent="0.3">
      <c r="A43" s="16" t="s">
        <v>41</v>
      </c>
      <c r="B43" s="16" t="s">
        <v>24</v>
      </c>
      <c r="C43" s="32"/>
      <c r="D43" s="33"/>
      <c r="E43" s="200"/>
    </row>
    <row r="44" spans="1:5" x14ac:dyDescent="0.3">
      <c r="A44" s="16" t="s">
        <v>42</v>
      </c>
      <c r="B44" s="16" t="s">
        <v>25</v>
      </c>
      <c r="C44" s="32"/>
      <c r="D44" s="33"/>
      <c r="E44" s="200"/>
    </row>
    <row r="45" spans="1:5" x14ac:dyDescent="0.3">
      <c r="A45" s="16" t="s">
        <v>43</v>
      </c>
      <c r="B45" s="16" t="s">
        <v>26</v>
      </c>
      <c r="C45" s="32"/>
      <c r="D45" s="33"/>
      <c r="E45" s="200"/>
    </row>
    <row r="46" spans="1:5" x14ac:dyDescent="0.3">
      <c r="A46" s="16" t="s">
        <v>44</v>
      </c>
      <c r="B46" s="16" t="s">
        <v>301</v>
      </c>
      <c r="C46" s="119">
        <f>SUM(C47:C49)</f>
        <v>0</v>
      </c>
      <c r="D46" s="119">
        <f>SUM(D47:D49)</f>
        <v>0</v>
      </c>
      <c r="E46" s="200"/>
    </row>
    <row r="47" spans="1:5" x14ac:dyDescent="0.3">
      <c r="A47" s="133" t="s">
        <v>376</v>
      </c>
      <c r="B47" s="133" t="s">
        <v>379</v>
      </c>
      <c r="C47" s="32"/>
      <c r="D47" s="33"/>
      <c r="E47" s="200"/>
    </row>
    <row r="48" spans="1:5" x14ac:dyDescent="0.3">
      <c r="A48" s="133" t="s">
        <v>377</v>
      </c>
      <c r="B48" s="133" t="s">
        <v>378</v>
      </c>
      <c r="C48" s="32"/>
      <c r="D48" s="33"/>
      <c r="E48" s="200"/>
    </row>
    <row r="49" spans="1:5" x14ac:dyDescent="0.3">
      <c r="A49" s="133" t="s">
        <v>380</v>
      </c>
      <c r="B49" s="133" t="s">
        <v>381</v>
      </c>
      <c r="C49" s="32"/>
      <c r="D49" s="33"/>
      <c r="E49" s="200"/>
    </row>
    <row r="50" spans="1:5" ht="26.25" customHeight="1" x14ac:dyDescent="0.3">
      <c r="A50" s="16" t="s">
        <v>45</v>
      </c>
      <c r="B50" s="16" t="s">
        <v>29</v>
      </c>
      <c r="C50" s="32"/>
      <c r="D50" s="33"/>
      <c r="E50" s="200"/>
    </row>
    <row r="51" spans="1:5" x14ac:dyDescent="0.3">
      <c r="A51" s="16" t="s">
        <v>46</v>
      </c>
      <c r="B51" s="16" t="s">
        <v>6</v>
      </c>
      <c r="C51" s="32"/>
      <c r="D51" s="33"/>
      <c r="E51" s="200"/>
    </row>
    <row r="52" spans="1:5" ht="30" x14ac:dyDescent="0.3">
      <c r="A52" s="14">
        <v>1.3</v>
      </c>
      <c r="B52" s="123" t="s">
        <v>420</v>
      </c>
      <c r="C52" s="120">
        <f>SUM(C53:C54)</f>
        <v>0</v>
      </c>
      <c r="D52" s="120">
        <f>SUM(D53:D54)</f>
        <v>0</v>
      </c>
      <c r="E52" s="200"/>
    </row>
    <row r="53" spans="1:5" ht="30" x14ac:dyDescent="0.3">
      <c r="A53" s="16" t="s">
        <v>50</v>
      </c>
      <c r="B53" s="16" t="s">
        <v>48</v>
      </c>
      <c r="C53" s="32"/>
      <c r="D53" s="33"/>
      <c r="E53" s="200"/>
    </row>
    <row r="54" spans="1:5" x14ac:dyDescent="0.3">
      <c r="A54" s="16" t="s">
        <v>51</v>
      </c>
      <c r="B54" s="16" t="s">
        <v>47</v>
      </c>
      <c r="C54" s="32"/>
      <c r="D54" s="33"/>
      <c r="E54" s="200"/>
    </row>
    <row r="55" spans="1:5" x14ac:dyDescent="0.3">
      <c r="A55" s="14">
        <v>1.4</v>
      </c>
      <c r="B55" s="14" t="s">
        <v>422</v>
      </c>
      <c r="C55" s="32"/>
      <c r="D55" s="33"/>
      <c r="E55" s="200"/>
    </row>
    <row r="56" spans="1:5" x14ac:dyDescent="0.3">
      <c r="A56" s="14">
        <v>1.5</v>
      </c>
      <c r="B56" s="14" t="s">
        <v>7</v>
      </c>
      <c r="C56" s="36"/>
      <c r="D56" s="39"/>
      <c r="E56" s="200"/>
    </row>
    <row r="57" spans="1:5" x14ac:dyDescent="0.3">
      <c r="A57" s="14">
        <v>1.6</v>
      </c>
      <c r="B57" s="44" t="s">
        <v>8</v>
      </c>
      <c r="C57" s="120">
        <f>SUM(C58:C62)</f>
        <v>0</v>
      </c>
      <c r="D57" s="120">
        <f>SUM(D58:D62)</f>
        <v>0</v>
      </c>
      <c r="E57" s="200"/>
    </row>
    <row r="58" spans="1:5" x14ac:dyDescent="0.3">
      <c r="A58" s="16" t="s">
        <v>302</v>
      </c>
      <c r="B58" s="45" t="s">
        <v>52</v>
      </c>
      <c r="C58" s="36"/>
      <c r="D58" s="39"/>
      <c r="E58" s="200"/>
    </row>
    <row r="59" spans="1:5" ht="30" x14ac:dyDescent="0.3">
      <c r="A59" s="16" t="s">
        <v>303</v>
      </c>
      <c r="B59" s="45" t="s">
        <v>54</v>
      </c>
      <c r="C59" s="36"/>
      <c r="D59" s="39"/>
      <c r="E59" s="200"/>
    </row>
    <row r="60" spans="1:5" x14ac:dyDescent="0.3">
      <c r="A60" s="16" t="s">
        <v>304</v>
      </c>
      <c r="B60" s="45" t="s">
        <v>53</v>
      </c>
      <c r="C60" s="39"/>
      <c r="D60" s="39"/>
      <c r="E60" s="200"/>
    </row>
    <row r="61" spans="1:5" x14ac:dyDescent="0.3">
      <c r="A61" s="16" t="s">
        <v>305</v>
      </c>
      <c r="B61" s="45" t="s">
        <v>27</v>
      </c>
      <c r="C61" s="36"/>
      <c r="D61" s="39"/>
      <c r="E61" s="200"/>
    </row>
    <row r="62" spans="1:5" x14ac:dyDescent="0.3">
      <c r="A62" s="16" t="s">
        <v>342</v>
      </c>
      <c r="B62" s="280" t="s">
        <v>343</v>
      </c>
      <c r="C62" s="36"/>
      <c r="D62" s="281"/>
      <c r="E62" s="200"/>
    </row>
    <row r="63" spans="1:5" x14ac:dyDescent="0.3">
      <c r="A63" s="13">
        <v>2</v>
      </c>
      <c r="B63" s="46" t="s">
        <v>106</v>
      </c>
      <c r="C63" s="351"/>
      <c r="D63" s="172">
        <f>SUM(D64:D69)</f>
        <v>0</v>
      </c>
      <c r="E63" s="200"/>
    </row>
    <row r="64" spans="1:5" x14ac:dyDescent="0.3">
      <c r="A64" s="15">
        <v>2.1</v>
      </c>
      <c r="B64" s="47" t="s">
        <v>100</v>
      </c>
      <c r="C64" s="351"/>
      <c r="D64" s="41"/>
      <c r="E64" s="200"/>
    </row>
    <row r="65" spans="1:5" x14ac:dyDescent="0.3">
      <c r="A65" s="15">
        <v>2.2000000000000002</v>
      </c>
      <c r="B65" s="47" t="s">
        <v>104</v>
      </c>
      <c r="C65" s="353"/>
      <c r="D65" s="42"/>
      <c r="E65" s="200"/>
    </row>
    <row r="66" spans="1:5" x14ac:dyDescent="0.3">
      <c r="A66" s="15">
        <v>2.2999999999999998</v>
      </c>
      <c r="B66" s="47" t="s">
        <v>103</v>
      </c>
      <c r="C66" s="353"/>
      <c r="D66" s="42"/>
      <c r="E66" s="200"/>
    </row>
    <row r="67" spans="1:5" x14ac:dyDescent="0.3">
      <c r="A67" s="15">
        <v>2.4</v>
      </c>
      <c r="B67" s="47" t="s">
        <v>105</v>
      </c>
      <c r="C67" s="353"/>
      <c r="D67" s="42"/>
      <c r="E67" s="200"/>
    </row>
    <row r="68" spans="1:5" x14ac:dyDescent="0.3">
      <c r="A68" s="15">
        <v>2.5</v>
      </c>
      <c r="B68" s="47" t="s">
        <v>101</v>
      </c>
      <c r="C68" s="353"/>
      <c r="D68" s="42"/>
      <c r="E68" s="200"/>
    </row>
    <row r="69" spans="1:5" x14ac:dyDescent="0.3">
      <c r="A69" s="15">
        <v>2.6</v>
      </c>
      <c r="B69" s="47" t="s">
        <v>102</v>
      </c>
      <c r="C69" s="353"/>
      <c r="D69" s="42"/>
      <c r="E69" s="200"/>
    </row>
    <row r="70" spans="1:5" s="2" customFormat="1" x14ac:dyDescent="0.3">
      <c r="A70" s="13">
        <v>3</v>
      </c>
      <c r="B70" s="349" t="s">
        <v>458</v>
      </c>
      <c r="C70" s="352"/>
      <c r="D70" s="350"/>
      <c r="E70" s="156"/>
    </row>
    <row r="71" spans="1:5" s="2" customFormat="1" x14ac:dyDescent="0.3">
      <c r="A71" s="13">
        <v>4</v>
      </c>
      <c r="B71" s="13" t="s">
        <v>255</v>
      </c>
      <c r="C71" s="352">
        <f>SUM(C72:C73)</f>
        <v>0</v>
      </c>
      <c r="D71" s="121">
        <f>SUM(D72:D73)</f>
        <v>0</v>
      </c>
      <c r="E71" s="156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56"/>
    </row>
    <row r="73" spans="1:5" s="2" customFormat="1" x14ac:dyDescent="0.3">
      <c r="A73" s="15">
        <v>4.2</v>
      </c>
      <c r="B73" s="15" t="s">
        <v>257</v>
      </c>
      <c r="C73" s="8"/>
      <c r="D73" s="8"/>
      <c r="E73" s="156"/>
    </row>
    <row r="74" spans="1:5" s="2" customFormat="1" x14ac:dyDescent="0.3">
      <c r="A74" s="13">
        <v>5</v>
      </c>
      <c r="B74" s="347" t="s">
        <v>284</v>
      </c>
      <c r="C74" s="8"/>
      <c r="D74" s="121"/>
      <c r="E74" s="156"/>
    </row>
    <row r="75" spans="1:5" s="2" customFormat="1" ht="30" x14ac:dyDescent="0.3">
      <c r="A75" s="13">
        <v>6</v>
      </c>
      <c r="B75" s="347" t="s">
        <v>469</v>
      </c>
      <c r="C75" s="120">
        <f>SUM(C76:C81)</f>
        <v>0</v>
      </c>
      <c r="D75" s="120">
        <f>SUM(D76:D81)</f>
        <v>0</v>
      </c>
      <c r="E75" s="156"/>
    </row>
    <row r="76" spans="1:5" s="2" customFormat="1" x14ac:dyDescent="0.3">
      <c r="A76" s="15">
        <v>6.1</v>
      </c>
      <c r="B76" s="15" t="s">
        <v>68</v>
      </c>
      <c r="C76" s="8"/>
      <c r="D76" s="8"/>
      <c r="E76" s="156"/>
    </row>
    <row r="77" spans="1:5" s="2" customFormat="1" x14ac:dyDescent="0.3">
      <c r="A77" s="15">
        <v>6.2</v>
      </c>
      <c r="B77" s="15" t="s">
        <v>74</v>
      </c>
      <c r="C77" s="8"/>
      <c r="D77" s="8"/>
      <c r="E77" s="156"/>
    </row>
    <row r="78" spans="1:5" s="2" customFormat="1" x14ac:dyDescent="0.3">
      <c r="A78" s="15">
        <v>6.3</v>
      </c>
      <c r="B78" s="15" t="s">
        <v>69</v>
      </c>
      <c r="C78" s="8"/>
      <c r="D78" s="8"/>
      <c r="E78" s="156"/>
    </row>
    <row r="79" spans="1:5" s="2" customFormat="1" x14ac:dyDescent="0.3">
      <c r="A79" s="15">
        <v>6.4</v>
      </c>
      <c r="B79" s="15" t="s">
        <v>470</v>
      </c>
      <c r="C79" s="8"/>
      <c r="D79" s="8"/>
      <c r="E79" s="156"/>
    </row>
    <row r="80" spans="1:5" s="2" customFormat="1" x14ac:dyDescent="0.3">
      <c r="A80" s="15">
        <v>6.5</v>
      </c>
      <c r="B80" s="15" t="s">
        <v>471</v>
      </c>
      <c r="C80" s="8"/>
      <c r="D80" s="8"/>
      <c r="E80" s="156"/>
    </row>
    <row r="81" spans="1:9" s="2" customFormat="1" x14ac:dyDescent="0.3">
      <c r="A81" s="15">
        <v>6.6</v>
      </c>
      <c r="B81" s="15" t="s">
        <v>8</v>
      </c>
      <c r="C81" s="8"/>
      <c r="D81" s="8"/>
      <c r="E81" s="156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2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2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97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2013-07-25T09:47:56Z</cp:lastPrinted>
  <dcterms:created xsi:type="dcterms:W3CDTF">2011-12-27T13:20:18Z</dcterms:created>
  <dcterms:modified xsi:type="dcterms:W3CDTF">2016-04-20T06:44:17Z</dcterms:modified>
</cp:coreProperties>
</file>