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3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42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4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  <externalReference r:id="rId23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N5.1'!$B$9:$D$15</definedName>
    <definedName name="Date" localSheetId="5">#REF!</definedName>
    <definedName name="Date" localSheetId="7">#REF!</definedName>
    <definedName name="Date" localSheetId="14">#REF!</definedName>
    <definedName name="Date" localSheetId="15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9.7'!$A$1:$I$22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N9.1'!$A$1:$I$25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A4" i="43" l="1"/>
  <c r="I263" i="42"/>
  <c r="H263" i="42"/>
  <c r="G263" i="42"/>
  <c r="A4" i="42"/>
  <c r="I10" i="35" l="1"/>
  <c r="I9" i="35"/>
  <c r="I10" i="9"/>
  <c r="I21" i="10" l="1"/>
  <c r="I22" i="10"/>
  <c r="I23" i="10"/>
  <c r="I20" i="10"/>
  <c r="J21" i="10"/>
  <c r="J22" i="10"/>
  <c r="J23" i="10"/>
  <c r="J20" i="10"/>
  <c r="I16" i="10"/>
  <c r="J16" i="10"/>
  <c r="J15" i="10"/>
  <c r="I15" i="10"/>
  <c r="I12" i="10"/>
  <c r="J11" i="10"/>
  <c r="J13" i="10"/>
  <c r="I13" i="10"/>
  <c r="I11" i="10"/>
  <c r="J12" i="10"/>
  <c r="D75" i="8" l="1"/>
  <c r="C75" i="8"/>
  <c r="I12" i="35" l="1"/>
  <c r="D26" i="7" l="1"/>
  <c r="C26" i="7"/>
  <c r="D26" i="3"/>
  <c r="C26" i="3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D10" i="7"/>
  <c r="D9" i="7" s="1"/>
  <c r="C46" i="8" l="1"/>
  <c r="C36" i="8"/>
  <c r="H39" i="10" l="1"/>
  <c r="H36" i="10" s="1"/>
  <c r="H32" i="10"/>
  <c r="H24" i="10"/>
  <c r="H19" i="10"/>
  <c r="H17" i="10"/>
  <c r="H14" i="10"/>
  <c r="A4" i="39" l="1"/>
  <c r="D14" i="8"/>
  <c r="D46" i="8"/>
  <c r="D36" i="8"/>
  <c r="A4" i="35" l="1"/>
  <c r="H34" i="34" l="1"/>
  <c r="G34" i="34"/>
  <c r="A4" i="34"/>
  <c r="A4" i="32" l="1"/>
  <c r="H22" i="30" l="1"/>
  <c r="G22" i="30"/>
  <c r="A4" i="30"/>
  <c r="D57" i="8" l="1"/>
  <c r="C57" i="8"/>
  <c r="D16" i="27"/>
  <c r="C16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H10" i="10" l="1"/>
  <c r="H9" i="10" s="1"/>
  <c r="A5" i="16" l="1"/>
  <c r="C64" i="12" l="1"/>
  <c r="D64" i="12"/>
  <c r="D10" i="8"/>
  <c r="C10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32" i="8"/>
  <c r="C32" i="8"/>
  <c r="D23" i="8"/>
  <c r="D17" i="8" s="1"/>
  <c r="C23" i="8"/>
  <c r="C17" i="8" s="1"/>
  <c r="C14" i="8"/>
  <c r="D18" i="3"/>
  <c r="C18" i="3"/>
  <c r="D15" i="3"/>
  <c r="C15" i="3"/>
  <c r="C10" i="3" s="1"/>
  <c r="D12" i="3"/>
  <c r="C13" i="8" l="1"/>
  <c r="C9" i="8" s="1"/>
  <c r="D13" i="8"/>
  <c r="D9" i="8" s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<sst xmlns="http://schemas.openxmlformats.org/spreadsheetml/2006/main" count="2721" uniqueCount="1439">
  <si>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</si>
  <si>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</si>
  <si>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</si>
  <si>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</si>
  <si>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</si>
  <si>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</si>
  <si>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</si>
  <si>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</si>
  <si>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</si>
  <si>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</si>
  <si>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</si>
  <si>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</si>
  <si>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</si>
  <si>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</si>
  <si>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</si>
  <si>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</si>
  <si>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</si>
  <si>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</si>
  <si>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</si>
  <si>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</si>
  <si>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</si>
  <si>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</si>
  <si>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</si>
  <si>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</si>
  <si>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</si>
  <si>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</si>
  <si>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</si>
  <si>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</si>
  <si>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</si>
  <si>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</si>
  <si>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</si>
  <si>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</si>
  <si>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</si>
  <si>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</si>
  <si>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</si>
  <si>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</si>
  <si>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</si>
  <si>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</si>
  <si>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</si>
  <si>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</si>
  <si>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</si>
  <si>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</si>
  <si>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</si>
  <si>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</si>
  <si>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</si>
  <si>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</si>
  <si>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</si>
  <si>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</si>
  <si>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</si>
  <si>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</si>
  <si>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</si>
  <si>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</si>
  <si>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</si>
  <si>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</si>
  <si>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</si>
  <si>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</si>
  <si>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</si>
  <si>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</si>
  <si>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</si>
  <si>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</si>
  <si>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</si>
  <si>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</si>
  <si>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</si>
  <si>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</si>
  <si>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</si>
  <si>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</si>
  <si>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</si>
  <si>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</si>
  <si>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</si>
  <si>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</si>
  <si>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</si>
  <si>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</si>
  <si>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</si>
  <si>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</si>
  <si>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</si>
  <si>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</si>
  <si>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</si>
  <si>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</si>
  <si>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</si>
  <si>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</si>
  <si>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</si>
  <si>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</si>
  <si>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</si>
  <si>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</si>
  <si>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</si>
  <si>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</si>
  <si>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</si>
  <si>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</si>
  <si>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</si>
  <si>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</si>
  <si>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</si>
  <si>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</si>
  <si>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</si>
  <si>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</si>
  <si>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</si>
  <si>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</si>
  <si>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</si>
  <si>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</si>
  <si>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</si>
  <si>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</si>
  <si>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</si>
  <si>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</si>
  <si>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</si>
  <si>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</si>
  <si>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</si>
  <si>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</si>
  <si>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</si>
  <si>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</si>
  <si>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</si>
  <si>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</si>
  <si>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</si>
  <si>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</si>
  <si>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</si>
  <si>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</si>
  <si>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</si>
  <si>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</si>
  <si>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</si>
  <si>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</si>
  <si>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</si>
  <si>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</si>
  <si>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</si>
  <si>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</si>
  <si>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</si>
  <si>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</si>
  <si>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</si>
  <si>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</si>
  <si>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</si>
  <si>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</si>
  <si>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</si>
  <si>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</si>
  <si>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</si>
  <si>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</si>
  <si>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</si>
  <si>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</si>
  <si>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</si>
  <si>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</si>
  <si>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</si>
  <si>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</si>
  <si>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</si>
  <si>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</si>
  <si>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</si>
  <si>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</si>
  <si>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</si>
  <si>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</si>
  <si>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</si>
  <si>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</si>
  <si>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</si>
  <si>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</si>
  <si>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</si>
  <si>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</si>
  <si>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</si>
  <si>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</si>
  <si>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</si>
  <si>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</si>
  <si>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</si>
  <si>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</si>
  <si>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</si>
  <si>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</si>
  <si>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</si>
  <si>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</si>
  <si>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</si>
  <si>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</si>
  <si>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</si>
  <si>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</si>
  <si>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</si>
  <si>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</si>
  <si>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</si>
  <si>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</si>
  <si>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</si>
  <si>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</si>
  <si>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</si>
  <si>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</si>
  <si>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</si>
  <si>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</si>
  <si>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</si>
  <si>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</si>
  <si>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</si>
  <si>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</si>
  <si>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</si>
  <si>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</si>
  <si>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</si>
  <si>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</si>
  <si>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</si>
  <si>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</si>
  <si>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</si>
  <si>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</si>
  <si>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</si>
  <si>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</si>
  <si>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</si>
  <si>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</si>
  <si>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</si>
  <si>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</si>
  <si>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</si>
  <si>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</si>
  <si>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</si>
  <si>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</si>
  <si>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</si>
  <si>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</si>
  <si>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</si>
  <si>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</si>
  <si>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</si>
  <si>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</si>
  <si>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</si>
  <si>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</si>
  <si>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</si>
  <si>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</si>
  <si>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</si>
  <si>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</si>
  <si>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</si>
  <si>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</si>
  <si>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</si>
  <si>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</si>
  <si>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</si>
  <si>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</si>
  <si>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</si>
  <si>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</si>
  <si>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</si>
  <si>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</si>
  <si>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</si>
  <si>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</si>
  <si>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</si>
  <si>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</si>
  <si>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</si>
  <si>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</si>
  <si>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</si>
  <si>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</si>
  <si>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</si>
  <si>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</si>
  <si>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</si>
  <si>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</si>
  <si>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</si>
  <si>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</si>
  <si>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</si>
  <si>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</si>
  <si>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</si>
  <si>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</si>
  <si>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</si>
  <si>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</si>
  <si>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</si>
  <si>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</si>
  <si>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</si>
  <si>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</si>
  <si>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</si>
  <si>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</si>
  <si>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</si>
  <si>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</si>
  <si>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</si>
  <si>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</si>
  <si>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</si>
  <si>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</si>
  <si>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</si>
  <si>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</si>
  <si>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</si>
  <si>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</si>
  <si>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</si>
  <si>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</si>
  <si>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</si>
  <si>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</si>
  <si>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</si>
  <si>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</si>
  <si>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</si>
  <si>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</si>
  <si>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</si>
  <si>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</si>
  <si>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</si>
  <si>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</si>
  <si>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</si>
  <si>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</si>
  <si>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</si>
  <si>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</si>
  <si>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</si>
  <si>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</si>
  <si>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</si>
  <si>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</si>
  <si>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</si>
  <si>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</si>
  <si>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</si>
  <si>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</si>
  <si>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</si>
  <si>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</si>
  <si>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</si>
  <si>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</si>
  <si>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</si>
  <si>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</si>
  <si>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</si>
  <si>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</si>
  <si>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</si>
  <si>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</si>
  <si>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</si>
  <si>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</si>
  <si>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</si>
  <si>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</si>
  <si>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</si>
  <si>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</si>
  <si>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</si>
  <si>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</si>
  <si>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</si>
  <si>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</si>
  <si>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</si>
  <si>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</si>
  <si>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</si>
  <si>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</si>
  <si>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</si>
  <si>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</si>
  <si>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</si>
  <si>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</si>
  <si>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</si>
  <si>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</si>
  <si>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</si>
  <si>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</si>
  <si>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</si>
  <si>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</si>
  <si>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</si>
  <si>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</si>
  <si>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</si>
  <si>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</si>
  <si>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</si>
  <si>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</si>
  <si>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</si>
  <si>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</si>
  <si>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</si>
  <si>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</si>
  <si>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</si>
  <si>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</si>
  <si>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</si>
  <si>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</si>
  <si>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</si>
  <si>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</si>
  <si>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</si>
  <si>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</si>
  <si>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</si>
  <si>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</si>
  <si>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</si>
  <si>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</si>
  <si>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</si>
  <si>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</si>
  <si>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</si>
  <si>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</si>
  <si>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</si>
  <si>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</si>
  <si>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</si>
  <si>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</si>
  <si>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</si>
  <si>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</si>
  <si>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</si>
  <si>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</si>
  <si>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</si>
  <si>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</si>
  <si>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</si>
  <si>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</si>
  <si>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</si>
  <si>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</si>
  <si>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</si>
  <si>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</si>
  <si>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</si>
  <si>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</si>
  <si>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</si>
  <si>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</si>
  <si>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</si>
  <si>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</si>
  <si>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</si>
  <si>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</si>
  <si>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</si>
  <si>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</si>
  <si>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</si>
  <si>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</si>
  <si>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</si>
  <si>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</si>
  <si>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</si>
  <si>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</si>
  <si>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</si>
  <si>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</si>
  <si>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</si>
  <si>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</si>
  <si>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</si>
  <si>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</si>
  <si>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</si>
  <si>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</si>
  <si>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</si>
  <si>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</si>
  <si>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</si>
  <si>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</si>
  <si>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</si>
  <si>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</si>
  <si>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</si>
  <si>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</si>
  <si>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</si>
  <si>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</si>
  <si>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</si>
  <si>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</si>
  <si>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</si>
  <si>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</si>
  <si>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</si>
  <si>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</si>
  <si>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</si>
  <si>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</si>
  <si>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</si>
  <si>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</si>
  <si>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</si>
  <si>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</si>
  <si>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</si>
  <si>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</si>
  <si>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</si>
  <si>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</si>
  <si>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</si>
  <si>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</si>
  <si>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</si>
  <si>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</si>
  <si>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</si>
  <si>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</si>
  <si>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</si>
  <si>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</si>
  <si>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</si>
  <si>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</si>
  <si>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</si>
  <si>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</si>
  <si>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</si>
  <si>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</si>
  <si>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</si>
  <si>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</si>
  <si>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</si>
  <si>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</si>
  <si>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</si>
  <si>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</si>
  <si>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</si>
  <si>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</si>
  <si>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</si>
  <si>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</si>
  <si>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</si>
  <si>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</si>
  <si>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</si>
  <si>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</si>
  <si>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</si>
  <si>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</si>
  <si>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</si>
  <si>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</si>
  <si>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</si>
  <si>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</si>
  <si>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</si>
  <si>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</si>
  <si>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</si>
  <si>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</si>
  <si>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</si>
  <si>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</si>
  <si>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</si>
  <si>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</si>
  <si>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</si>
  <si>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</si>
  <si>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04/14/2014-05/04/2014</t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</si>
  <si>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</si>
  <si>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</si>
  <si>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</si>
  <si>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</si>
  <si>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</si>
  <si>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</si>
  <si>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</si>
  <si>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</si>
  <si>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</si>
  <si>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</si>
  <si>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</si>
  <si>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</si>
  <si>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</si>
  <si>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</si>
  <si>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</si>
  <si>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</si>
  <si>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</si>
  <si>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</si>
  <si>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</si>
  <si>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</si>
  <si>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</si>
  <si>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</si>
  <si>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</si>
  <si>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</si>
  <si>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</si>
  <si>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</si>
  <si>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</si>
  <si>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</si>
  <si>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</si>
  <si>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</si>
  <si>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</si>
  <si>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</si>
  <si>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</si>
  <si>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</si>
  <si>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</si>
  <si>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</si>
  <si>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</si>
  <si>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საარჩევნო ბლოკი „ერთიანი ნაციონალური მოძრაობა“</t>
  </si>
  <si>
    <t>სასამართლოს ხარჯები</t>
  </si>
  <si>
    <t>ფოტომომსახურება</t>
  </si>
  <si>
    <t>საჯარო რეესტრის მომსახურება</t>
  </si>
  <si>
    <t>საინფორმაციო მომსახურება</t>
  </si>
  <si>
    <t>სისტემა კოდექსის განახლება</t>
  </si>
  <si>
    <t>ლიბერთი</t>
  </si>
  <si>
    <t>GE03LB0123113007326003</t>
  </si>
  <si>
    <t>12/20/2005</t>
  </si>
  <si>
    <t>შპს „ჯორჯიან უოთერ ენდ პაუერი“</t>
  </si>
  <si>
    <t>ფ/პ გიორგი ჩხიკვაძე</t>
  </si>
  <si>
    <t>1.2.15.3</t>
  </si>
  <si>
    <t>1.2.15.4</t>
  </si>
  <si>
    <t>ფულადი შემოწირულობა</t>
  </si>
  <si>
    <t>ფართის რემონტი</t>
  </si>
  <si>
    <t>წყლის მიწოდება</t>
  </si>
  <si>
    <t>MERCEDES BENZ</t>
  </si>
  <si>
    <t>C 180</t>
  </si>
  <si>
    <t>UJJ518</t>
  </si>
  <si>
    <t>03/31/2014</t>
  </si>
  <si>
    <t>OPEL</t>
  </si>
  <si>
    <t>ASTRA</t>
  </si>
  <si>
    <t>UJJ517</t>
  </si>
  <si>
    <t>KEK506</t>
  </si>
  <si>
    <t>KEK507</t>
  </si>
  <si>
    <t>KEK508</t>
  </si>
  <si>
    <t>KEK359</t>
  </si>
  <si>
    <t>გიორგი</t>
  </si>
  <si>
    <t>პატარაია</t>
  </si>
  <si>
    <t>01005005987</t>
  </si>
  <si>
    <t>ცენტრ. ადმ. პრესსამსახურის უფროსი</t>
  </si>
  <si>
    <t>ზაური</t>
  </si>
  <si>
    <t>სესიტაშვილი</t>
  </si>
  <si>
    <t>40001001847</t>
  </si>
  <si>
    <t xml:space="preserve">მატერიალურ-ტექნიკ. უზრ. სამს. უფროსი </t>
  </si>
  <si>
    <t>მანონი</t>
  </si>
  <si>
    <t>ურუშაძე</t>
  </si>
  <si>
    <t>26001007131</t>
  </si>
  <si>
    <t>კადრ. და საქმისწარმ. სამს. მთ. სპეციალ.</t>
  </si>
  <si>
    <t>მაია</t>
  </si>
  <si>
    <t>ალექსიშვილი</t>
  </si>
  <si>
    <t>01008028114</t>
  </si>
  <si>
    <t>საფ. სამსახურის უფროსი სპეციალისტი</t>
  </si>
  <si>
    <t>ნინო</t>
  </si>
  <si>
    <t>ქუხილავა</t>
  </si>
  <si>
    <t>51001007064</t>
  </si>
  <si>
    <t>საბა</t>
  </si>
  <si>
    <t>ბასილაძე</t>
  </si>
  <si>
    <t>01019065333</t>
  </si>
  <si>
    <t>IT სამსახურის უფროსი სპეციალისტი</t>
  </si>
  <si>
    <t>ბაჩუკი</t>
  </si>
  <si>
    <t>ბასარია</t>
  </si>
  <si>
    <t>62006000399</t>
  </si>
  <si>
    <t>რეგიონალური სამსახ. კოორდინატორი</t>
  </si>
  <si>
    <t>რამაზ</t>
  </si>
  <si>
    <t>ქერეჭაშვილი</t>
  </si>
  <si>
    <t>01030005969</t>
  </si>
  <si>
    <t>ხურცილავა</t>
  </si>
  <si>
    <t>01021010708</t>
  </si>
  <si>
    <t>დიანა</t>
  </si>
  <si>
    <t>ვართანოვი</t>
  </si>
  <si>
    <t>01030033993</t>
  </si>
  <si>
    <t>პაატა</t>
  </si>
  <si>
    <t>მანჯგალაძე</t>
  </si>
  <si>
    <t>37001003169</t>
  </si>
  <si>
    <t>ზურაბ</t>
  </si>
  <si>
    <t>ცერცვაძე</t>
  </si>
  <si>
    <t>38001003316</t>
  </si>
  <si>
    <t>ილია</t>
  </si>
  <si>
    <t>01015010055</t>
  </si>
  <si>
    <t>ნატალია</t>
  </si>
  <si>
    <t>მჭედლიშვილი</t>
  </si>
  <si>
    <t>01030029019</t>
  </si>
  <si>
    <t>საერთ. ურთიერთ. სამსახ. უფრ. სპეციალ.</t>
  </si>
  <si>
    <t>თინათინ</t>
  </si>
  <si>
    <t>25001004708</t>
  </si>
  <si>
    <t>გენერალური მდივნის თანაშემწე</t>
  </si>
  <si>
    <t>ამბარდნიშვილი</t>
  </si>
  <si>
    <t>01024005132</t>
  </si>
  <si>
    <t>ლიქოკელი</t>
  </si>
  <si>
    <t>01019062945</t>
  </si>
  <si>
    <t>ცენტრ. ადმ. პრესსამ. უფრ. სპეციალისტი</t>
  </si>
  <si>
    <t>თამთა</t>
  </si>
  <si>
    <t>გოგოლაძე</t>
  </si>
  <si>
    <t>01036001615</t>
  </si>
  <si>
    <t>ცენტრ. ადმ. პრესსამ. მოწვ. სპეციალისტი</t>
  </si>
  <si>
    <t>მარღანია</t>
  </si>
  <si>
    <t>01024049317</t>
  </si>
  <si>
    <t>თეონა</t>
  </si>
  <si>
    <t>01024069707</t>
  </si>
  <si>
    <t>კესო</t>
  </si>
  <si>
    <t>ლომიძე</t>
  </si>
  <si>
    <t>01019017827</t>
  </si>
  <si>
    <t>ოთანაძე</t>
  </si>
  <si>
    <t>05001009050</t>
  </si>
  <si>
    <t>ცენტრ. ადმინისტრაც. მოწვ. სპეციალისტი</t>
  </si>
  <si>
    <t>მანუჩარ</t>
  </si>
  <si>
    <t>ფანგანი</t>
  </si>
  <si>
    <t>62007006162</t>
  </si>
  <si>
    <t xml:space="preserve">მატერიალურ-ტექნიკ. უზრ. სამს. მთ. სპეც. </t>
  </si>
  <si>
    <t>ლევან</t>
  </si>
  <si>
    <t>მიქაბერიძე</t>
  </si>
  <si>
    <t>01013021248</t>
  </si>
  <si>
    <t>ბესარიონ</t>
  </si>
  <si>
    <t>გედენიძე</t>
  </si>
  <si>
    <t>01025012561</t>
  </si>
  <si>
    <t>კოკოშაშვილი</t>
  </si>
  <si>
    <t>01027022881</t>
  </si>
  <si>
    <t>მატერიალურ-ტექნიკ. უზრ. სამსახური</t>
  </si>
  <si>
    <t>კობა</t>
  </si>
  <si>
    <t>შურღაია</t>
  </si>
  <si>
    <t>39001001944</t>
  </si>
  <si>
    <t>დავით</t>
  </si>
  <si>
    <t>ლაზვიაშვილი</t>
  </si>
  <si>
    <t>01024051143</t>
  </si>
  <si>
    <t>ოსიყმიშვილი</t>
  </si>
  <si>
    <t>36001004323</t>
  </si>
  <si>
    <t>ჩიაშვილი</t>
  </si>
  <si>
    <t>01019033114</t>
  </si>
  <si>
    <t>იოსებ</t>
  </si>
  <si>
    <t>36001004322</t>
  </si>
  <si>
    <t>ბეჟიკელაშვილი</t>
  </si>
  <si>
    <t>45001004586</t>
  </si>
  <si>
    <t>ვლადიმერ</t>
  </si>
  <si>
    <t>კოჩეტოვი</t>
  </si>
  <si>
    <t>01011006460</t>
  </si>
  <si>
    <t>გუდიაშვილი</t>
  </si>
  <si>
    <t>24001044598</t>
  </si>
  <si>
    <t>შერმადინი</t>
  </si>
  <si>
    <t>01024035954</t>
  </si>
  <si>
    <t>ელიზბარ</t>
  </si>
  <si>
    <t>წამალაიძე</t>
  </si>
  <si>
    <t>24001012383</t>
  </si>
  <si>
    <t>საგინაშვილი</t>
  </si>
  <si>
    <t>01019012656</t>
  </si>
  <si>
    <t>ნაზო</t>
  </si>
  <si>
    <t>01019034279</t>
  </si>
  <si>
    <t>თამარ</t>
  </si>
  <si>
    <t>გოიაევი</t>
  </si>
  <si>
    <t>01011097779</t>
  </si>
  <si>
    <t>ცისანა</t>
  </si>
  <si>
    <t>ჯოხაძე</t>
  </si>
  <si>
    <t>62005018854</t>
  </si>
  <si>
    <t>გულნაზი</t>
  </si>
  <si>
    <t>01027000414</t>
  </si>
  <si>
    <t>ივანე</t>
  </si>
  <si>
    <t>მერაბიშვილი</t>
  </si>
  <si>
    <t>01021004498</t>
  </si>
  <si>
    <t>გენერალური მდივანი</t>
  </si>
  <si>
    <t>ბოკერია</t>
  </si>
  <si>
    <t>01026000697</t>
  </si>
  <si>
    <t>საგარეო ურთიერთობათა მდივანი</t>
  </si>
  <si>
    <t>გუგუნავა</t>
  </si>
  <si>
    <t>01008005188</t>
  </si>
  <si>
    <t>საგარეო ურთიერთობ. მდივნის მრჩეველი</t>
  </si>
  <si>
    <t>ზურაბი</t>
  </si>
  <si>
    <t>ჭიაბერაშვილი</t>
  </si>
  <si>
    <t>01011012173</t>
  </si>
  <si>
    <t>საზოგადოებასთან ურთიერთ. მდივანი</t>
  </si>
  <si>
    <t>ელენე</t>
  </si>
  <si>
    <t>ჯავახაძე</t>
  </si>
  <si>
    <t>01018002147</t>
  </si>
  <si>
    <t>ცენტრალური ადმინისტრაციის უფროსი</t>
  </si>
  <si>
    <t>ტოროშელიძე</t>
  </si>
  <si>
    <t>01017016970</t>
  </si>
  <si>
    <t>ცენტრ. ადმინ. სამდივნო, მრჩეველი</t>
  </si>
  <si>
    <t>ირმა</t>
  </si>
  <si>
    <t>სტეფნაძე-იაშვილი</t>
  </si>
  <si>
    <t>01005009075</t>
  </si>
  <si>
    <t>ლორთქიფანიძე</t>
  </si>
  <si>
    <t>01024022099</t>
  </si>
  <si>
    <t>ცაცა</t>
  </si>
  <si>
    <t>ლომჯარია</t>
  </si>
  <si>
    <t>31001000838</t>
  </si>
  <si>
    <t>ცენტრ. ადმინ. სამდივნო, თანაშემწე</t>
  </si>
  <si>
    <t>ანა</t>
  </si>
  <si>
    <t>კობახიძე</t>
  </si>
  <si>
    <t>01014006245</t>
  </si>
  <si>
    <t>მოწვეული სპეციალისტი</t>
  </si>
  <si>
    <t>მჭედლიძე</t>
  </si>
  <si>
    <t>01001070757</t>
  </si>
  <si>
    <t>შამათავა</t>
  </si>
  <si>
    <t>58001009680</t>
  </si>
  <si>
    <t>ირაკლი</t>
  </si>
  <si>
    <t>ქავთარაძე</t>
  </si>
  <si>
    <t>01006011789</t>
  </si>
  <si>
    <t>საერთაშორისო ურთიერთ. სამსახ. უფროსი</t>
  </si>
  <si>
    <t>შენგელია</t>
  </si>
  <si>
    <t>01020011355</t>
  </si>
  <si>
    <t>IT სამსახურის უფროსი</t>
  </si>
  <si>
    <t>პეტრიაშვილი</t>
  </si>
  <si>
    <t>40001004501</t>
  </si>
  <si>
    <t>იურიდიული სამსახურის უფროსი</t>
  </si>
  <si>
    <t>გოჩა</t>
  </si>
  <si>
    <t>კუპრავა</t>
  </si>
  <si>
    <t>02001001564</t>
  </si>
  <si>
    <t>რეგიონალური სამსახ. წარმომადგენელი</t>
  </si>
  <si>
    <t>ბოტკოველი</t>
  </si>
  <si>
    <t>01019004831</t>
  </si>
  <si>
    <t>ჭელიძე</t>
  </si>
  <si>
    <t>01001012122</t>
  </si>
  <si>
    <t>ვახტანგი</t>
  </si>
  <si>
    <t>გეწაძე</t>
  </si>
  <si>
    <t>47001015262</t>
  </si>
  <si>
    <t>ქვათაძე</t>
  </si>
  <si>
    <t>01030047085</t>
  </si>
  <si>
    <t>რეგიონალური სამსახ. მოწვე. სპეციალისტი</t>
  </si>
  <si>
    <t>მექვაბიშვილი</t>
  </si>
  <si>
    <t>61001008783</t>
  </si>
  <si>
    <t>აღმასრულებელი მდივანი</t>
  </si>
  <si>
    <t>თეა</t>
  </si>
  <si>
    <t>კუცია</t>
  </si>
  <si>
    <t>61001041122</t>
  </si>
  <si>
    <t>საქმეთა მმართველი</t>
  </si>
  <si>
    <t>თეიმურაზ</t>
  </si>
  <si>
    <t>დუმბაძე</t>
  </si>
  <si>
    <t>61006001661</t>
  </si>
  <si>
    <t>თავმჯდომარე</t>
  </si>
  <si>
    <t>რაულ</t>
  </si>
  <si>
    <t>ბაკურიძე</t>
  </si>
  <si>
    <t>61007000889</t>
  </si>
  <si>
    <t>შორენა</t>
  </si>
  <si>
    <t>ცინცაძე</t>
  </si>
  <si>
    <t>61006008372</t>
  </si>
  <si>
    <t>საორგანიზაციო მდივანი</t>
  </si>
  <si>
    <t>ლერი</t>
  </si>
  <si>
    <t>ნიჟარაძე</t>
  </si>
  <si>
    <t>61004012227</t>
  </si>
  <si>
    <t>ეკატერინე</t>
  </si>
  <si>
    <t>მენაბდე-კაიკაციშვილი</t>
  </si>
  <si>
    <t>61004004728</t>
  </si>
  <si>
    <t>რამინ</t>
  </si>
  <si>
    <t>მიქელაძე</t>
  </si>
  <si>
    <t>61010003555</t>
  </si>
  <si>
    <t>აბაშიძე</t>
  </si>
  <si>
    <t>61010006259</t>
  </si>
  <si>
    <t>კახა</t>
  </si>
  <si>
    <t>დეკანაძე</t>
  </si>
  <si>
    <t>მურად</t>
  </si>
  <si>
    <t>გორგაძე</t>
  </si>
  <si>
    <t>61009000225</t>
  </si>
  <si>
    <t>შოთა</t>
  </si>
  <si>
    <t>შანთაძე</t>
  </si>
  <si>
    <t>07001004345</t>
  </si>
  <si>
    <t>ხათუნა</t>
  </si>
  <si>
    <t>სოლომონიძე</t>
  </si>
  <si>
    <t>61009027706</t>
  </si>
  <si>
    <t>ზვიად</t>
  </si>
  <si>
    <t>თურმანიძე</t>
  </si>
  <si>
    <t>ჯიმშერ</t>
  </si>
  <si>
    <t>დიასამიძე</t>
  </si>
  <si>
    <t>რუსუდან</t>
  </si>
  <si>
    <t>61008006359</t>
  </si>
  <si>
    <t>როსტომ</t>
  </si>
  <si>
    <t>გრიგალაშვილი</t>
  </si>
  <si>
    <t>ვიქტორია</t>
  </si>
  <si>
    <t>ჯღამაია</t>
  </si>
  <si>
    <t>62001019267</t>
  </si>
  <si>
    <t>მიხეილ</t>
  </si>
  <si>
    <t>ბექაური</t>
  </si>
  <si>
    <t>24001008789</t>
  </si>
  <si>
    <t>რევაზ</t>
  </si>
  <si>
    <t>შეშაბერიძე</t>
  </si>
  <si>
    <t>24001005371</t>
  </si>
  <si>
    <t>ბაბლიძე</t>
  </si>
  <si>
    <t>43001008366</t>
  </si>
  <si>
    <t>თამარი</t>
  </si>
  <si>
    <t>ივანიძე</t>
  </si>
  <si>
    <t>43001005441</t>
  </si>
  <si>
    <t>ლობჟანიძე</t>
  </si>
  <si>
    <t>59001049464</t>
  </si>
  <si>
    <t>თანდიაშვილი</t>
  </si>
  <si>
    <t>59001099625</t>
  </si>
  <si>
    <t>გია</t>
  </si>
  <si>
    <t>ქრისტესიაშვილი</t>
  </si>
  <si>
    <t>ლია</t>
  </si>
  <si>
    <t>რომელაშვილი</t>
  </si>
  <si>
    <t>სოფიო</t>
  </si>
  <si>
    <t>ნიაური</t>
  </si>
  <si>
    <t>01001044156</t>
  </si>
  <si>
    <t>მიდელაშვილი</t>
  </si>
  <si>
    <t>06001006497</t>
  </si>
  <si>
    <t>ნანობაშვილი</t>
  </si>
  <si>
    <t>23001002861</t>
  </si>
  <si>
    <t>ნონა</t>
  </si>
  <si>
    <t>ბაღიაშვილი</t>
  </si>
  <si>
    <t>23001000565</t>
  </si>
  <si>
    <t>ნატო</t>
  </si>
  <si>
    <t>შუშიაშვილი</t>
  </si>
  <si>
    <t>16001010153</t>
  </si>
  <si>
    <t>ზაალ</t>
  </si>
  <si>
    <t>ჩოფიკაშვილი</t>
  </si>
  <si>
    <t>44001003045</t>
  </si>
  <si>
    <t>კოტე</t>
  </si>
  <si>
    <t>აქიაშვილი</t>
  </si>
  <si>
    <t>44001003120</t>
  </si>
  <si>
    <t>კერესელიძე</t>
  </si>
  <si>
    <t>04001002969</t>
  </si>
  <si>
    <t>გენადი</t>
  </si>
  <si>
    <t>სვანი</t>
  </si>
  <si>
    <t>12001002386</t>
  </si>
  <si>
    <t>ნოდარ</t>
  </si>
  <si>
    <t>ბურდილაძე</t>
  </si>
  <si>
    <t>34001000160</t>
  </si>
  <si>
    <t>ლობჯანიძე</t>
  </si>
  <si>
    <t>34001007231</t>
  </si>
  <si>
    <t>მამუკა</t>
  </si>
  <si>
    <t>რაზმაძე</t>
  </si>
  <si>
    <t>34001000239</t>
  </si>
  <si>
    <t>მაისურაძე</t>
  </si>
  <si>
    <t>01018010594</t>
  </si>
  <si>
    <t>რუსუდანი</t>
  </si>
  <si>
    <t>კვირიკაშვილი</t>
  </si>
  <si>
    <t>49001004948</t>
  </si>
  <si>
    <t>ტვილდიანი</t>
  </si>
  <si>
    <t>49001011671</t>
  </si>
  <si>
    <t>სალომე</t>
  </si>
  <si>
    <t>ბახსოლიანი</t>
  </si>
  <si>
    <t>49001014748</t>
  </si>
  <si>
    <t>რომან</t>
  </si>
  <si>
    <t>მუკბანიანი</t>
  </si>
  <si>
    <t>27001001249</t>
  </si>
  <si>
    <t>ჩანქსელიანი</t>
  </si>
  <si>
    <t>27001000228</t>
  </si>
  <si>
    <t>ლიპარტელიანი</t>
  </si>
  <si>
    <t>27001006379</t>
  </si>
  <si>
    <t>კახაბერ</t>
  </si>
  <si>
    <t>ასკურავა</t>
  </si>
  <si>
    <t>26001006354</t>
  </si>
  <si>
    <t>გოგუაძე</t>
  </si>
  <si>
    <t>26001004615</t>
  </si>
  <si>
    <t>გოგოტიშვილი</t>
  </si>
  <si>
    <t>33001015200</t>
  </si>
  <si>
    <t>ირინე</t>
  </si>
  <si>
    <t>საჯაია</t>
  </si>
  <si>
    <t>33001005830</t>
  </si>
  <si>
    <t>თავდიშვილი</t>
  </si>
  <si>
    <t>33001015765</t>
  </si>
  <si>
    <t>დიმიტრი</t>
  </si>
  <si>
    <t>კორიფაძე</t>
  </si>
  <si>
    <t>46001003067</t>
  </si>
  <si>
    <t>მამია</t>
  </si>
  <si>
    <t>ბარამიძე</t>
  </si>
  <si>
    <t>33001006054</t>
  </si>
  <si>
    <t>დოდო</t>
  </si>
  <si>
    <t>სიხარულიძე</t>
  </si>
  <si>
    <t>61002004377</t>
  </si>
  <si>
    <t>მანანა</t>
  </si>
  <si>
    <t>კლდიაშვილი</t>
  </si>
  <si>
    <t>11001024064</t>
  </si>
  <si>
    <t>ანდღულაძე</t>
  </si>
  <si>
    <t>11001005657</t>
  </si>
  <si>
    <t>ხნკოიან</t>
  </si>
  <si>
    <t>47001002320</t>
  </si>
  <si>
    <t>47001008669</t>
  </si>
  <si>
    <t>მათევოს</t>
  </si>
  <si>
    <t>დანელიან</t>
  </si>
  <si>
    <t>07001017060</t>
  </si>
  <si>
    <t>ასია</t>
  </si>
  <si>
    <t>დავიდიან</t>
  </si>
  <si>
    <t>07001017343</t>
  </si>
  <si>
    <t>ზაზა</t>
  </si>
  <si>
    <t>თურქაძე</t>
  </si>
  <si>
    <t>05001006497</t>
  </si>
  <si>
    <t>ინგა</t>
  </si>
  <si>
    <t>გვირჯიშვილი</t>
  </si>
  <si>
    <t>05001000424</t>
  </si>
  <si>
    <t>აბჟანდაძე</t>
  </si>
  <si>
    <t>60001115608</t>
  </si>
  <si>
    <t>ინასარიძე</t>
  </si>
  <si>
    <t>03001017798</t>
  </si>
  <si>
    <t>დუშმანაშვილი</t>
  </si>
  <si>
    <t>45001004033</t>
  </si>
  <si>
    <t>ფირუზ</t>
  </si>
  <si>
    <t>გელაშვილი</t>
  </si>
  <si>
    <t>25001010328</t>
  </si>
  <si>
    <t>სვეტლანა</t>
  </si>
  <si>
    <t>ბაგრამიანი</t>
  </si>
  <si>
    <t>25001015104</t>
  </si>
  <si>
    <t>ალექსანდრე</t>
  </si>
  <si>
    <t>ზირაქაშვილი</t>
  </si>
  <si>
    <t>13001035080</t>
  </si>
  <si>
    <t>ნანა</t>
  </si>
  <si>
    <t>გრძელიშვილი</t>
  </si>
  <si>
    <t>13001016576</t>
  </si>
  <si>
    <t>ხოსიტაშვილი</t>
  </si>
  <si>
    <t>40001029649</t>
  </si>
  <si>
    <t>ქოქიაშვილი</t>
  </si>
  <si>
    <t>40001007903</t>
  </si>
  <si>
    <t>ალადაშვილი</t>
  </si>
  <si>
    <t>40001006954</t>
  </si>
  <si>
    <t>გარსევან</t>
  </si>
  <si>
    <t>ბუხნიკაშვილი</t>
  </si>
  <si>
    <t>36001010793</t>
  </si>
  <si>
    <t>ნიკოლოზ</t>
  </si>
  <si>
    <t>ნაცვლიშვილი</t>
  </si>
  <si>
    <t>36001001133</t>
  </si>
  <si>
    <t>36001002685</t>
  </si>
  <si>
    <t>36001014386</t>
  </si>
  <si>
    <t>14001002384</t>
  </si>
  <si>
    <t>ქადაგიძე</t>
  </si>
  <si>
    <t>14001019983</t>
  </si>
  <si>
    <t>შაქრო</t>
  </si>
  <si>
    <t>ტერტერაშვილი</t>
  </si>
  <si>
    <t>08001012481</t>
  </si>
  <si>
    <t>ალექსი</t>
  </si>
  <si>
    <t>მარუქაშვილი</t>
  </si>
  <si>
    <t>08001000380</t>
  </si>
  <si>
    <t>ყეინიშვილი</t>
  </si>
  <si>
    <t>08001007808</t>
  </si>
  <si>
    <t>ძულიაშვილი</t>
  </si>
  <si>
    <t>20001001260</t>
  </si>
  <si>
    <t>ბაადურ</t>
  </si>
  <si>
    <t>რევაზიშვილი</t>
  </si>
  <si>
    <t>20001010206</t>
  </si>
  <si>
    <t>ომანიძე</t>
  </si>
  <si>
    <t>20001056099</t>
  </si>
  <si>
    <t>უკლება</t>
  </si>
  <si>
    <t>60001032844</t>
  </si>
  <si>
    <t>წიქორიძე</t>
  </si>
  <si>
    <t>60001007434</t>
  </si>
  <si>
    <t>გრიგოლ</t>
  </si>
  <si>
    <t>მატარაძე</t>
  </si>
  <si>
    <t>17001005492</t>
  </si>
  <si>
    <t>მჟავანაძე</t>
  </si>
  <si>
    <t>17001001756</t>
  </si>
  <si>
    <t>მიქაძე</t>
  </si>
  <si>
    <t>17001005237</t>
  </si>
  <si>
    <t>ამირან</t>
  </si>
  <si>
    <t>მაკარიძე</t>
  </si>
  <si>
    <t>21001007397</t>
  </si>
  <si>
    <t>ინდირა</t>
  </si>
  <si>
    <t>ქურცაძე</t>
  </si>
  <si>
    <t>21001028515</t>
  </si>
  <si>
    <t>ოთარ</t>
  </si>
  <si>
    <t>ქათამაძე</t>
  </si>
  <si>
    <t>18001013916</t>
  </si>
  <si>
    <t>კაპანაძე</t>
  </si>
  <si>
    <t>18001013629</t>
  </si>
  <si>
    <t>ავთანდილ</t>
  </si>
  <si>
    <t>სტურუა</t>
  </si>
  <si>
    <t>37001007701</t>
  </si>
  <si>
    <t>თავმჯდომარის მოადგილე</t>
  </si>
  <si>
    <t>მაკა</t>
  </si>
  <si>
    <t>37001014857</t>
  </si>
  <si>
    <t>რობერტი</t>
  </si>
  <si>
    <t>რუხაძე</t>
  </si>
  <si>
    <t>55001015350</t>
  </si>
  <si>
    <t>მედეა</t>
  </si>
  <si>
    <t>55001017888</t>
  </si>
  <si>
    <t>საღარეიშვილი</t>
  </si>
  <si>
    <t>53001001439</t>
  </si>
  <si>
    <t>ჯიმშელეიშვილი</t>
  </si>
  <si>
    <t>53001012133</t>
  </si>
  <si>
    <t>მეტრეველი</t>
  </si>
  <si>
    <t>53001007510</t>
  </si>
  <si>
    <t>ქვარიანი</t>
  </si>
  <si>
    <t>53001000859</t>
  </si>
  <si>
    <t>კუხალაშვილი</t>
  </si>
  <si>
    <t>53001015997</t>
  </si>
  <si>
    <t>ვალია</t>
  </si>
  <si>
    <t>ცუხიშვილი</t>
  </si>
  <si>
    <t>38001001238</t>
  </si>
  <si>
    <t>ჯამბულ</t>
  </si>
  <si>
    <t>ნოზაძე</t>
  </si>
  <si>
    <t>54001013490</t>
  </si>
  <si>
    <t>ნესტანი</t>
  </si>
  <si>
    <t>ყვავაძე</t>
  </si>
  <si>
    <t>54001012184</t>
  </si>
  <si>
    <t>იამზე</t>
  </si>
  <si>
    <t>38001013405</t>
  </si>
  <si>
    <t>სოხაძე</t>
  </si>
  <si>
    <t>41001009369</t>
  </si>
  <si>
    <t>თამაზ</t>
  </si>
  <si>
    <t>41001007036</t>
  </si>
  <si>
    <t>თორნიკე</t>
  </si>
  <si>
    <t>ავალიშვილი</t>
  </si>
  <si>
    <t>56001000101</t>
  </si>
  <si>
    <t>ნებიერიძე</t>
  </si>
  <si>
    <t>18001011327</t>
  </si>
  <si>
    <t>ზაქარია</t>
  </si>
  <si>
    <t>ტაბატაძე</t>
  </si>
  <si>
    <t>35001046227</t>
  </si>
  <si>
    <t>შუკაკიძე</t>
  </si>
  <si>
    <t>28001073349</t>
  </si>
  <si>
    <t>ლაშა</t>
  </si>
  <si>
    <t>ქველაძე</t>
  </si>
  <si>
    <t>28001089030</t>
  </si>
  <si>
    <t>გივი</t>
  </si>
  <si>
    <t>28001044606</t>
  </si>
  <si>
    <t>ედიშერ</t>
  </si>
  <si>
    <t>შუკვანი</t>
  </si>
  <si>
    <t>30001000360</t>
  </si>
  <si>
    <t>მარიამი</t>
  </si>
  <si>
    <t>10001065950</t>
  </si>
  <si>
    <t>ლევანი</t>
  </si>
  <si>
    <t>მოსეშვილი</t>
  </si>
  <si>
    <t>15001009767</t>
  </si>
  <si>
    <t>ლეილა</t>
  </si>
  <si>
    <t>მიქიანი</t>
  </si>
  <si>
    <t>15001025815</t>
  </si>
  <si>
    <t>რამილი</t>
  </si>
  <si>
    <t>ბადალოვი</t>
  </si>
  <si>
    <t>12001003259</t>
  </si>
  <si>
    <t>მადონა</t>
  </si>
  <si>
    <t>ოზმანიანი</t>
  </si>
  <si>
    <t>12001100560</t>
  </si>
  <si>
    <t>დალაქიშვილი</t>
  </si>
  <si>
    <t>22001001117</t>
  </si>
  <si>
    <t>კახნიაშვილი</t>
  </si>
  <si>
    <t>59004004130</t>
  </si>
  <si>
    <t>ვახტანგ</t>
  </si>
  <si>
    <t>დარცმელიძე</t>
  </si>
  <si>
    <t>42031001437</t>
  </si>
  <si>
    <t>ჩიქოვანი</t>
  </si>
  <si>
    <t>42001033957</t>
  </si>
  <si>
    <t>მერაბ</t>
  </si>
  <si>
    <t>გაგუა</t>
  </si>
  <si>
    <t>29001002902</t>
  </si>
  <si>
    <t>თამილა</t>
  </si>
  <si>
    <t>ჯღარკავა</t>
  </si>
  <si>
    <t>29001007849</t>
  </si>
  <si>
    <t>კუჭავა</t>
  </si>
  <si>
    <t>39001000434</t>
  </si>
  <si>
    <t>ლანა</t>
  </si>
  <si>
    <t>სართანია</t>
  </si>
  <si>
    <t>39001026754</t>
  </si>
  <si>
    <t>დამენია</t>
  </si>
  <si>
    <t>01011023474</t>
  </si>
  <si>
    <t>თავმჯდომარის მ/შ</t>
  </si>
  <si>
    <t>კონჯარია</t>
  </si>
  <si>
    <t>19001019524</t>
  </si>
  <si>
    <t>ქირია</t>
  </si>
  <si>
    <t>19001017171</t>
  </si>
  <si>
    <t>ბათლომე</t>
  </si>
  <si>
    <t>შელია</t>
  </si>
  <si>
    <t>19001025495</t>
  </si>
  <si>
    <t>გაბელია</t>
  </si>
  <si>
    <t>51001009770</t>
  </si>
  <si>
    <t>ხატია</t>
  </si>
  <si>
    <t>შანავა</t>
  </si>
  <si>
    <t>51001006368</t>
  </si>
  <si>
    <t>კვარაცხელია</t>
  </si>
  <si>
    <t>51001019453</t>
  </si>
  <si>
    <t>ჭოხონელიძე</t>
  </si>
  <si>
    <t>58001024713</t>
  </si>
  <si>
    <t>შულაია</t>
  </si>
  <si>
    <t>58001003985</t>
  </si>
  <si>
    <t>ჯულიეტა</t>
  </si>
  <si>
    <t>ქვარაია</t>
  </si>
  <si>
    <t>58001000754</t>
  </si>
  <si>
    <t>58001026246</t>
  </si>
  <si>
    <t>გულუა</t>
  </si>
  <si>
    <t>48001005235</t>
  </si>
  <si>
    <t>წოწორია</t>
  </si>
  <si>
    <t>48001020402</t>
  </si>
  <si>
    <t>ეკა</t>
  </si>
  <si>
    <t>48001008759</t>
  </si>
  <si>
    <t>გაბუნია</t>
  </si>
  <si>
    <t>02001003936</t>
  </si>
  <si>
    <t>ახობაძე</t>
  </si>
  <si>
    <t>02001000098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</si>
  <si>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</si>
  <si>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საარჩევნო კამპანიის ღონისძიებებში მონაწილეობა</t>
  </si>
  <si>
    <t>სამეგრელოს რეგიონი</t>
  </si>
  <si>
    <t>გურია-აჭარის რეგიონი</t>
  </si>
  <si>
    <t>ზაურ</t>
  </si>
  <si>
    <t>ესპ ახალგაზრდული ორგანიზაციის საბჭოს სხდომა</t>
  </si>
  <si>
    <t>კვიპროსი, ქ. ნიქოზია</t>
  </si>
  <si>
    <t>ედს საბჭოს სხდომა</t>
  </si>
  <si>
    <t>ხორვატია, ქ. სპლიტი</t>
  </si>
  <si>
    <t>იან ჰალმარსონის ფონდის სემინარზე დასწრება</t>
  </si>
  <si>
    <t>შვედეთი, ქ. სტოკჰოლმი</t>
  </si>
  <si>
    <t>ევროპის სახალხო პარტიის სამიტზე დასწრება</t>
  </si>
  <si>
    <t>ბელგია, ქ. ბრიუსელი</t>
  </si>
  <si>
    <t>თბილისი, პეკინის №34/ალ. ყაზბეგის გამზ. №2 (შენობა №1)</t>
  </si>
  <si>
    <t>საოფისე ფართი</t>
  </si>
  <si>
    <t xml:space="preserve">01.01.2013 - 01.01.2015 </t>
  </si>
  <si>
    <t>205272863</t>
  </si>
  <si>
    <t>შპს ”ბიზნეს ცენტრი საბურთალო”</t>
  </si>
  <si>
    <t>თბილისი, პეკინის №34/ალ. ყაზბეგის გამზ. №2 (შენობა №5)</t>
  </si>
  <si>
    <t xml:space="preserve"> 01.11.2013 - 01.11.2014</t>
  </si>
  <si>
    <t>თბილისი, დ/დ, ი. პეტრიწის ქ. №8</t>
  </si>
  <si>
    <t xml:space="preserve">01.08.2012 - 01.08.2015 </t>
  </si>
  <si>
    <t>203836233</t>
  </si>
  <si>
    <t>შპს "საქართველოს ფოსტა", გენ დირ. ლევან სანაძე</t>
  </si>
  <si>
    <t>თბილისი, ვაჟა-ფშაველას გამზ. №78ა, მე-5 სექტორი</t>
  </si>
  <si>
    <t>01.12.2013 - 01.10.2014</t>
  </si>
  <si>
    <t>თბილისი, ქინძმარაულის ქ. №5ა, შენობა №3</t>
  </si>
  <si>
    <t>12.12.2010 - 12.12.2014</t>
  </si>
  <si>
    <t>208147423</t>
  </si>
  <si>
    <t>სს ”განთიადი”</t>
  </si>
  <si>
    <t>თბილისი, ხიზანიშვილის ქ. №15</t>
  </si>
  <si>
    <t>01.01.2014 - 01.01.2016</t>
  </si>
  <si>
    <t>209437420</t>
  </si>
  <si>
    <t>შპს ”ლიდერ თრეიდი”</t>
  </si>
  <si>
    <t>1) ცოტნე დადიანის 105; (ნაძალადევი)  2)შავი ზღვის (ლეხ კაჩინსკის) 13; (ისანი) 3)პეტრიაშვილის 23;  (მთაწმინდა) 4)თოფურიას 10 (ვაჟა-ფშაველას გამზ. მე-4 კვარ.); (ვაკე)  5)წერეთლის გამზ. 138; (დიდუბე) 6)ყავლაშვილის(აკოფიანის) 10/2; (კრწანისი)  7)მიცკევიჩის 29-29ა. (საბურთალო)</t>
  </si>
  <si>
    <t xml:space="preserve">01.11.2012 - 01.11.2015 </t>
  </si>
  <si>
    <t>1) 55,14; 2) 88,38; 3) 59,32; 4) 30,6; 5) 61,52; 6) 42,8; 7) 89,1</t>
  </si>
  <si>
    <t>205296375</t>
  </si>
  <si>
    <t>სსიპ ქონების მართვის სააგენტო</t>
  </si>
  <si>
    <t>თბილისი, სუნდუკიანის ქ. 11</t>
  </si>
  <si>
    <t>30.01.2014 - 30.07.2014</t>
  </si>
  <si>
    <t>სალარიძე</t>
  </si>
  <si>
    <t>ხელვაჩაური, ფრიდონ ხალვაშის გამზ. 386</t>
  </si>
  <si>
    <t>01.03.2014 - 01.03.2017</t>
  </si>
  <si>
    <t>61006005643 (198002450)</t>
  </si>
  <si>
    <t>საიდ</t>
  </si>
  <si>
    <t>დიდმანიძე</t>
  </si>
  <si>
    <t>ქობულეთი, აღმაშენებლის ქ. №99ა</t>
  </si>
  <si>
    <t>16.12.2009 - 16.12.2015</t>
  </si>
  <si>
    <t>მუნიციპალიტეტი, გამგეობა (საკრებულო)</t>
  </si>
  <si>
    <t>ქედა, კოსტავას ქ. №2</t>
  </si>
  <si>
    <t>1)57,2 2)32,5</t>
  </si>
  <si>
    <t>შუახევი, რუსთაველის ქ. 17</t>
  </si>
  <si>
    <t>11.03.2013 - 11.03.2015</t>
  </si>
  <si>
    <t>61010003569</t>
  </si>
  <si>
    <t>დავითაძე</t>
  </si>
  <si>
    <t>ხულო, მ. აბაშიძის 14</t>
  </si>
  <si>
    <t>01.02.2014 - 01.02.2017</t>
  </si>
  <si>
    <t>61009006080</t>
  </si>
  <si>
    <t>ქედელიძე</t>
  </si>
  <si>
    <t>ქუთაისი, წმინდა ნინოს ქ. №9</t>
  </si>
  <si>
    <t>23.01.2014 - 23.01.2016</t>
  </si>
  <si>
    <t>01001012149</t>
  </si>
  <si>
    <t>ოზგებიშვილი</t>
  </si>
  <si>
    <t xml:space="preserve">ტყიბული, კოსტავას ქ. №5 ბ. 4 </t>
  </si>
  <si>
    <t>41001006102</t>
  </si>
  <si>
    <t>სირაძე</t>
  </si>
  <si>
    <t>ბაღდათი, წერეთლის ქ. №10</t>
  </si>
  <si>
    <t>10.03.2010 - 10.03.2016</t>
  </si>
  <si>
    <t>ზესტაფონი, რობაქიძის ქ. 1 კორ. 1 ბ. 1</t>
  </si>
  <si>
    <t>04.03.2014 - 04.03.2015</t>
  </si>
  <si>
    <t>18001053471</t>
  </si>
  <si>
    <t>მზიური</t>
  </si>
  <si>
    <t>სვანიძე</t>
  </si>
  <si>
    <t>თერჯოლა, რუსთაველის ქ. №99</t>
  </si>
  <si>
    <t>03.02.2014 - 03.02.2016</t>
  </si>
  <si>
    <t>60002007956</t>
  </si>
  <si>
    <t>ზარნაძე</t>
  </si>
  <si>
    <t>სამტრედია, რაზმაძის ქ. №2</t>
  </si>
  <si>
    <t>29.01.2014 - 29.01.2021</t>
  </si>
  <si>
    <t>საჩხერე, კოსტავას ქ. №11</t>
  </si>
  <si>
    <t>06.02.2014 - 06.02.2016</t>
  </si>
  <si>
    <t>ჭიღლაძე</t>
  </si>
  <si>
    <t>წყალტუბო, ი. ჭავჭავაძის ქ. 10 ბ. 15</t>
  </si>
  <si>
    <t>01.03.2014 - 01.03.2015</t>
  </si>
  <si>
    <t>53001003144</t>
  </si>
  <si>
    <t>ლატავრა</t>
  </si>
  <si>
    <t>ლალიაშვილი</t>
  </si>
  <si>
    <t>წყალტუბო, ტაბიძის ქ. №13</t>
  </si>
  <si>
    <t>01.05.2013 - 01.05.2015</t>
  </si>
  <si>
    <t>53001001398</t>
  </si>
  <si>
    <t>მარინა</t>
  </si>
  <si>
    <t>თავართქილაძე</t>
  </si>
  <si>
    <t>ხარაგაული, სოლომონ მეფის ქ. №20, შენ. #1</t>
  </si>
  <si>
    <t>10.04.2014 - 10.04.2019</t>
  </si>
  <si>
    <t>56001002800</t>
  </si>
  <si>
    <t>ხვიჩა</t>
  </si>
  <si>
    <t>არევაძე</t>
  </si>
  <si>
    <t>ხონი, მოსე ხონელის ქ. 1, მე-2 სართ.</t>
  </si>
  <si>
    <t>07.04.2013 - 07.04.2015</t>
  </si>
  <si>
    <t>01027035837</t>
  </si>
  <si>
    <t>მზია</t>
  </si>
  <si>
    <t>უგულავა</t>
  </si>
  <si>
    <t>ჭიათურა, ნინოშვილის ქ. 16 ბ. 2</t>
  </si>
  <si>
    <t>17.02.2014 - 17.02.2015</t>
  </si>
  <si>
    <t>54001018037</t>
  </si>
  <si>
    <t>გვარუციძე</t>
  </si>
  <si>
    <t>ზუგდიდი, კ. გამსახურდიას ქ. 38, შენობა N1 და N2</t>
  </si>
  <si>
    <t xml:space="preserve">18.02.2014 - 18.02.2016 </t>
  </si>
  <si>
    <t>1)153,83 2) 34,12</t>
  </si>
  <si>
    <t>19001094522</t>
  </si>
  <si>
    <t>ლაშხია</t>
  </si>
  <si>
    <t>მესტია, თამარ მეფის ქ. 16</t>
  </si>
  <si>
    <t>13.09.2013 - 13.09.2014</t>
  </si>
  <si>
    <t>30001002845</t>
  </si>
  <si>
    <t>ბელა</t>
  </si>
  <si>
    <t>რატიანი</t>
  </si>
  <si>
    <t>სენაკი, ჭავჭავაძის ქ. №101</t>
  </si>
  <si>
    <t xml:space="preserve">15.06.2009 - 15.06.2014 </t>
  </si>
  <si>
    <t>სსიპ აკაკი ხორავას სახელობის სახელმწიფო დრამატული თეატრი, მმართვ. თენგიზ თოფურიძე</t>
  </si>
  <si>
    <t>ჩხოროწყუ, დავით აღმაშენებლის ქ. 14</t>
  </si>
  <si>
    <t>27.01.2014 - 27.07.2014</t>
  </si>
  <si>
    <t>48001002406</t>
  </si>
  <si>
    <t>სიმონი</t>
  </si>
  <si>
    <t>ახალაია</t>
  </si>
  <si>
    <t>წალენჯიხა, გამსახურდიას ქ. №9</t>
  </si>
  <si>
    <t>29.08.2013 - 29.06.2014</t>
  </si>
  <si>
    <t>შპს "ეგრისი"</t>
  </si>
  <si>
    <t>ხობი, ცოტნე დადიანის ქ. №202, მე-2 სართ.</t>
  </si>
  <si>
    <t>27.03.2012 - 27.03.2016</t>
  </si>
  <si>
    <t>მუნიციპალიტეტი, გამგეობა</t>
  </si>
  <si>
    <t>აბაშა, თავისუფლების ქ. №91</t>
  </si>
  <si>
    <t>01.04.2014 - 01.04.2016</t>
  </si>
  <si>
    <t>შპს ”ნიკე”დირ. მზევინარ გარუჩავა</t>
  </si>
  <si>
    <t>ფოთი, დ. აღმაშენებლის ქ. №19 ბ. 13</t>
  </si>
  <si>
    <t xml:space="preserve">31.01.2014 -31.01.2015 </t>
  </si>
  <si>
    <t>01019003837</t>
  </si>
  <si>
    <t>პეტრე</t>
  </si>
  <si>
    <t>ქუთათელაძე</t>
  </si>
  <si>
    <t>ლენტეხი, ფოსტის შენობა, თამარ მეფის ქ. 17</t>
  </si>
  <si>
    <t>შპს ”საქართველოს ფოსტა”, მთ. სპეც. ავთანდილ ანთიძე</t>
  </si>
  <si>
    <t>ამბროლაური, ბრატისლავა-რაჭის ქ. 1</t>
  </si>
  <si>
    <t>24.09.2013 - 24.09.2014</t>
  </si>
  <si>
    <t>04001001960</t>
  </si>
  <si>
    <t>ლალი</t>
  </si>
  <si>
    <t>ყიფიანი</t>
  </si>
  <si>
    <t>ონი, დავით აღმაშენებლის მოედანი №6</t>
  </si>
  <si>
    <t>12.03.2010 - 12.03.2015</t>
  </si>
  <si>
    <t>შპს ”სილქნეტი”</t>
  </si>
  <si>
    <t>ცაგერი, რუსთაველის ქ. მე-2 შეს. ბინა N3</t>
  </si>
  <si>
    <t>15.08.2013 - 15.08.2014</t>
  </si>
  <si>
    <t>მესხაძე</t>
  </si>
  <si>
    <t>ლანჩხუთი, ნინოშვილის ქ. №56</t>
  </si>
  <si>
    <t>04.02.2014 - 04.02.2016</t>
  </si>
  <si>
    <t>26001027591</t>
  </si>
  <si>
    <t>ქეთევან</t>
  </si>
  <si>
    <t>ოზურგეთი, დოლიძის ქ. №13</t>
  </si>
  <si>
    <t>13.04.2013 - 13.04.2016</t>
  </si>
  <si>
    <t>01011021338</t>
  </si>
  <si>
    <t>ჩოხატაური, დუმბაძის ქ, №36</t>
  </si>
  <si>
    <t xml:space="preserve">01.01.2014 - 01.01.2017 </t>
  </si>
  <si>
    <t>01026014514</t>
  </si>
  <si>
    <t>სულხან</t>
  </si>
  <si>
    <t>მინდაძე</t>
  </si>
  <si>
    <t>ახალქალაქი, დავით აღმაშენებლის ქ. №6</t>
  </si>
  <si>
    <t>10.02.2014 - 10.02.2016</t>
  </si>
  <si>
    <t>07001021221</t>
  </si>
  <si>
    <t>არუსიაკ</t>
  </si>
  <si>
    <t>შირინიანი</t>
  </si>
  <si>
    <t>ახალციხე, ნათენაძის ქ. 2</t>
  </si>
  <si>
    <t>01.12.2012 - 01.12.2014</t>
  </si>
  <si>
    <t>შპს "მესხეთი პალასი", დირ. ვასილ აბულაძე</t>
  </si>
  <si>
    <t>ადიგენი, თამარ მეფის ქ. №3, 2 ოთახი</t>
  </si>
  <si>
    <t xml:space="preserve">10.04.2012 - 10.04.2014 </t>
  </si>
  <si>
    <t>03001001833</t>
  </si>
  <si>
    <t>ნათელა</t>
  </si>
  <si>
    <t>მაჭარაშვილი</t>
  </si>
  <si>
    <t>ასპინძა, ერეკლე II-ს ქ. №4</t>
  </si>
  <si>
    <t>31.01.2014 - 31.01.2016</t>
  </si>
  <si>
    <t>ლონდარიძე</t>
  </si>
  <si>
    <t>ბორჯომი, წმინდა ნინოს ქ. №1</t>
  </si>
  <si>
    <t xml:space="preserve">26.11.2009 - 26.11.2014 </t>
  </si>
  <si>
    <t>ბოლნისი, სულხან-საბა ორბელიანის ქ. №99</t>
  </si>
  <si>
    <t xml:space="preserve">01.01.2011 - 30.06.2014 </t>
  </si>
  <si>
    <t>შპს ”ბოლნისის სტამბა”</t>
  </si>
  <si>
    <t>თეთრიწყარო, კოსტავას ქ. №1</t>
  </si>
  <si>
    <t xml:space="preserve">01.01.2014 - 31.07.2014 </t>
  </si>
  <si>
    <t>01029004819</t>
  </si>
  <si>
    <t>დესპინე</t>
  </si>
  <si>
    <t>დმანისი, წმ. ნინოს ქ. №52 ბ. 8</t>
  </si>
  <si>
    <t xml:space="preserve">05.02.2013 - 05.02.2016 </t>
  </si>
  <si>
    <t>შპს „მარკშეიდერი“, დირ. რამაზ დევნოზაშვილი</t>
  </si>
  <si>
    <t>მარნეული, რუსთაველის ქ. 82</t>
  </si>
  <si>
    <t>01.10.2013 - 01.06.2014</t>
  </si>
  <si>
    <t>28001002247</t>
  </si>
  <si>
    <t>ჯეირან</t>
  </si>
  <si>
    <t>ხუბანოვი</t>
  </si>
  <si>
    <t>გარდაბანი, აღმაშენებლის ქ. 34</t>
  </si>
  <si>
    <t>04.02.2014 - 04.08.2014</t>
  </si>
  <si>
    <t>1) 40, 2) 70</t>
  </si>
  <si>
    <t>12001001269</t>
  </si>
  <si>
    <t>გამბარ</t>
  </si>
  <si>
    <t>ბაირამოვი</t>
  </si>
  <si>
    <t>გორი, გარსევანიშვილის ქ. 1</t>
  </si>
  <si>
    <t>59001049345</t>
  </si>
  <si>
    <t>ცერაძე</t>
  </si>
  <si>
    <t>კასპი, კოტეტიშვილის ქ. 1</t>
  </si>
  <si>
    <t>01.08.2013 - 01.08.2014</t>
  </si>
  <si>
    <t>01001011116</t>
  </si>
  <si>
    <t>ხოხიაშვილი</t>
  </si>
  <si>
    <t>ქარელი, 9 აპრილის ქ. 9</t>
  </si>
  <si>
    <t xml:space="preserve">01.03.2013 - 01.03.2015 </t>
  </si>
  <si>
    <t>43001014473</t>
  </si>
  <si>
    <t>აბაშიშვილი</t>
  </si>
  <si>
    <t>დედოფლისწყარო, რუსთაველის ქ. №42</t>
  </si>
  <si>
    <t>22.02.2012 - 22.02.2015</t>
  </si>
  <si>
    <t>მუნიციპალიტეტი, საკრებულო</t>
  </si>
  <si>
    <t>ლაგოდეხი, წმინდა ნინოს ქუჩა 4</t>
  </si>
  <si>
    <t>02.08.2012 - 02.08.2014</t>
  </si>
  <si>
    <t>მუნიციპალიტეტი, საკრებულო (გამგ. მოადგ. გიორგი წვერავა)</t>
  </si>
  <si>
    <t>ახმეტა, რუსთაველის 60</t>
  </si>
  <si>
    <t xml:space="preserve">01.05.2013 - 01.05.2015 </t>
  </si>
  <si>
    <t>08001025021</t>
  </si>
  <si>
    <t>მარინე</t>
  </si>
  <si>
    <t>იდიძე</t>
  </si>
  <si>
    <t>საგარეჯო, დავით აღმაშენებლის ქ. 21</t>
  </si>
  <si>
    <t>21.08.2013 - 21.08.2014</t>
  </si>
  <si>
    <t>ციცინო</t>
  </si>
  <si>
    <t>კოხტაშვილი</t>
  </si>
  <si>
    <t>სიღნაღი, წნორი, დავით აღმაშენებლის ქ. 51</t>
  </si>
  <si>
    <t>03.09.2013 - 03.09.2014</t>
  </si>
  <si>
    <t>40001008452</t>
  </si>
  <si>
    <t>ია</t>
  </si>
  <si>
    <t>ჯალიაშვილი</t>
  </si>
  <si>
    <t>სიღნაღი, ბარათაშვილის ქ. 36</t>
  </si>
  <si>
    <t>23.09.2013 - 23.09.2014</t>
  </si>
  <si>
    <t>01003008593</t>
  </si>
  <si>
    <t>ანგოლი</t>
  </si>
  <si>
    <t>ტუხაშვილი</t>
  </si>
  <si>
    <t>ყვარელი, ილია ჭავჭავაძის ქ. 61, მე-2 სად. 1-ლი სართ.</t>
  </si>
  <si>
    <t>30.11.2013 - 30.11.2014</t>
  </si>
  <si>
    <t>45001007227</t>
  </si>
  <si>
    <t>ნუგზარ</t>
  </si>
  <si>
    <t>ღონიაშვილი</t>
  </si>
  <si>
    <t>დუშეთი, რუსთაველის  ქ. №27</t>
  </si>
  <si>
    <t xml:space="preserve">12.12.2012 - 12.12.2017 </t>
  </si>
  <si>
    <t>ყაზბეგი, რუსთაველის ქ. №1</t>
  </si>
  <si>
    <t>01.02.2014 - 01.02.2016</t>
  </si>
  <si>
    <t>01023001964</t>
  </si>
  <si>
    <t>ალავიძე</t>
  </si>
  <si>
    <t>თიანეთი, დაბა თიანეთი</t>
  </si>
  <si>
    <t>02.09.2013 - 02.09.2014</t>
  </si>
  <si>
    <t>23001000463</t>
  </si>
  <si>
    <t>კოჭლაშვილი</t>
  </si>
  <si>
    <t>მცხეთა, დავით აღმაშენებლის ქ. 93</t>
  </si>
  <si>
    <t>01.01.2014 - 31.08.2014</t>
  </si>
  <si>
    <t>31001007783</t>
  </si>
  <si>
    <t>ახალაშვილი</t>
  </si>
  <si>
    <t>ბათუმი, ჰ. აბაშიძის 5/7</t>
  </si>
  <si>
    <t>17.04.2014 - 15.06.2014</t>
  </si>
  <si>
    <t>61006002415</t>
  </si>
  <si>
    <t>რუსლან</t>
  </si>
  <si>
    <t>ჯიჯავაძე</t>
  </si>
  <si>
    <t>ბათუმი, მელაშვილის 2</t>
  </si>
  <si>
    <t>61001030547</t>
  </si>
  <si>
    <t>ფარსენაძე</t>
  </si>
  <si>
    <t>ბათუმი, ურეხის დასახ.</t>
  </si>
  <si>
    <t>61006009130</t>
  </si>
  <si>
    <t>ბათუმი, გრიშაშვილის ქ. 13</t>
  </si>
  <si>
    <t>61009000549</t>
  </si>
  <si>
    <t>ტარიელ</t>
  </si>
  <si>
    <t>ბათუმი, შ. ხიმშიაშვილის ქ. 11</t>
  </si>
  <si>
    <t>23.04.2014 - 15.06.2014</t>
  </si>
  <si>
    <t>61001056060</t>
  </si>
  <si>
    <t>როინ</t>
  </si>
  <si>
    <t>ბათუმი, ლუკა ასათიანის 88</t>
  </si>
  <si>
    <t>28.04.2014 - 15.06.2014</t>
  </si>
  <si>
    <t>61001084710</t>
  </si>
  <si>
    <t>ბურძგლა</t>
  </si>
  <si>
    <t>ბათუმი, ტაბიძის 1</t>
  </si>
  <si>
    <t>61002010820</t>
  </si>
  <si>
    <t>მამალაძე</t>
  </si>
  <si>
    <t>ბათუმი, ფ. გოგიტიძის 62-64</t>
  </si>
  <si>
    <t>61003002899</t>
  </si>
  <si>
    <t>ვაჟა</t>
  </si>
  <si>
    <t>ლომთათიძე</t>
  </si>
  <si>
    <t>ბათუმი, ადლიის დას. 88</t>
  </si>
  <si>
    <t>61006060656</t>
  </si>
  <si>
    <t>ეთერ</t>
  </si>
  <si>
    <t>ჯაყელი</t>
  </si>
  <si>
    <t>ბათუმი, ჯავახიშვილის ქ. 52/სარაჯიშვილის ქ. 1</t>
  </si>
  <si>
    <t>61006016090</t>
  </si>
  <si>
    <t>სულეიმან</t>
  </si>
  <si>
    <t>გორგილაძე</t>
  </si>
  <si>
    <t>ქუთაისი, თაბუკაშვილის (მარქსის) 165 (ყოფ. 24)</t>
  </si>
  <si>
    <t>28.04.2014 - 30.06.2014</t>
  </si>
  <si>
    <t>60001075903</t>
  </si>
  <si>
    <t>ხურციძე</t>
  </si>
  <si>
    <t>ქუთაისი, ნიკეას მე-2 შეს. 27</t>
  </si>
  <si>
    <t>60002005400</t>
  </si>
  <si>
    <t>ციური</t>
  </si>
  <si>
    <t>ქუთაისი, თბილისის ქ. 3</t>
  </si>
  <si>
    <t>60001103584</t>
  </si>
  <si>
    <t>დალი</t>
  </si>
  <si>
    <t>მაწკეპლაძე</t>
  </si>
  <si>
    <t>ქუთაისი, ზვიად გამსახურდიას ქ. 9/33</t>
  </si>
  <si>
    <t>60001022245</t>
  </si>
  <si>
    <t>მირანდა</t>
  </si>
  <si>
    <t>შატალოვა</t>
  </si>
  <si>
    <t>ქუთაისი, ავტომშენებლის ქ. 15</t>
  </si>
  <si>
    <t>41001029243</t>
  </si>
  <si>
    <t>გვენეტაძე</t>
  </si>
  <si>
    <t>ქუთაისი, ახალგაზრდობის 1-ლი შეს. 2ა</t>
  </si>
  <si>
    <t>60002008593</t>
  </si>
  <si>
    <t>მევლუდ</t>
  </si>
  <si>
    <t>გუმბერიძე</t>
  </si>
  <si>
    <t>რუსთავი, კოსტავას გამზ. 13</t>
  </si>
  <si>
    <t>01.05.2014 - 30.06.2014</t>
  </si>
  <si>
    <t>35001027259</t>
  </si>
  <si>
    <t>ედუარდ</t>
  </si>
  <si>
    <t>მარკარიანი</t>
  </si>
  <si>
    <t>რუსთავი, მე-17 მ/რ კორ. 23-ის მიმდ. ტერიტორია</t>
  </si>
  <si>
    <t>35001037374</t>
  </si>
  <si>
    <t>ჩალიგავა</t>
  </si>
  <si>
    <t>რუსთავი, მეგობრობის გამზ. 61 (შარტავას გამზ. 17)</t>
  </si>
  <si>
    <t>35001000113</t>
  </si>
  <si>
    <t>ქოჩიაშვილი</t>
  </si>
  <si>
    <t>რუსთავი, შარტავას გამზ. 15 და 11 შორის ტერიტორია</t>
  </si>
  <si>
    <t>35001021515</t>
  </si>
  <si>
    <t>კანდელაკი</t>
  </si>
  <si>
    <t>თბილისი, ი. აბაშიძის #43</t>
  </si>
  <si>
    <t>01.04.2014 - 30.06.2014</t>
  </si>
  <si>
    <t>65018000641</t>
  </si>
  <si>
    <t>აბესაძე</t>
  </si>
  <si>
    <t>თბილისი, ქ. ჩოლოყაშვილის 52 ბ. 24</t>
  </si>
  <si>
    <t>01011065364</t>
  </si>
  <si>
    <t>რამიშვილი</t>
  </si>
  <si>
    <t>თბილისი, დოლიძე/ბალანჩივაძის 2/1</t>
  </si>
  <si>
    <t>01010013987</t>
  </si>
  <si>
    <t>მათიკაშვილი</t>
  </si>
  <si>
    <t>თბილისი, ლილო, კვარ. 5 კორ. 1, სართ. 1</t>
  </si>
  <si>
    <t>20001011998</t>
  </si>
  <si>
    <t>ასანოვი</t>
  </si>
  <si>
    <t>თბილისი, გლდანის მას. მე-4 მ/რ კორ. 101 სართ. 0-1</t>
  </si>
  <si>
    <t>01013029379</t>
  </si>
  <si>
    <t>ლამზირა</t>
  </si>
  <si>
    <t>თბილისი, სარაჯიშვილის გამზ. 5 (ავჭალის გზატ. 67)</t>
  </si>
  <si>
    <t>60001158755</t>
  </si>
  <si>
    <t>რობერტ</t>
  </si>
  <si>
    <t>ძნელაძე</t>
  </si>
  <si>
    <t>თბილისი, ვაზისუბნის დასახ. 1 მ/რ, კორ. 12-ის მიმდებარე ნაკვეთი (შანდორ პეტეფის ქ.)</t>
  </si>
  <si>
    <t>01012009109</t>
  </si>
  <si>
    <t>დავითაშვილი</t>
  </si>
  <si>
    <t>თბილისი, ვარკეთილი 3, მე-2 მ/რ კორ. 14-ის მიმდებარედ</t>
  </si>
  <si>
    <t>01026008414</t>
  </si>
  <si>
    <t>მამაცაშვილი</t>
  </si>
  <si>
    <t>თბილისი, მუხაძის ქ. 11 სართ. 1 ბ. 2</t>
  </si>
  <si>
    <t>15.04.2014 - 30.06.2014</t>
  </si>
  <si>
    <t>14001008499</t>
  </si>
  <si>
    <t>დავითური</t>
  </si>
  <si>
    <t>თბილისი, დადიანის ქ. 150</t>
  </si>
  <si>
    <t>01.05.2014 - 30.07.2014</t>
  </si>
  <si>
    <t>შპს "4-96"</t>
  </si>
  <si>
    <t>თბილისი, წყნეთი, დ. აღმაშენებლის ქ. 18 (ნაკვ. 70/14)</t>
  </si>
  <si>
    <t>01008031705</t>
  </si>
  <si>
    <t>მაღლაკელიძე</t>
  </si>
  <si>
    <t>თბილისი, მუხიანის დას. მე-3 მ/რ კორ. 23</t>
  </si>
  <si>
    <t>05.05.2014 - 15.07.2014</t>
  </si>
  <si>
    <t>სსიპ - ქონების მართვის სააგენტო</t>
  </si>
  <si>
    <t>ქუთაისი, რუსთაველის ქ. 86</t>
  </si>
  <si>
    <t>03.05.2014 - 30.06.2014</t>
  </si>
  <si>
    <t>60001082548</t>
  </si>
  <si>
    <t>კარანაძე</t>
  </si>
  <si>
    <t>ქუთაისი, ნინოშვილის ქ. 7</t>
  </si>
  <si>
    <t>60001008782</t>
  </si>
  <si>
    <t>შეყილაძე</t>
  </si>
  <si>
    <t>მსუბუქი</t>
  </si>
  <si>
    <t>VWW 625</t>
  </si>
  <si>
    <t>203826173</t>
  </si>
  <si>
    <t>შპს "უძრავი ქონება - თბილისი"</t>
  </si>
  <si>
    <t>VWW 624</t>
  </si>
  <si>
    <t>OPTIMA</t>
  </si>
  <si>
    <t>NXN 515</t>
  </si>
  <si>
    <t>მერსედეს-ბენცი</t>
  </si>
  <si>
    <t xml:space="preserve"> E-320</t>
  </si>
  <si>
    <t>HPH 660</t>
  </si>
  <si>
    <t>204987933</t>
  </si>
  <si>
    <t>ააიპ "ლიტერა"</t>
  </si>
  <si>
    <t>GE19LB0711104082532440</t>
  </si>
  <si>
    <t xml:space="preserve">ზაქარია </t>
  </si>
  <si>
    <t xml:space="preserve"> ტაბატაძე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</si>
</sst>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,000.00"/>
    <numFmt numFmtId="165" formatCode="0,000,000.00"/>
    <numFmt numFmtId="166" formatCode="dd/mm/yy;@"/>
    <numFmt numFmtId="167" formatCode="mm\/dd\/yyyy"/>
  </numFmts>
  <fonts count="34" x14ac:knownFonts="1">
    <font>
      <sz val="10"/>
      <name val="Arial"/>
      <charset val="1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11"/>
      <color theme="1"/>
      <name val="Calibri"/>
      <family val="2"/>
      <charset val="204"/>
      <scheme val="minor"/>
    </font>
    <font>
      <b/>
      <sz val="10"/>
      <name val="Sylfaen"/>
      <family val="1"/>
      <charset val="204"/>
    </font>
    <font>
      <sz val="10"/>
      <color theme="1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38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31" fillId="0" borderId="0"/>
    <xf numFmtId="0" fontId="31" fillId="0" borderId="0"/>
    <xf numFmtId="0" fontId="1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" fillId="0" borderId="0"/>
  </cellStyleXfs>
  <cellXfs count="426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4" fillId="0" borderId="0" xfId="5" applyFont="1" applyProtection="1"/>
    <xf numFmtId="0" fontId="24" fillId="0" borderId="0" xfId="5" applyFont="1" applyProtection="1">
      <protection locked="0"/>
    </xf>
    <xf numFmtId="0" fontId="26" fillId="3" borderId="12" xfId="5" applyFont="1" applyFill="1" applyBorder="1" applyAlignment="1" applyProtection="1">
      <alignment horizontal="center" vertical="top" wrapText="1"/>
    </xf>
    <xf numFmtId="0" fontId="26" fillId="3" borderId="13" xfId="5" applyFont="1" applyFill="1" applyBorder="1" applyAlignment="1" applyProtection="1">
      <alignment horizontal="center" vertical="top" wrapText="1"/>
    </xf>
    <xf numFmtId="49" fontId="26" fillId="3" borderId="13" xfId="5" applyNumberFormat="1" applyFont="1" applyFill="1" applyBorder="1" applyAlignment="1" applyProtection="1">
      <alignment horizontal="center" vertical="top" wrapText="1"/>
    </xf>
    <xf numFmtId="0" fontId="26" fillId="3" borderId="16" xfId="5" applyFont="1" applyFill="1" applyBorder="1" applyAlignment="1" applyProtection="1">
      <alignment horizontal="center" vertical="top" wrapText="1"/>
    </xf>
    <xf numFmtId="0" fontId="26" fillId="3" borderId="15" xfId="5" applyFont="1" applyFill="1" applyBorder="1" applyAlignment="1" applyProtection="1">
      <alignment horizontal="center" vertical="top" wrapText="1"/>
    </xf>
    <xf numFmtId="0" fontId="26" fillId="4" borderId="12" xfId="5" applyFont="1" applyFill="1" applyBorder="1" applyAlignment="1" applyProtection="1">
      <alignment horizontal="center" vertical="top" wrapText="1"/>
    </xf>
    <xf numFmtId="0" fontId="26" fillId="4" borderId="13" xfId="5" applyFont="1" applyFill="1" applyBorder="1" applyAlignment="1" applyProtection="1">
      <alignment horizontal="center" vertical="top" wrapText="1"/>
    </xf>
    <xf numFmtId="0" fontId="26" fillId="0" borderId="0" xfId="5" applyFont="1" applyAlignment="1" applyProtection="1">
      <alignment horizontal="center" vertical="top" wrapText="1"/>
      <protection locked="0"/>
    </xf>
    <xf numFmtId="0" fontId="24" fillId="0" borderId="17" xfId="5" applyFont="1" applyBorder="1" applyAlignment="1" applyProtection="1">
      <alignment horizontal="center"/>
      <protection locked="0"/>
    </xf>
    <xf numFmtId="0" fontId="24" fillId="0" borderId="2" xfId="5" applyFont="1" applyBorder="1" applyAlignment="1" applyProtection="1">
      <alignment wrapText="1"/>
      <protection locked="0"/>
    </xf>
    <xf numFmtId="0" fontId="24" fillId="0" borderId="19" xfId="5" applyFont="1" applyBorder="1" applyAlignment="1" applyProtection="1">
      <alignment wrapText="1"/>
      <protection locked="0"/>
    </xf>
    <xf numFmtId="0" fontId="24" fillId="4" borderId="17" xfId="5" applyFont="1" applyFill="1" applyBorder="1" applyAlignment="1" applyProtection="1">
      <alignment wrapText="1"/>
      <protection locked="0"/>
    </xf>
    <xf numFmtId="0" fontId="24" fillId="4" borderId="2" xfId="5" applyFont="1" applyFill="1" applyBorder="1" applyAlignment="1" applyProtection="1">
      <alignment wrapText="1"/>
      <protection locked="0"/>
    </xf>
    <xf numFmtId="0" fontId="24" fillId="4" borderId="2" xfId="5" applyFont="1" applyFill="1" applyBorder="1" applyProtection="1">
      <protection locked="0"/>
    </xf>
    <xf numFmtId="0" fontId="24" fillId="0" borderId="20" xfId="5" applyFont="1" applyBorder="1" applyAlignment="1" applyProtection="1">
      <alignment horizontal="center"/>
      <protection locked="0"/>
    </xf>
    <xf numFmtId="0" fontId="24" fillId="0" borderId="1" xfId="5" applyFont="1" applyBorder="1" applyAlignment="1" applyProtection="1">
      <alignment wrapText="1"/>
      <protection locked="0"/>
    </xf>
    <xf numFmtId="0" fontId="24" fillId="0" borderId="5" xfId="5" applyFont="1" applyBorder="1" applyProtection="1">
      <protection locked="0"/>
    </xf>
    <xf numFmtId="0" fontId="24" fillId="0" borderId="20" xfId="5" applyFont="1" applyBorder="1" applyAlignment="1" applyProtection="1">
      <alignment wrapText="1"/>
      <protection locked="0"/>
    </xf>
    <xf numFmtId="49" fontId="24" fillId="0" borderId="1" xfId="5" applyNumberFormat="1" applyFont="1" applyBorder="1" applyProtection="1">
      <protection locked="0"/>
    </xf>
    <xf numFmtId="0" fontId="24" fillId="0" borderId="21" xfId="5" applyFont="1" applyBorder="1" applyAlignment="1" applyProtection="1">
      <alignment wrapText="1"/>
      <protection locked="0"/>
    </xf>
    <xf numFmtId="0" fontId="24" fillId="4" borderId="20" xfId="5" applyFont="1" applyFill="1" applyBorder="1" applyAlignment="1" applyProtection="1">
      <alignment wrapText="1"/>
      <protection locked="0"/>
    </xf>
    <xf numFmtId="0" fontId="24" fillId="4" borderId="1" xfId="5" applyFont="1" applyFill="1" applyBorder="1" applyAlignment="1" applyProtection="1">
      <alignment wrapText="1"/>
      <protection locked="0"/>
    </xf>
    <xf numFmtId="0" fontId="24" fillId="4" borderId="1" xfId="5" applyFont="1" applyFill="1" applyBorder="1" applyProtection="1">
      <protection locked="0"/>
    </xf>
    <xf numFmtId="0" fontId="24" fillId="0" borderId="22" xfId="5" applyFont="1" applyBorder="1" applyAlignment="1" applyProtection="1">
      <alignment horizontal="center"/>
      <protection locked="0"/>
    </xf>
    <xf numFmtId="0" fontId="24" fillId="0" borderId="23" xfId="5" applyFont="1" applyBorder="1" applyAlignment="1" applyProtection="1">
      <alignment wrapText="1"/>
      <protection locked="0"/>
    </xf>
    <xf numFmtId="0" fontId="24" fillId="0" borderId="24" xfId="5" applyFont="1" applyBorder="1" applyProtection="1">
      <protection locked="0"/>
    </xf>
    <xf numFmtId="0" fontId="24" fillId="0" borderId="22" xfId="5" applyFont="1" applyBorder="1" applyAlignment="1" applyProtection="1">
      <alignment wrapText="1"/>
      <protection locked="0"/>
    </xf>
    <xf numFmtId="49" fontId="24" fillId="0" borderId="23" xfId="5" applyNumberFormat="1" applyFont="1" applyBorder="1" applyProtection="1">
      <protection locked="0"/>
    </xf>
    <xf numFmtId="0" fontId="24" fillId="0" borderId="25" xfId="5" applyFont="1" applyBorder="1" applyAlignment="1" applyProtection="1">
      <alignment wrapText="1"/>
      <protection locked="0"/>
    </xf>
    <xf numFmtId="0" fontId="24" fillId="4" borderId="22" xfId="5" applyFont="1" applyFill="1" applyBorder="1" applyAlignment="1" applyProtection="1">
      <alignment wrapText="1"/>
      <protection locked="0"/>
    </xf>
    <xf numFmtId="0" fontId="24" fillId="4" borderId="23" xfId="5" applyFont="1" applyFill="1" applyBorder="1" applyAlignment="1" applyProtection="1">
      <alignment wrapText="1"/>
      <protection locked="0"/>
    </xf>
    <xf numFmtId="0" fontId="24" fillId="4" borderId="23" xfId="5" applyFont="1" applyFill="1" applyBorder="1" applyProtection="1">
      <protection locked="0"/>
    </xf>
    <xf numFmtId="49" fontId="24" fillId="0" borderId="0" xfId="5" applyNumberFormat="1" applyFont="1" applyProtection="1">
      <protection locked="0"/>
    </xf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24" fillId="0" borderId="0" xfId="5" applyFont="1" applyAlignment="1" applyProtection="1">
      <alignment horizontal="center"/>
      <protection locked="0"/>
    </xf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6" fillId="0" borderId="0" xfId="5" applyFont="1" applyProtection="1">
      <protection locked="0"/>
    </xf>
    <xf numFmtId="0" fontId="16" fillId="0" borderId="0" xfId="5" applyFont="1" applyProtection="1"/>
    <xf numFmtId="49" fontId="16" fillId="0" borderId="0" xfId="5" applyNumberFormat="1" applyFont="1" applyProtection="1">
      <protection locked="0"/>
    </xf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16" fillId="5" borderId="0" xfId="5" applyFont="1" applyFill="1" applyProtection="1"/>
    <xf numFmtId="0" fontId="16" fillId="5" borderId="0" xfId="5" applyFont="1" applyFill="1" applyProtection="1">
      <protection locked="0"/>
    </xf>
    <xf numFmtId="0" fontId="0" fillId="5" borderId="0" xfId="0" applyFill="1"/>
    <xf numFmtId="0" fontId="18" fillId="5" borderId="0" xfId="5" applyFont="1" applyFill="1" applyBorder="1" applyAlignment="1" applyProtection="1">
      <alignment horizontal="right"/>
    </xf>
    <xf numFmtId="0" fontId="8" fillId="5" borderId="0" xfId="0" applyFont="1" applyFill="1"/>
    <xf numFmtId="166" fontId="16" fillId="5" borderId="0" xfId="5" applyNumberFormat="1" applyFont="1" applyFill="1" applyBorder="1" applyProtection="1"/>
    <xf numFmtId="14" fontId="16" fillId="5" borderId="0" xfId="5" applyNumberFormat="1" applyFont="1" applyFill="1" applyBorder="1" applyProtection="1"/>
    <xf numFmtId="0" fontId="18" fillId="5" borderId="0" xfId="5" applyFont="1" applyFill="1" applyBorder="1" applyAlignment="1" applyProtection="1">
      <alignment horizontal="right"/>
      <protection locked="0"/>
    </xf>
    <xf numFmtId="49" fontId="16" fillId="5" borderId="0" xfId="5" applyNumberFormat="1" applyFont="1" applyFill="1" applyProtection="1">
      <protection locked="0"/>
    </xf>
    <xf numFmtId="0" fontId="14" fillId="5" borderId="0" xfId="1" applyFont="1" applyFill="1" applyAlignment="1" applyProtection="1">
      <alignment horizontal="left" vertical="center"/>
    </xf>
    <xf numFmtId="166" fontId="16" fillId="5" borderId="0" xfId="5" applyNumberFormat="1" applyFont="1" applyFill="1" applyBorder="1" applyProtection="1">
      <protection locked="0"/>
    </xf>
    <xf numFmtId="0" fontId="24" fillId="5" borderId="0" xfId="5" applyFont="1" applyFill="1" applyProtection="1"/>
    <xf numFmtId="0" fontId="25" fillId="5" borderId="0" xfId="5" applyFont="1" applyFill="1" applyProtection="1"/>
    <xf numFmtId="0" fontId="24" fillId="5" borderId="0" xfId="5" applyFont="1" applyFill="1" applyBorder="1" applyAlignment="1" applyProtection="1"/>
    <xf numFmtId="0" fontId="16" fillId="5" borderId="0" xfId="5" applyFont="1" applyFill="1" applyBorder="1" applyProtection="1">
      <protection locked="0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6" fillId="5" borderId="0" xfId="5" applyFont="1" applyFill="1" applyAlignment="1" applyProtection="1">
      <alignment horizontal="left"/>
    </xf>
    <xf numFmtId="14" fontId="18" fillId="5" borderId="0" xfId="5" applyNumberFormat="1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7" xfId="2" applyFont="1" applyFill="1" applyBorder="1" applyAlignment="1" applyProtection="1">
      <alignment horizontal="center" vertical="top" wrapText="1"/>
    </xf>
    <xf numFmtId="1" fontId="21" fillId="5" borderId="27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0" fontId="26" fillId="5" borderId="12" xfId="5" applyFont="1" applyFill="1" applyBorder="1" applyAlignment="1" applyProtection="1">
      <alignment horizontal="center" vertical="center"/>
    </xf>
    <xf numFmtId="0" fontId="26" fillId="5" borderId="13" xfId="5" applyFont="1" applyFill="1" applyBorder="1" applyAlignment="1" applyProtection="1">
      <alignment horizontal="center"/>
    </xf>
    <xf numFmtId="0" fontId="26" fillId="5" borderId="14" xfId="5" applyFont="1" applyFill="1" applyBorder="1" applyAlignment="1" applyProtection="1">
      <alignment horizontal="center"/>
    </xf>
    <xf numFmtId="0" fontId="26" fillId="5" borderId="12" xfId="5" applyFont="1" applyFill="1" applyBorder="1" applyAlignment="1" applyProtection="1">
      <alignment horizontal="center"/>
    </xf>
    <xf numFmtId="0" fontId="26" fillId="5" borderId="15" xfId="5" applyFont="1" applyFill="1" applyBorder="1" applyAlignment="1" applyProtection="1">
      <alignment horizontal="center"/>
    </xf>
    <xf numFmtId="0" fontId="26" fillId="5" borderId="13" xfId="5" applyNumberFormat="1" applyFont="1" applyFill="1" applyBorder="1" applyAlignment="1" applyProtection="1">
      <alignment horizontal="center"/>
    </xf>
    <xf numFmtId="0" fontId="26" fillId="5" borderId="16" xfId="5" applyFont="1" applyFill="1" applyBorder="1" applyAlignment="1" applyProtection="1">
      <alignment horizontal="center"/>
    </xf>
    <xf numFmtId="0" fontId="26" fillId="5" borderId="12" xfId="5" applyFont="1" applyFill="1" applyBorder="1" applyAlignment="1" applyProtection="1">
      <alignment horizontal="center" vertical="top" wrapText="1"/>
    </xf>
    <xf numFmtId="0" fontId="26" fillId="5" borderId="13" xfId="5" applyFont="1" applyFill="1" applyBorder="1" applyAlignment="1" applyProtection="1">
      <alignment horizontal="center" vertical="top" wrapText="1"/>
    </xf>
    <xf numFmtId="0" fontId="26" fillId="5" borderId="14" xfId="5" applyFont="1" applyFill="1" applyBorder="1" applyAlignment="1" applyProtection="1">
      <alignment horizontal="center" vertical="top" wrapText="1"/>
    </xf>
    <xf numFmtId="0" fontId="26" fillId="5" borderId="15" xfId="5" applyFont="1" applyFill="1" applyBorder="1" applyAlignment="1" applyProtection="1">
      <alignment horizontal="center" vertical="top" wrapText="1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8" xfId="2" applyFont="1" applyFill="1" applyBorder="1" applyAlignment="1" applyProtection="1">
      <alignment horizontal="center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14" fontId="24" fillId="0" borderId="23" xfId="5" applyNumberFormat="1" applyFont="1" applyBorder="1" applyAlignment="1" applyProtection="1">
      <alignment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/>
      <protection locked="0"/>
    </xf>
    <xf numFmtId="0" fontId="21" fillId="5" borderId="30" xfId="2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 wrapText="1"/>
      <protection locked="0"/>
    </xf>
    <xf numFmtId="1" fontId="21" fillId="5" borderId="31" xfId="2" applyNumberFormat="1" applyFont="1" applyFill="1" applyBorder="1" applyAlignment="1" applyProtection="1">
      <alignment horizontal="left" vertical="top" wrapText="1"/>
      <protection locked="0"/>
    </xf>
    <xf numFmtId="1" fontId="21" fillId="5" borderId="32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9" fillId="0" borderId="1" xfId="1" applyFont="1" applyFill="1" applyBorder="1" applyAlignment="1" applyProtection="1">
      <alignment horizontal="left" vertical="center" wrapText="1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5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3" xfId="2" applyFont="1" applyFill="1" applyBorder="1" applyAlignment="1" applyProtection="1">
      <alignment horizontal="left" vertical="top" wrapText="1"/>
      <protection locked="0"/>
    </xf>
    <xf numFmtId="0" fontId="21" fillId="0" borderId="26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6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4" xfId="1" applyNumberFormat="1" applyFont="1" applyFill="1" applyBorder="1" applyAlignment="1" applyProtection="1">
      <alignment horizontal="right" vertical="center" wrapText="1"/>
    </xf>
    <xf numFmtId="0" fontId="16" fillId="5" borderId="0" xfId="5" applyFont="1" applyFill="1" applyBorder="1" applyAlignment="1" applyProtection="1">
      <alignment horizontal="right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14" fontId="16" fillId="0" borderId="2" xfId="5" applyNumberFormat="1" applyFont="1" applyBorder="1" applyAlignment="1" applyProtection="1">
      <alignment wrapText="1"/>
      <protection locked="0"/>
    </xf>
    <xf numFmtId="167" fontId="16" fillId="0" borderId="2" xfId="5" applyNumberFormat="1" applyFont="1" applyBorder="1" applyAlignment="1" applyProtection="1">
      <alignment wrapText="1"/>
      <protection locked="0"/>
    </xf>
    <xf numFmtId="167" fontId="16" fillId="0" borderId="2" xfId="5" applyNumberFormat="1" applyFont="1" applyBorder="1" applyAlignment="1" applyProtection="1">
      <alignment horizontal="right" wrapText="1"/>
      <protection locked="0"/>
    </xf>
    <xf numFmtId="167" fontId="14" fillId="0" borderId="0" xfId="1" applyNumberFormat="1" applyFont="1" applyFill="1" applyBorder="1" applyAlignment="1" applyProtection="1">
      <alignment horizontal="center" vertical="center"/>
    </xf>
    <xf numFmtId="167" fontId="14" fillId="0" borderId="0" xfId="1" applyNumberFormat="1" applyFont="1" applyFill="1" applyBorder="1" applyAlignment="1" applyProtection="1">
      <alignment vertical="center"/>
    </xf>
    <xf numFmtId="0" fontId="0" fillId="0" borderId="0" xfId="0" applyFill="1" applyBorder="1"/>
    <xf numFmtId="0" fontId="16" fillId="0" borderId="0" xfId="5" applyFont="1" applyFill="1" applyProtection="1">
      <protection locked="0"/>
    </xf>
    <xf numFmtId="0" fontId="29" fillId="0" borderId="0" xfId="0" applyFont="1" applyFill="1" applyBorder="1" applyProtection="1"/>
    <xf numFmtId="0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2" xfId="5" applyNumberFormat="1" applyFont="1" applyBorder="1" applyAlignment="1" applyProtection="1">
      <alignment wrapText="1"/>
      <protection locked="0"/>
    </xf>
    <xf numFmtId="0" fontId="21" fillId="0" borderId="2" xfId="2" applyNumberFormat="1" applyFont="1" applyFill="1" applyBorder="1" applyAlignment="1" applyProtection="1">
      <alignment horizontal="left" wrapText="1"/>
      <protection locked="0"/>
    </xf>
    <xf numFmtId="0" fontId="21" fillId="0" borderId="29" xfId="2" applyNumberFormat="1" applyFont="1" applyFill="1" applyBorder="1" applyAlignment="1" applyProtection="1">
      <alignment horizontal="left" wrapText="1"/>
      <protection locked="0"/>
    </xf>
    <xf numFmtId="0" fontId="22" fillId="0" borderId="6" xfId="2" applyNumberFormat="1" applyFont="1" applyFill="1" applyBorder="1" applyAlignment="1" applyProtection="1">
      <alignment horizontal="right" wrapText="1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14" fontId="16" fillId="0" borderId="2" xfId="5" applyNumberFormat="1" applyFont="1" applyBorder="1" applyAlignment="1" applyProtection="1">
      <alignment horizontal="right" wrapText="1"/>
      <protection locked="0"/>
    </xf>
    <xf numFmtId="0" fontId="14" fillId="0" borderId="3" xfId="12" applyFont="1" applyBorder="1" applyProtection="1">
      <protection locked="0"/>
    </xf>
    <xf numFmtId="4" fontId="14" fillId="5" borderId="1" xfId="1" applyNumberFormat="1" applyFont="1" applyFill="1" applyBorder="1" applyAlignment="1" applyProtection="1">
      <alignment horizontal="right" vertical="center" wrapText="1"/>
    </xf>
    <xf numFmtId="4" fontId="19" fillId="5" borderId="1" xfId="0" applyNumberFormat="1" applyFont="1" applyFill="1" applyBorder="1" applyProtection="1"/>
    <xf numFmtId="0" fontId="13" fillId="5" borderId="0" xfId="12" applyFont="1" applyFill="1" applyProtection="1"/>
    <xf numFmtId="0" fontId="10" fillId="5" borderId="0" xfId="12" applyFill="1" applyProtection="1"/>
    <xf numFmtId="0" fontId="10" fillId="0" borderId="0" xfId="12"/>
    <xf numFmtId="0" fontId="14" fillId="5" borderId="0" xfId="12" applyFont="1" applyFill="1" applyProtection="1">
      <protection locked="0"/>
    </xf>
    <xf numFmtId="0" fontId="10" fillId="5" borderId="0" xfId="12" applyFill="1" applyBorder="1" applyProtection="1"/>
    <xf numFmtId="0" fontId="8" fillId="5" borderId="0" xfId="12" applyFont="1" applyFill="1" applyProtection="1"/>
    <xf numFmtId="0" fontId="18" fillId="5" borderId="5" xfId="58" applyFont="1" applyFill="1" applyBorder="1" applyAlignment="1" applyProtection="1">
      <alignment horizontal="left" vertical="center" wrapText="1"/>
    </xf>
    <xf numFmtId="0" fontId="18" fillId="5" borderId="1" xfId="58" applyFont="1" applyFill="1" applyBorder="1" applyAlignment="1" applyProtection="1">
      <alignment horizontal="center" vertical="center" wrapText="1"/>
    </xf>
    <xf numFmtId="0" fontId="18" fillId="5" borderId="5" xfId="58" applyFont="1" applyFill="1" applyBorder="1" applyAlignment="1" applyProtection="1">
      <alignment horizontal="center" vertical="center" wrapText="1"/>
    </xf>
    <xf numFmtId="0" fontId="16" fillId="0" borderId="1" xfId="58" applyFont="1" applyBorder="1" applyAlignment="1" applyProtection="1">
      <alignment horizontal="center" vertical="center" wrapText="1"/>
      <protection locked="0"/>
    </xf>
    <xf numFmtId="0" fontId="33" fillId="0" borderId="1" xfId="12" applyFont="1" applyFill="1" applyBorder="1" applyAlignment="1">
      <alignment horizontal="left" vertical="center" wrapText="1"/>
    </xf>
    <xf numFmtId="0" fontId="16" fillId="0" borderId="1" xfId="58" applyFont="1" applyBorder="1" applyAlignment="1" applyProtection="1">
      <alignment vertical="center" wrapText="1"/>
      <protection locked="0"/>
    </xf>
    <xf numFmtId="0" fontId="16" fillId="0" borderId="2" xfId="58" applyFont="1" applyBorder="1" applyAlignment="1" applyProtection="1">
      <alignment vertical="center" wrapText="1"/>
      <protection locked="0"/>
    </xf>
    <xf numFmtId="49" fontId="16" fillId="0" borderId="1" xfId="58" applyNumberFormat="1" applyFont="1" applyBorder="1" applyAlignment="1" applyProtection="1">
      <alignment vertical="center" wrapText="1"/>
      <protection locked="0"/>
    </xf>
    <xf numFmtId="0" fontId="17" fillId="0" borderId="0" xfId="58" applyFont="1" applyProtection="1">
      <protection locked="0"/>
    </xf>
    <xf numFmtId="0" fontId="14" fillId="0" borderId="0" xfId="12" applyFont="1" applyProtection="1">
      <protection locked="0"/>
    </xf>
    <xf numFmtId="0" fontId="14" fillId="0" borderId="0" xfId="12" applyFont="1" applyAlignment="1" applyProtection="1">
      <alignment horizontal="center" vertical="center"/>
      <protection locked="0"/>
    </xf>
    <xf numFmtId="0" fontId="10" fillId="0" borderId="3" xfId="12" applyBorder="1"/>
    <xf numFmtId="0" fontId="14" fillId="0" borderId="0" xfId="12" applyFont="1" applyBorder="1" applyProtection="1">
      <protection locked="0"/>
    </xf>
    <xf numFmtId="0" fontId="13" fillId="0" borderId="0" xfId="12" applyFont="1"/>
    <xf numFmtId="0" fontId="16" fillId="0" borderId="2" xfId="5" applyFont="1" applyBorder="1" applyAlignment="1" applyProtection="1">
      <alignment wrapText="1"/>
      <protection locked="0"/>
    </xf>
    <xf numFmtId="0" fontId="16" fillId="0" borderId="18" xfId="5" applyFont="1" applyBorder="1" applyAlignment="1" applyProtection="1">
      <alignment horizontal="right"/>
      <protection locked="0"/>
    </xf>
    <xf numFmtId="49" fontId="16" fillId="0" borderId="2" xfId="5" applyNumberFormat="1" applyFont="1" applyBorder="1" applyProtection="1">
      <protection locked="0"/>
    </xf>
    <xf numFmtId="0" fontId="10" fillId="0" borderId="0" xfId="12" applyProtection="1">
      <protection locked="0"/>
    </xf>
    <xf numFmtId="0" fontId="13" fillId="2" borderId="0" xfId="12" applyFont="1" applyFill="1"/>
    <xf numFmtId="0" fontId="14" fillId="2" borderId="3" xfId="12" applyFont="1" applyFill="1" applyBorder="1" applyProtection="1">
      <protection locked="0"/>
    </xf>
    <xf numFmtId="0" fontId="19" fillId="2" borderId="0" xfId="12" applyFont="1" applyFill="1" applyProtection="1">
      <protection locked="0"/>
    </xf>
    <xf numFmtId="0" fontId="10" fillId="2" borderId="0" xfId="12" applyFill="1" applyProtection="1">
      <protection locked="0"/>
    </xf>
    <xf numFmtId="0" fontId="14" fillId="2" borderId="0" xfId="12" applyFont="1" applyFill="1" applyAlignment="1" applyProtection="1">
      <alignment horizontal="left"/>
      <protection locked="0"/>
    </xf>
    <xf numFmtId="0" fontId="14" fillId="2" borderId="0" xfId="12" applyFont="1" applyFill="1" applyProtection="1">
      <protection locked="0"/>
    </xf>
    <xf numFmtId="0" fontId="19" fillId="0" borderId="0" xfId="12" applyFont="1" applyProtection="1">
      <protection locked="0"/>
    </xf>
    <xf numFmtId="0" fontId="19" fillId="0" borderId="0" xfId="12" applyFont="1" applyAlignment="1" applyProtection="1">
      <alignment horizontal="center"/>
      <protection locked="0"/>
    </xf>
    <xf numFmtId="0" fontId="19" fillId="2" borderId="0" xfId="12" applyFont="1" applyFill="1" applyAlignment="1" applyProtection="1">
      <alignment horizontal="left"/>
      <protection locked="0"/>
    </xf>
    <xf numFmtId="3" fontId="19" fillId="5" borderId="1" xfId="12" applyNumberFormat="1" applyFont="1" applyFill="1" applyBorder="1" applyProtection="1"/>
    <xf numFmtId="0" fontId="19" fillId="0" borderId="1" xfId="12" applyFont="1" applyFill="1" applyBorder="1" applyProtection="1">
      <protection locked="0"/>
    </xf>
    <xf numFmtId="0" fontId="32" fillId="0" borderId="1" xfId="1" applyFont="1" applyFill="1" applyBorder="1" applyAlignment="1" applyProtection="1">
      <alignment horizontal="left" vertical="center" wrapText="1" indent="1"/>
    </xf>
    <xf numFmtId="0" fontId="8" fillId="2" borderId="0" xfId="12" applyFont="1" applyFill="1"/>
    <xf numFmtId="0" fontId="14" fillId="2" borderId="0" xfId="12" applyFont="1" applyFill="1" applyProtection="1"/>
    <xf numFmtId="0" fontId="14" fillId="2" borderId="0" xfId="12" applyFont="1" applyFill="1" applyBorder="1" applyProtection="1"/>
    <xf numFmtId="0" fontId="14" fillId="5" borderId="0" xfId="12" applyFont="1" applyFill="1" applyProtection="1"/>
    <xf numFmtId="0" fontId="10" fillId="2" borderId="0" xfId="12" applyFill="1"/>
    <xf numFmtId="0" fontId="14" fillId="5" borderId="0" xfId="12" applyFont="1" applyFill="1" applyBorder="1" applyProtection="1"/>
    <xf numFmtId="0" fontId="19" fillId="5" borderId="0" xfId="12" applyFont="1" applyFill="1" applyProtection="1"/>
    <xf numFmtId="3" fontId="20" fillId="0" borderId="0" xfId="1" applyNumberFormat="1" applyFont="1" applyAlignment="1" applyProtection="1">
      <alignment horizontal="center" vertical="center" wrapText="1"/>
      <protection locked="0"/>
    </xf>
    <xf numFmtId="3" fontId="14" fillId="0" borderId="0" xfId="3" applyNumberFormat="1" applyFont="1" applyProtection="1">
      <protection locked="0"/>
    </xf>
    <xf numFmtId="0" fontId="10" fillId="2" borderId="0" xfId="12" applyFill="1" applyProtection="1"/>
    <xf numFmtId="49" fontId="16" fillId="0" borderId="1" xfId="5" applyNumberFormat="1" applyFont="1" applyBorder="1" applyProtection="1">
      <protection locked="0"/>
    </xf>
    <xf numFmtId="0" fontId="16" fillId="0" borderId="0" xfId="5" applyFont="1" applyAlignment="1" applyProtection="1">
      <alignment horizontal="center"/>
      <protection locked="0"/>
    </xf>
    <xf numFmtId="0" fontId="10" fillId="2" borderId="0" xfId="12" applyFill="1" applyBorder="1" applyProtection="1"/>
    <xf numFmtId="0" fontId="16" fillId="0" borderId="17" xfId="5" applyFont="1" applyBorder="1" applyAlignment="1" applyProtection="1">
      <alignment wrapText="1"/>
      <protection locked="0"/>
    </xf>
    <xf numFmtId="0" fontId="26" fillId="4" borderId="9" xfId="5" applyFont="1" applyFill="1" applyBorder="1" applyAlignment="1" applyProtection="1">
      <alignment horizontal="center"/>
    </xf>
    <xf numFmtId="0" fontId="26" fillId="4" borderId="11" xfId="5" applyFont="1" applyFill="1" applyBorder="1" applyAlignment="1" applyProtection="1">
      <alignment horizontal="center"/>
    </xf>
    <xf numFmtId="0" fontId="26" fillId="4" borderId="10" xfId="5" applyFont="1" applyFill="1" applyBorder="1" applyAlignment="1" applyProtection="1">
      <alignment horizontal="center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0" borderId="3" xfId="12" applyFont="1" applyBorder="1" applyAlignment="1" applyProtection="1">
      <alignment horizontal="center"/>
      <protection locked="0"/>
    </xf>
  </cellXfs>
  <cellStyles count="238">
    <cellStyle name="Comma 2" xfId="9"/>
    <cellStyle name="Normal" xfId="0" builtinId="0"/>
    <cellStyle name="Normal 10" xfId="10"/>
    <cellStyle name="Normal 11" xfId="11"/>
    <cellStyle name="Normal 12" xfId="12"/>
    <cellStyle name="Normal 13" xfId="13"/>
    <cellStyle name="Normal 13 10" xfId="14"/>
    <cellStyle name="Normal 13 11" xfId="15"/>
    <cellStyle name="Normal 13 2" xfId="16"/>
    <cellStyle name="Normal 13 3" xfId="17"/>
    <cellStyle name="Normal 13 4" xfId="18"/>
    <cellStyle name="Normal 13 5" xfId="19"/>
    <cellStyle name="Normal 13 6" xfId="20"/>
    <cellStyle name="Normal 13 7" xfId="21"/>
    <cellStyle name="Normal 13 8" xfId="22"/>
    <cellStyle name="Normal 13 9" xfId="23"/>
    <cellStyle name="Normal 14" xfId="24"/>
    <cellStyle name="Normal 14 10" xfId="25"/>
    <cellStyle name="Normal 14 10 2" xfId="192"/>
    <cellStyle name="Normal 14 10 3" xfId="217"/>
    <cellStyle name="Normal 14 10 4" xfId="187"/>
    <cellStyle name="Normal 14 10 5" xfId="222"/>
    <cellStyle name="Normal 14 11" xfId="26"/>
    <cellStyle name="Normal 14 11 2" xfId="193"/>
    <cellStyle name="Normal 14 11 3" xfId="216"/>
    <cellStyle name="Normal 14 11 4" xfId="188"/>
    <cellStyle name="Normal 14 11 5" xfId="221"/>
    <cellStyle name="Normal 14 2" xfId="27"/>
    <cellStyle name="Normal 14 3" xfId="28"/>
    <cellStyle name="Normal 14 3 2" xfId="195"/>
    <cellStyle name="Normal 14 3 3" xfId="214"/>
    <cellStyle name="Normal 14 3 4" xfId="189"/>
    <cellStyle name="Normal 14 3 5" xfId="220"/>
    <cellStyle name="Normal 14 4" xfId="29"/>
    <cellStyle name="Normal 14 4 2" xfId="196"/>
    <cellStyle name="Normal 14 4 3" xfId="213"/>
    <cellStyle name="Normal 14 4 4" xfId="190"/>
    <cellStyle name="Normal 14 4 5" xfId="219"/>
    <cellStyle name="Normal 14 5" xfId="30"/>
    <cellStyle name="Normal 14 5 2" xfId="197"/>
    <cellStyle name="Normal 14 5 3" xfId="212"/>
    <cellStyle name="Normal 14 5 4" xfId="191"/>
    <cellStyle name="Normal 14 5 5" xfId="218"/>
    <cellStyle name="Normal 14 6" xfId="31"/>
    <cellStyle name="Normal 14 6 2" xfId="198"/>
    <cellStyle name="Normal 14 6 3" xfId="211"/>
    <cellStyle name="Normal 14 6 4" xfId="194"/>
    <cellStyle name="Normal 14 6 5" xfId="215"/>
    <cellStyle name="Normal 14 7" xfId="32"/>
    <cellStyle name="Normal 14 7 2" xfId="199"/>
    <cellStyle name="Normal 14 7 3" xfId="210"/>
    <cellStyle name="Normal 14 7 4" xfId="202"/>
    <cellStyle name="Normal 14 7 5" xfId="207"/>
    <cellStyle name="Normal 14 8" xfId="33"/>
    <cellStyle name="Normal 14 8 2" xfId="200"/>
    <cellStyle name="Normal 14 8 3" xfId="209"/>
    <cellStyle name="Normal 14 8 4" xfId="203"/>
    <cellStyle name="Normal 14 8 5" xfId="206"/>
    <cellStyle name="Normal 14 9" xfId="34"/>
    <cellStyle name="Normal 14 9 2" xfId="201"/>
    <cellStyle name="Normal 14 9 3" xfId="208"/>
    <cellStyle name="Normal 14 9 4" xfId="204"/>
    <cellStyle name="Normal 14 9 5" xfId="205"/>
    <cellStyle name="Normal 15 10" xfId="35"/>
    <cellStyle name="Normal 15 2" xfId="36"/>
    <cellStyle name="Normal 15 3" xfId="37"/>
    <cellStyle name="Normal 15 4" xfId="38"/>
    <cellStyle name="Normal 15 5" xfId="39"/>
    <cellStyle name="Normal 15 6" xfId="40"/>
    <cellStyle name="Normal 15 7" xfId="41"/>
    <cellStyle name="Normal 15 8" xfId="42"/>
    <cellStyle name="Normal 15 9" xfId="43"/>
    <cellStyle name="Normal 16" xfId="44"/>
    <cellStyle name="Normal 19 2" xfId="237"/>
    <cellStyle name="Normal 2" xfId="2"/>
    <cellStyle name="Normal 2 10" xfId="45"/>
    <cellStyle name="Normal 2 11" xfId="46"/>
    <cellStyle name="Normal 2 12" xfId="47"/>
    <cellStyle name="Normal 2 13" xfId="48"/>
    <cellStyle name="Normal 2 14" xfId="235"/>
    <cellStyle name="Normal 2 15" xfId="236"/>
    <cellStyle name="Normal 2 2" xfId="49"/>
    <cellStyle name="Normal 2 3" xfId="50"/>
    <cellStyle name="Normal 2 4" xfId="51"/>
    <cellStyle name="Normal 2 5" xfId="52"/>
    <cellStyle name="Normal 2 6" xfId="53"/>
    <cellStyle name="Normal 2 7" xfId="54"/>
    <cellStyle name="Normal 2 8" xfId="55"/>
    <cellStyle name="Normal 2 9" xfId="56"/>
    <cellStyle name="Normal 2_ფორმა N5" xfId="57"/>
    <cellStyle name="Normal 3" xfId="3"/>
    <cellStyle name="Normal 4" xfId="4"/>
    <cellStyle name="Normal 4 10" xfId="58"/>
    <cellStyle name="Normal 4 11" xfId="59"/>
    <cellStyle name="Normal 4 12" xfId="60"/>
    <cellStyle name="Normal 4 13" xfId="61"/>
    <cellStyle name="Normal 4 14" xfId="62"/>
    <cellStyle name="Normal 4 15" xfId="63"/>
    <cellStyle name="Normal 4 16" xfId="64"/>
    <cellStyle name="Normal 4 17" xfId="65"/>
    <cellStyle name="Normal 4 18" xfId="66"/>
    <cellStyle name="Normal 4 19" xfId="67"/>
    <cellStyle name="Normal 4 2" xfId="68"/>
    <cellStyle name="Normal 4 2 2" xfId="69"/>
    <cellStyle name="Normal 4 2 2 2" xfId="70"/>
    <cellStyle name="Normal 4 2 2 3" xfId="71"/>
    <cellStyle name="Normal 4 2 2 4" xfId="72"/>
    <cellStyle name="Normal 4 2 2 5" xfId="73"/>
    <cellStyle name="Normal 4 2 2_ფორმა N5" xfId="74"/>
    <cellStyle name="Normal 4 2 3" xfId="75"/>
    <cellStyle name="Normal 4 2 4" xfId="76"/>
    <cellStyle name="Normal 4 2 5" xfId="77"/>
    <cellStyle name="Normal 4 2 6" xfId="78"/>
    <cellStyle name="Normal 4 2 7" xfId="79"/>
    <cellStyle name="Normal 4 2 8" xfId="80"/>
    <cellStyle name="Normal 4 2_ფორმა N5" xfId="81"/>
    <cellStyle name="Normal 4 20" xfId="183"/>
    <cellStyle name="Normal 4 21" xfId="226"/>
    <cellStyle name="Normal 4 22" xfId="230"/>
    <cellStyle name="Normal 4 23" xfId="234"/>
    <cellStyle name="Normal 4 3" xfId="82"/>
    <cellStyle name="Normal 4 3 2" xfId="83"/>
    <cellStyle name="Normal 4 3 3" xfId="84"/>
    <cellStyle name="Normal 4 3 4" xfId="85"/>
    <cellStyle name="Normal 4 3_ფორმა N5" xfId="86"/>
    <cellStyle name="Normal 4 4" xfId="87"/>
    <cellStyle name="Normal 4 4 2" xfId="88"/>
    <cellStyle name="Normal 4 4 2 2" xfId="89"/>
    <cellStyle name="Normal 4 4 2 3" xfId="90"/>
    <cellStyle name="Normal 4 4 2 4" xfId="91"/>
    <cellStyle name="Normal 4 4 2 5" xfId="92"/>
    <cellStyle name="Normal 4 4 2_ფორმა N5" xfId="93"/>
    <cellStyle name="Normal 4 4 3" xfId="94"/>
    <cellStyle name="Normal 4 4 4" xfId="95"/>
    <cellStyle name="Normal 4 4 5" xfId="96"/>
    <cellStyle name="Normal 4 4 6" xfId="97"/>
    <cellStyle name="Normal 4 4_ფორმა N5" xfId="98"/>
    <cellStyle name="Normal 4 5" xfId="99"/>
    <cellStyle name="Normal 4 5 2" xfId="100"/>
    <cellStyle name="Normal 4 5 3" xfId="101"/>
    <cellStyle name="Normal 4 5 4" xfId="102"/>
    <cellStyle name="Normal 4 5_ფორმა N5" xfId="103"/>
    <cellStyle name="Normal 4 6" xfId="104"/>
    <cellStyle name="Normal 4 7" xfId="105"/>
    <cellStyle name="Normal 4 8" xfId="106"/>
    <cellStyle name="Normal 4 9" xfId="107"/>
    <cellStyle name="Normal 4 9 2" xfId="108"/>
    <cellStyle name="Normal 4 9_ფორმა N5" xfId="109"/>
    <cellStyle name="Normal 4_ფორმა N 8.1" xfId="110"/>
    <cellStyle name="Normal 5" xfId="5"/>
    <cellStyle name="Normal 5 10" xfId="111"/>
    <cellStyle name="Normal 5 11" xfId="112"/>
    <cellStyle name="Normal 5 12" xfId="113"/>
    <cellStyle name="Normal 5 13" xfId="114"/>
    <cellStyle name="Normal 5 14" xfId="115"/>
    <cellStyle name="Normal 5 15" xfId="116"/>
    <cellStyle name="Normal 5 16" xfId="117"/>
    <cellStyle name="Normal 5 17" xfId="118"/>
    <cellStyle name="Normal 5 18" xfId="119"/>
    <cellStyle name="Normal 5 19" xfId="120"/>
    <cellStyle name="Normal 5 2" xfId="6"/>
    <cellStyle name="Normal 5 2 10" xfId="121"/>
    <cellStyle name="Normal 5 2 11" xfId="122"/>
    <cellStyle name="Normal 5 2 12" xfId="123"/>
    <cellStyle name="Normal 5 2 13" xfId="124"/>
    <cellStyle name="Normal 5 2 14" xfId="125"/>
    <cellStyle name="Normal 5 2 15" xfId="126"/>
    <cellStyle name="Normal 5 2 16" xfId="127"/>
    <cellStyle name="Normal 5 2 17" xfId="185"/>
    <cellStyle name="Normal 5 2 18" xfId="224"/>
    <cellStyle name="Normal 5 2 19" xfId="228"/>
    <cellStyle name="Normal 5 2 2" xfId="7"/>
    <cellStyle name="Normal 5 2 2 10" xfId="128"/>
    <cellStyle name="Normal 5 2 2 11" xfId="129"/>
    <cellStyle name="Normal 5 2 2 12" xfId="130"/>
    <cellStyle name="Normal 5 2 2 13" xfId="131"/>
    <cellStyle name="Normal 5 2 2 14" xfId="132"/>
    <cellStyle name="Normal 5 2 2 15" xfId="186"/>
    <cellStyle name="Normal 5 2 2 16" xfId="223"/>
    <cellStyle name="Normal 5 2 2 17" xfId="227"/>
    <cellStyle name="Normal 5 2 2 18" xfId="231"/>
    <cellStyle name="Normal 5 2 2 2" xfId="133"/>
    <cellStyle name="Normal 5 2 2 3" xfId="134"/>
    <cellStyle name="Normal 5 2 2 4" xfId="135"/>
    <cellStyle name="Normal 5 2 2 5" xfId="136"/>
    <cellStyle name="Normal 5 2 2 6" xfId="137"/>
    <cellStyle name="Normal 5 2 2 7" xfId="138"/>
    <cellStyle name="Normal 5 2 2 8" xfId="139"/>
    <cellStyle name="Normal 5 2 2 9" xfId="140"/>
    <cellStyle name="Normal 5 2 2_ფორმა N5" xfId="141"/>
    <cellStyle name="Normal 5 2 20" xfId="232"/>
    <cellStyle name="Normal 5 2 3" xfId="8"/>
    <cellStyle name="Normal 5 2 3 2" xfId="142"/>
    <cellStyle name="Normal 5 2 3 3" xfId="143"/>
    <cellStyle name="Normal 5 2 3 4" xfId="144"/>
    <cellStyle name="Normal 5 2 3_ფორმა N5" xfId="145"/>
    <cellStyle name="Normal 5 2 4" xfId="146"/>
    <cellStyle name="Normal 5 2 5" xfId="147"/>
    <cellStyle name="Normal 5 2 6" xfId="148"/>
    <cellStyle name="Normal 5 2 7" xfId="149"/>
    <cellStyle name="Normal 5 2 8" xfId="150"/>
    <cellStyle name="Normal 5 2 9" xfId="151"/>
    <cellStyle name="Normal 5 2_ფორმა N 8.1" xfId="152"/>
    <cellStyle name="Normal 5 20" xfId="153"/>
    <cellStyle name="Normal 5 21" xfId="184"/>
    <cellStyle name="Normal 5 22" xfId="225"/>
    <cellStyle name="Normal 5 23" xfId="229"/>
    <cellStyle name="Normal 5 24" xfId="233"/>
    <cellStyle name="Normal 5 3" xfId="154"/>
    <cellStyle name="Normal 5 3 2" xfId="155"/>
    <cellStyle name="Normal 5 3 3" xfId="156"/>
    <cellStyle name="Normal 5 3 4" xfId="157"/>
    <cellStyle name="Normal 5 3_ფორმა N5" xfId="158"/>
    <cellStyle name="Normal 5 4" xfId="159"/>
    <cellStyle name="Normal 5 4 2" xfId="160"/>
    <cellStyle name="Normal 5 4 3" xfId="161"/>
    <cellStyle name="Normal 5 4 4" xfId="162"/>
    <cellStyle name="Normal 5 4_ფორმა N5" xfId="163"/>
    <cellStyle name="Normal 5 5" xfId="164"/>
    <cellStyle name="Normal 5 6" xfId="165"/>
    <cellStyle name="Normal 5 7" xfId="166"/>
    <cellStyle name="Normal 5 8" xfId="167"/>
    <cellStyle name="Normal 5 9" xfId="168"/>
    <cellStyle name="Normal 5_ფორმა N 8.1" xfId="169"/>
    <cellStyle name="Normal 6" xfId="170"/>
    <cellStyle name="Normal 6 2" xfId="171"/>
    <cellStyle name="Normal 6 3" xfId="172"/>
    <cellStyle name="Normal 6 4" xfId="173"/>
    <cellStyle name="Normal 7" xfId="174"/>
    <cellStyle name="Normal 7 2" xfId="175"/>
    <cellStyle name="Normal 7 3" xfId="176"/>
    <cellStyle name="Normal 7 4" xfId="177"/>
    <cellStyle name="Normal 8" xfId="178"/>
    <cellStyle name="Normal 8 2" xfId="179"/>
    <cellStyle name="Normal 8 3" xfId="180"/>
    <cellStyle name="Normal 8 4" xfId="181"/>
    <cellStyle name="Normal 9" xfId="182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271</xdr:row>
      <xdr:rowOff>171450</xdr:rowOff>
    </xdr:from>
    <xdr:to>
      <xdr:col>2</xdr:col>
      <xdr:colOff>1495425</xdr:colOff>
      <xdr:row>271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52149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31</xdr:row>
      <xdr:rowOff>4082</xdr:rowOff>
    </xdr:from>
    <xdr:to>
      <xdr:col>5</xdr:col>
      <xdr:colOff>110219</xdr:colOff>
      <xdr:row>31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14-tvitmmartveloba\deklaraciis%20formebi-14042014-0405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5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M51"/>
  <sheetViews>
    <sheetView showGridLines="0" view="pageBreakPreview" topLeftCell="A5" zoomScale="90" zoomScaleSheetLayoutView="90" workbookViewId="0">
      <selection activeCell="K16" sqref="K16"/>
    </sheetView>
  </sheetViews>
  <sheetFormatPr defaultRowHeight="15" x14ac:dyDescent="0.25"/>
  <cols>
    <col min="1" max="1" width="6.28515625" style="61" bestFit="1" customWidth="1"/>
    <col min="2" max="2" width="13.140625" style="61" customWidth="1"/>
    <col min="3" max="3" width="17.5703125" style="61" bestFit="1" customWidth="1"/>
    <col min="4" max="4" width="15.140625" style="61" customWidth="1"/>
    <col min="5" max="6" width="18.5703125" style="61" customWidth="1"/>
    <col min="7" max="7" width="19.140625" style="94" customWidth="1"/>
    <col min="8" max="8" width="27" style="94" customWidth="1"/>
    <col min="9" max="9" width="19.140625" style="94" customWidth="1"/>
    <col min="10" max="11" width="17.42578125" style="61" customWidth="1"/>
    <col min="12" max="12" width="16.7109375" style="61" customWidth="1"/>
    <col min="13" max="13" width="28.140625" style="61" customWidth="1"/>
    <col min="14" max="16384" width="9.140625" style="61"/>
  </cols>
  <sheetData>
    <row r="1" spans="1:13" s="108" customFormat="1" x14ac:dyDescent="0.3">
      <c r="A1" s="111" t="s">
        <v>304</v>
      </c>
      <c r="B1" s="138"/>
      <c r="C1" s="138"/>
      <c r="D1" s="138"/>
      <c r="E1" s="139"/>
      <c r="F1" s="140"/>
      <c r="G1" s="142"/>
      <c r="H1" s="152"/>
      <c r="I1" s="111"/>
      <c r="J1" s="138"/>
      <c r="K1" s="139"/>
      <c r="L1" s="139"/>
      <c r="M1" s="341" t="s">
        <v>101</v>
      </c>
    </row>
    <row r="2" spans="1:13" s="108" customFormat="1" x14ac:dyDescent="0.3">
      <c r="A2" s="113" t="s">
        <v>132</v>
      </c>
      <c r="B2" s="138"/>
      <c r="C2" s="138"/>
      <c r="D2" s="138"/>
      <c r="E2" s="139"/>
      <c r="F2" s="140"/>
      <c r="G2" s="142"/>
      <c r="H2" s="152"/>
      <c r="I2" s="113"/>
      <c r="J2" s="138"/>
      <c r="K2" s="139"/>
      <c r="L2" s="419" t="s">
        <v>448</v>
      </c>
      <c r="M2" s="420"/>
    </row>
    <row r="3" spans="1:13" s="108" customFormat="1" x14ac:dyDescent="0.3">
      <c r="A3" s="138"/>
      <c r="B3" s="138"/>
      <c r="C3" s="141"/>
      <c r="D3" s="143"/>
      <c r="E3" s="139"/>
      <c r="F3" s="139"/>
      <c r="G3" s="144"/>
      <c r="H3" s="139"/>
      <c r="I3" s="139"/>
      <c r="J3" s="140"/>
      <c r="K3" s="138"/>
      <c r="L3" s="138"/>
      <c r="M3" s="139"/>
    </row>
    <row r="4" spans="1:13" s="108" customFormat="1" x14ac:dyDescent="0.3">
      <c r="A4" s="140" t="s">
        <v>268</v>
      </c>
      <c r="B4" s="153"/>
      <c r="C4" s="153"/>
      <c r="D4" s="153" t="s">
        <v>271</v>
      </c>
      <c r="E4" s="161"/>
      <c r="F4" s="139"/>
      <c r="G4" s="146"/>
      <c r="H4" s="139"/>
      <c r="I4" s="160"/>
      <c r="J4" s="161"/>
      <c r="K4" s="138"/>
      <c r="L4" s="139"/>
      <c r="M4" s="139"/>
    </row>
    <row r="5" spans="1:13" s="108" customFormat="1" x14ac:dyDescent="0.3">
      <c r="A5" s="173" t="s">
        <v>486</v>
      </c>
      <c r="B5" s="164"/>
      <c r="C5" s="164"/>
      <c r="D5" s="350"/>
      <c r="E5" s="351"/>
      <c r="F5" s="139"/>
      <c r="G5" s="146"/>
      <c r="H5" s="146"/>
      <c r="I5" s="146"/>
      <c r="J5" s="145"/>
      <c r="K5" s="152"/>
      <c r="L5" s="138"/>
      <c r="M5" s="139"/>
    </row>
    <row r="6" spans="1:13" s="108" customFormat="1" ht="15.75" thickBot="1" x14ac:dyDescent="0.35">
      <c r="A6" s="147"/>
      <c r="B6" s="139"/>
      <c r="C6" s="145"/>
      <c r="D6" s="148"/>
      <c r="E6" s="139"/>
      <c r="F6" s="139"/>
      <c r="G6" s="146"/>
      <c r="H6" s="146"/>
      <c r="I6" s="146"/>
      <c r="J6" s="139"/>
      <c r="K6" s="138"/>
      <c r="L6" s="138"/>
      <c r="M6" s="139"/>
    </row>
    <row r="7" spans="1:13" ht="15.75" thickBot="1" x14ac:dyDescent="0.3">
      <c r="A7" s="149"/>
      <c r="B7" s="150"/>
      <c r="C7" s="149"/>
      <c r="D7" s="149"/>
      <c r="E7" s="151"/>
      <c r="F7" s="151"/>
      <c r="G7" s="140"/>
      <c r="H7" s="140"/>
      <c r="I7" s="140"/>
      <c r="J7" s="416" t="s">
        <v>418</v>
      </c>
      <c r="K7" s="417"/>
      <c r="L7" s="418"/>
      <c r="M7" s="149"/>
    </row>
    <row r="8" spans="1:13" s="69" customFormat="1" ht="39" thickBot="1" x14ac:dyDescent="0.25">
      <c r="A8" s="220" t="s">
        <v>64</v>
      </c>
      <c r="B8" s="221" t="s">
        <v>133</v>
      </c>
      <c r="C8" s="221" t="s">
        <v>270</v>
      </c>
      <c r="D8" s="222" t="s">
        <v>277</v>
      </c>
      <c r="E8" s="62" t="s">
        <v>218</v>
      </c>
      <c r="F8" s="63" t="s">
        <v>217</v>
      </c>
      <c r="G8" s="64" t="s">
        <v>221</v>
      </c>
      <c r="H8" s="65" t="s">
        <v>222</v>
      </c>
      <c r="I8" s="66" t="s">
        <v>219</v>
      </c>
      <c r="J8" s="67" t="s">
        <v>273</v>
      </c>
      <c r="K8" s="68" t="s">
        <v>274</v>
      </c>
      <c r="L8" s="68" t="s">
        <v>223</v>
      </c>
      <c r="M8" s="223" t="s">
        <v>224</v>
      </c>
    </row>
    <row r="9" spans="1:13" s="99" customFormat="1" ht="15.75" thickBot="1" x14ac:dyDescent="0.3">
      <c r="A9" s="213">
        <v>1</v>
      </c>
      <c r="B9" s="214">
        <v>2</v>
      </c>
      <c r="C9" s="214">
        <v>3</v>
      </c>
      <c r="D9" s="215">
        <v>4</v>
      </c>
      <c r="E9" s="216">
        <v>7</v>
      </c>
      <c r="F9" s="214">
        <v>8</v>
      </c>
      <c r="G9" s="218">
        <v>9</v>
      </c>
      <c r="H9" s="219">
        <v>12</v>
      </c>
      <c r="I9" s="217">
        <v>13</v>
      </c>
      <c r="J9" s="216">
        <v>14</v>
      </c>
      <c r="K9" s="214">
        <v>15</v>
      </c>
      <c r="L9" s="214">
        <v>16</v>
      </c>
      <c r="M9" s="217">
        <v>17</v>
      </c>
    </row>
    <row r="10" spans="1:13" ht="30" x14ac:dyDescent="0.3">
      <c r="A10" s="70">
        <v>1</v>
      </c>
      <c r="B10" s="346">
        <v>41703</v>
      </c>
      <c r="C10" s="386" t="s">
        <v>499</v>
      </c>
      <c r="D10" s="387">
        <v>5095</v>
      </c>
      <c r="E10" s="415" t="s">
        <v>1438</v>
      </c>
      <c r="F10" s="413" t="s">
        <v>1437</v>
      </c>
      <c r="G10" s="386" t="s">
        <v>968</v>
      </c>
      <c r="H10" s="412" t="s">
        <v>1436</v>
      </c>
      <c r="I10" s="388" t="s">
        <v>492</v>
      </c>
      <c r="J10" s="73"/>
      <c r="K10" s="74"/>
      <c r="L10" s="75"/>
      <c r="M10" s="72"/>
    </row>
    <row r="11" spans="1:13" x14ac:dyDescent="0.25">
      <c r="A11" s="76">
        <v>2</v>
      </c>
      <c r="B11" s="212"/>
      <c r="C11" s="71"/>
      <c r="D11" s="78"/>
      <c r="E11" s="79"/>
      <c r="F11" s="77"/>
      <c r="G11" s="80"/>
      <c r="H11" s="80"/>
      <c r="I11" s="80"/>
      <c r="J11" s="82"/>
      <c r="K11" s="83"/>
      <c r="L11" s="84"/>
      <c r="M11" s="81"/>
    </row>
    <row r="12" spans="1:13" x14ac:dyDescent="0.25">
      <c r="A12" s="76">
        <v>3</v>
      </c>
      <c r="B12" s="212"/>
      <c r="C12" s="71"/>
      <c r="D12" s="78"/>
      <c r="E12" s="79"/>
      <c r="F12" s="77"/>
      <c r="G12" s="80"/>
      <c r="H12" s="80"/>
      <c r="I12" s="80"/>
      <c r="J12" s="82"/>
      <c r="K12" s="83"/>
      <c r="L12" s="84"/>
      <c r="M12" s="81"/>
    </row>
    <row r="13" spans="1:13" x14ac:dyDescent="0.25">
      <c r="A13" s="76">
        <v>4</v>
      </c>
      <c r="B13" s="212"/>
      <c r="C13" s="71"/>
      <c r="D13" s="78"/>
      <c r="E13" s="79"/>
      <c r="F13" s="77"/>
      <c r="G13" s="80"/>
      <c r="H13" s="80"/>
      <c r="I13" s="80"/>
      <c r="J13" s="82"/>
      <c r="K13" s="83"/>
      <c r="L13" s="84"/>
      <c r="M13" s="81"/>
    </row>
    <row r="14" spans="1:13" x14ac:dyDescent="0.25">
      <c r="A14" s="76">
        <v>5</v>
      </c>
      <c r="B14" s="212"/>
      <c r="C14" s="71"/>
      <c r="D14" s="78"/>
      <c r="E14" s="79"/>
      <c r="F14" s="77"/>
      <c r="G14" s="80"/>
      <c r="H14" s="80"/>
      <c r="I14" s="80"/>
      <c r="J14" s="82"/>
      <c r="K14" s="83"/>
      <c r="L14" s="84"/>
      <c r="M14" s="81"/>
    </row>
    <row r="15" spans="1:13" x14ac:dyDescent="0.25">
      <c r="A15" s="76">
        <v>6</v>
      </c>
      <c r="B15" s="212"/>
      <c r="C15" s="71"/>
      <c r="D15" s="78"/>
      <c r="E15" s="79"/>
      <c r="F15" s="77"/>
      <c r="G15" s="80"/>
      <c r="H15" s="80"/>
      <c r="I15" s="80"/>
      <c r="J15" s="82"/>
      <c r="K15" s="83"/>
      <c r="L15" s="84"/>
      <c r="M15" s="81"/>
    </row>
    <row r="16" spans="1:13" x14ac:dyDescent="0.25">
      <c r="A16" s="76">
        <v>7</v>
      </c>
      <c r="B16" s="212"/>
      <c r="C16" s="71"/>
      <c r="D16" s="78"/>
      <c r="E16" s="79"/>
      <c r="F16" s="77"/>
      <c r="G16" s="80"/>
      <c r="H16" s="80"/>
      <c r="I16" s="80"/>
      <c r="J16" s="82"/>
      <c r="K16" s="83"/>
      <c r="L16" s="84"/>
      <c r="M16" s="81"/>
    </row>
    <row r="17" spans="1:13" x14ac:dyDescent="0.25">
      <c r="A17" s="76">
        <v>8</v>
      </c>
      <c r="B17" s="212"/>
      <c r="C17" s="71"/>
      <c r="D17" s="78"/>
      <c r="E17" s="79"/>
      <c r="F17" s="77"/>
      <c r="G17" s="80"/>
      <c r="H17" s="80"/>
      <c r="I17" s="80"/>
      <c r="J17" s="82"/>
      <c r="K17" s="83"/>
      <c r="L17" s="84"/>
      <c r="M17" s="81"/>
    </row>
    <row r="18" spans="1:13" x14ac:dyDescent="0.25">
      <c r="A18" s="76">
        <v>9</v>
      </c>
      <c r="B18" s="212"/>
      <c r="C18" s="71"/>
      <c r="D18" s="78"/>
      <c r="E18" s="79"/>
      <c r="F18" s="77"/>
      <c r="G18" s="80"/>
      <c r="H18" s="80"/>
      <c r="I18" s="80"/>
      <c r="J18" s="82"/>
      <c r="K18" s="83"/>
      <c r="L18" s="84"/>
      <c r="M18" s="81"/>
    </row>
    <row r="19" spans="1:13" x14ac:dyDescent="0.25">
      <c r="A19" s="76">
        <v>10</v>
      </c>
      <c r="B19" s="212"/>
      <c r="C19" s="71"/>
      <c r="D19" s="78"/>
      <c r="E19" s="79"/>
      <c r="F19" s="77"/>
      <c r="G19" s="80"/>
      <c r="H19" s="80"/>
      <c r="I19" s="80"/>
      <c r="J19" s="82"/>
      <c r="K19" s="83"/>
      <c r="L19" s="84"/>
      <c r="M19" s="81"/>
    </row>
    <row r="20" spans="1:13" x14ac:dyDescent="0.25">
      <c r="A20" s="76">
        <v>11</v>
      </c>
      <c r="B20" s="212"/>
      <c r="C20" s="71"/>
      <c r="D20" s="78"/>
      <c r="E20" s="79"/>
      <c r="F20" s="77"/>
      <c r="G20" s="80"/>
      <c r="H20" s="80"/>
      <c r="I20" s="80"/>
      <c r="J20" s="82"/>
      <c r="K20" s="83"/>
      <c r="L20" s="84"/>
      <c r="M20" s="81"/>
    </row>
    <row r="21" spans="1:13" x14ac:dyDescent="0.25">
      <c r="A21" s="76">
        <v>12</v>
      </c>
      <c r="B21" s="212"/>
      <c r="C21" s="71"/>
      <c r="D21" s="78"/>
      <c r="E21" s="79"/>
      <c r="F21" s="77"/>
      <c r="G21" s="80"/>
      <c r="H21" s="80"/>
      <c r="I21" s="80"/>
      <c r="J21" s="82"/>
      <c r="K21" s="83"/>
      <c r="L21" s="84"/>
      <c r="M21" s="81"/>
    </row>
    <row r="22" spans="1:13" x14ac:dyDescent="0.25">
      <c r="A22" s="76">
        <v>13</v>
      </c>
      <c r="B22" s="212"/>
      <c r="C22" s="71"/>
      <c r="D22" s="78"/>
      <c r="E22" s="79"/>
      <c r="F22" s="77"/>
      <c r="G22" s="80"/>
      <c r="H22" s="80"/>
      <c r="I22" s="80"/>
      <c r="J22" s="82"/>
      <c r="K22" s="83"/>
      <c r="L22" s="84"/>
      <c r="M22" s="81"/>
    </row>
    <row r="23" spans="1:13" x14ac:dyDescent="0.25">
      <c r="A23" s="76">
        <v>14</v>
      </c>
      <c r="B23" s="212"/>
      <c r="C23" s="71"/>
      <c r="D23" s="78"/>
      <c r="E23" s="79"/>
      <c r="F23" s="77"/>
      <c r="G23" s="80"/>
      <c r="H23" s="80"/>
      <c r="I23" s="80"/>
      <c r="J23" s="82"/>
      <c r="K23" s="83"/>
      <c r="L23" s="84"/>
      <c r="M23" s="81"/>
    </row>
    <row r="24" spans="1:13" x14ac:dyDescent="0.25">
      <c r="A24" s="76">
        <v>15</v>
      </c>
      <c r="B24" s="212"/>
      <c r="C24" s="71"/>
      <c r="D24" s="78"/>
      <c r="E24" s="79"/>
      <c r="F24" s="77"/>
      <c r="G24" s="80"/>
      <c r="H24" s="80"/>
      <c r="I24" s="80"/>
      <c r="J24" s="82"/>
      <c r="K24" s="83"/>
      <c r="L24" s="84"/>
      <c r="M24" s="81"/>
    </row>
    <row r="25" spans="1:13" x14ac:dyDescent="0.25">
      <c r="A25" s="76">
        <v>16</v>
      </c>
      <c r="B25" s="212"/>
      <c r="C25" s="71"/>
      <c r="D25" s="78"/>
      <c r="E25" s="79"/>
      <c r="F25" s="77"/>
      <c r="G25" s="80"/>
      <c r="H25" s="80"/>
      <c r="I25" s="80"/>
      <c r="J25" s="82"/>
      <c r="K25" s="83"/>
      <c r="L25" s="84"/>
      <c r="M25" s="81"/>
    </row>
    <row r="26" spans="1:13" x14ac:dyDescent="0.25">
      <c r="A26" s="76">
        <v>17</v>
      </c>
      <c r="B26" s="212"/>
      <c r="C26" s="71"/>
      <c r="D26" s="78"/>
      <c r="E26" s="79"/>
      <c r="F26" s="77"/>
      <c r="G26" s="80"/>
      <c r="H26" s="80"/>
      <c r="I26" s="80"/>
      <c r="J26" s="82"/>
      <c r="K26" s="83"/>
      <c r="L26" s="84"/>
      <c r="M26" s="81"/>
    </row>
    <row r="27" spans="1:13" x14ac:dyDescent="0.25">
      <c r="A27" s="76">
        <v>18</v>
      </c>
      <c r="B27" s="212"/>
      <c r="C27" s="71"/>
      <c r="D27" s="78"/>
      <c r="E27" s="79"/>
      <c r="F27" s="77"/>
      <c r="G27" s="80"/>
      <c r="H27" s="80"/>
      <c r="I27" s="80"/>
      <c r="J27" s="82"/>
      <c r="K27" s="83"/>
      <c r="L27" s="84"/>
      <c r="M27" s="81"/>
    </row>
    <row r="28" spans="1:13" x14ac:dyDescent="0.25">
      <c r="A28" s="76">
        <v>19</v>
      </c>
      <c r="B28" s="212"/>
      <c r="C28" s="71"/>
      <c r="D28" s="78"/>
      <c r="E28" s="79"/>
      <c r="F28" s="77"/>
      <c r="G28" s="80"/>
      <c r="H28" s="80"/>
      <c r="I28" s="80"/>
      <c r="J28" s="82"/>
      <c r="K28" s="83"/>
      <c r="L28" s="84"/>
      <c r="M28" s="81"/>
    </row>
    <row r="29" spans="1:13" ht="15.75" thickBot="1" x14ac:dyDescent="0.3">
      <c r="A29" s="85" t="s">
        <v>272</v>
      </c>
      <c r="B29" s="228"/>
      <c r="C29" s="86"/>
      <c r="D29" s="87"/>
      <c r="E29" s="88"/>
      <c r="F29" s="86"/>
      <c r="G29" s="89"/>
      <c r="H29" s="89"/>
      <c r="I29" s="89"/>
      <c r="J29" s="91"/>
      <c r="K29" s="92"/>
      <c r="L29" s="93"/>
      <c r="M29" s="90"/>
    </row>
    <row r="33" spans="1:11" s="108" customFormat="1" x14ac:dyDescent="0.3">
      <c r="A33" s="109" t="s">
        <v>410</v>
      </c>
      <c r="G33" s="110"/>
      <c r="H33" s="110"/>
      <c r="I33" s="110"/>
    </row>
    <row r="34" spans="1:11" s="108" customFormat="1" x14ac:dyDescent="0.3">
      <c r="A34" s="109" t="s">
        <v>421</v>
      </c>
      <c r="G34" s="110"/>
      <c r="H34" s="110"/>
      <c r="I34" s="110"/>
    </row>
    <row r="35" spans="1:11" s="108" customFormat="1" x14ac:dyDescent="0.3">
      <c r="A35" s="109" t="s">
        <v>420</v>
      </c>
      <c r="G35" s="110"/>
      <c r="H35" s="110"/>
      <c r="I35" s="110"/>
    </row>
    <row r="36" spans="1:11" s="108" customFormat="1" x14ac:dyDescent="0.3">
      <c r="B36" s="109"/>
      <c r="G36" s="110"/>
      <c r="H36" s="110"/>
      <c r="I36" s="110"/>
    </row>
    <row r="37" spans="1:11" s="108" customFormat="1" x14ac:dyDescent="0.3">
      <c r="B37" s="109"/>
      <c r="G37" s="110"/>
      <c r="H37" s="110"/>
      <c r="I37" s="110"/>
    </row>
    <row r="38" spans="1:11" s="108" customFormat="1" x14ac:dyDescent="0.3">
      <c r="B38" s="109"/>
      <c r="G38" s="110"/>
      <c r="H38" s="110"/>
      <c r="I38" s="110"/>
    </row>
    <row r="39" spans="1:11" s="108" customFormat="1" x14ac:dyDescent="0.3">
      <c r="B39" s="109"/>
      <c r="G39" s="110"/>
      <c r="H39" s="110"/>
      <c r="I39" s="110"/>
    </row>
    <row r="40" spans="1:11" s="108" customFormat="1" x14ac:dyDescent="0.3">
      <c r="B40" s="109"/>
      <c r="G40" s="110"/>
      <c r="H40" s="110"/>
      <c r="I40" s="110"/>
    </row>
    <row r="41" spans="1:11" x14ac:dyDescent="0.25">
      <c r="B41" s="60"/>
      <c r="G41" s="61"/>
      <c r="H41" s="61"/>
    </row>
    <row r="42" spans="1:11" s="2" customFormat="1" x14ac:dyDescent="0.3">
      <c r="B42" s="105" t="s">
        <v>99</v>
      </c>
    </row>
    <row r="43" spans="1:11" s="2" customFormat="1" x14ac:dyDescent="0.3">
      <c r="C43" s="104"/>
      <c r="G43" s="104"/>
      <c r="H43" s="107"/>
      <c r="I43"/>
    </row>
    <row r="44" spans="1:11" s="2" customFormat="1" x14ac:dyDescent="0.3">
      <c r="A44"/>
      <c r="C44" s="103" t="s">
        <v>262</v>
      </c>
      <c r="G44" s="12" t="s">
        <v>267</v>
      </c>
      <c r="H44" s="106"/>
      <c r="I44"/>
      <c r="K44" s="12"/>
    </row>
    <row r="45" spans="1:11" s="2" customFormat="1" x14ac:dyDescent="0.3">
      <c r="A45"/>
      <c r="G45" s="2" t="s">
        <v>263</v>
      </c>
      <c r="H45"/>
      <c r="I45"/>
    </row>
    <row r="46" spans="1:11" customFormat="1" ht="15.75" x14ac:dyDescent="0.3">
      <c r="B46" s="2"/>
      <c r="C46" s="98" t="s">
        <v>131</v>
      </c>
      <c r="E46" s="61"/>
      <c r="F46" s="61"/>
      <c r="K46" s="61"/>
    </row>
    <row r="47" spans="1:11" customFormat="1" x14ac:dyDescent="0.25">
      <c r="E47" s="61"/>
      <c r="F47" s="61"/>
    </row>
    <row r="48" spans="1:11" customFormat="1" x14ac:dyDescent="0.25">
      <c r="E48" s="61"/>
      <c r="F48" s="61"/>
    </row>
    <row r="49" spans="5:6" customFormat="1" x14ac:dyDescent="0.25">
      <c r="E49" s="61"/>
      <c r="F49" s="61"/>
    </row>
    <row r="50" spans="5:6" customFormat="1" x14ac:dyDescent="0.25">
      <c r="E50" s="61"/>
      <c r="F50" s="61"/>
    </row>
    <row r="51" spans="5:6" customFormat="1" ht="12.75" x14ac:dyDescent="0.2"/>
  </sheetData>
  <mergeCells count="2">
    <mergeCell ref="J7:L7"/>
    <mergeCell ref="L2:M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1:I29 H10:I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5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zoomScaleSheetLayoutView="70" workbookViewId="0">
      <selection activeCell="I10" sqref="I10"/>
    </sheetView>
  </sheetViews>
  <sheetFormatPr defaultRowHeight="15" x14ac:dyDescent="0.3"/>
  <cols>
    <col min="1" max="1" width="4.85546875" style="2" customWidth="1"/>
    <col min="2" max="2" width="16" style="2" customWidth="1"/>
    <col min="3" max="3" width="28.7109375" style="2" customWidth="1"/>
    <col min="4" max="4" width="9.85546875" style="2" customWidth="1"/>
    <col min="5" max="5" width="10.8554687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1" t="s">
        <v>431</v>
      </c>
      <c r="B1" s="113"/>
      <c r="C1" s="113"/>
      <c r="D1" s="113"/>
      <c r="E1" s="113"/>
      <c r="F1" s="113"/>
      <c r="G1" s="113"/>
      <c r="H1" s="113"/>
      <c r="I1" s="421" t="s">
        <v>101</v>
      </c>
      <c r="J1" s="421"/>
      <c r="K1" s="157"/>
    </row>
    <row r="2" spans="1:11" x14ac:dyDescent="0.3">
      <c r="A2" s="113" t="s">
        <v>132</v>
      </c>
      <c r="B2" s="113"/>
      <c r="C2" s="113"/>
      <c r="D2" s="113"/>
      <c r="E2" s="113"/>
      <c r="F2" s="113"/>
      <c r="G2" s="113"/>
      <c r="H2" s="113"/>
      <c r="I2" s="419" t="s">
        <v>448</v>
      </c>
      <c r="J2" s="420"/>
      <c r="K2" s="157"/>
    </row>
    <row r="3" spans="1:11" x14ac:dyDescent="0.3">
      <c r="A3" s="113"/>
      <c r="B3" s="113"/>
      <c r="C3" s="113"/>
      <c r="D3" s="113"/>
      <c r="E3" s="113"/>
      <c r="F3" s="113"/>
      <c r="G3" s="113"/>
      <c r="H3" s="113"/>
      <c r="I3" s="112"/>
      <c r="J3" s="112"/>
      <c r="K3" s="157"/>
    </row>
    <row r="4" spans="1:11" x14ac:dyDescent="0.3">
      <c r="A4" s="113" t="str">
        <f>'ფორმა N2'!A4</f>
        <v>ანგარიშვალდებული პირის დასახელება:</v>
      </c>
      <c r="B4" s="113"/>
      <c r="C4" s="113"/>
      <c r="D4" s="113"/>
      <c r="E4" s="113"/>
      <c r="F4" s="181"/>
      <c r="G4" s="113"/>
      <c r="H4" s="113"/>
      <c r="I4" s="113"/>
      <c r="J4" s="113"/>
      <c r="K4" s="157"/>
    </row>
    <row r="5" spans="1:11" x14ac:dyDescent="0.3">
      <c r="A5" s="173" t="s">
        <v>486</v>
      </c>
      <c r="B5" s="352"/>
      <c r="C5" s="352"/>
      <c r="D5" s="352"/>
      <c r="E5" s="305"/>
      <c r="F5" s="306"/>
      <c r="G5" s="305"/>
      <c r="H5" s="305"/>
      <c r="I5" s="305"/>
      <c r="J5" s="305"/>
      <c r="K5" s="157"/>
    </row>
    <row r="6" spans="1:11" x14ac:dyDescent="0.3">
      <c r="A6" s="114"/>
      <c r="B6" s="114"/>
      <c r="C6" s="113"/>
      <c r="D6" s="113"/>
      <c r="E6" s="113"/>
      <c r="F6" s="181"/>
      <c r="G6" s="113"/>
      <c r="H6" s="113"/>
      <c r="I6" s="113"/>
      <c r="J6" s="113"/>
      <c r="K6" s="157"/>
    </row>
    <row r="7" spans="1:11" x14ac:dyDescent="0.3">
      <c r="A7" s="182"/>
      <c r="B7" s="178"/>
      <c r="C7" s="178"/>
      <c r="D7" s="178"/>
      <c r="E7" s="178"/>
      <c r="F7" s="178"/>
      <c r="G7" s="178"/>
      <c r="H7" s="178"/>
      <c r="I7" s="178"/>
      <c r="J7" s="178"/>
      <c r="K7" s="157"/>
    </row>
    <row r="8" spans="1:11" s="26" customFormat="1" ht="45" x14ac:dyDescent="0.3">
      <c r="A8" s="184" t="s">
        <v>64</v>
      </c>
      <c r="B8" s="184" t="s">
        <v>103</v>
      </c>
      <c r="C8" s="185" t="s">
        <v>105</v>
      </c>
      <c r="D8" s="185" t="s">
        <v>269</v>
      </c>
      <c r="E8" s="185" t="s">
        <v>104</v>
      </c>
      <c r="F8" s="183" t="s">
        <v>250</v>
      </c>
      <c r="G8" s="183" t="s">
        <v>291</v>
      </c>
      <c r="H8" s="183" t="s">
        <v>292</v>
      </c>
      <c r="I8" s="183" t="s">
        <v>251</v>
      </c>
      <c r="J8" s="186" t="s">
        <v>106</v>
      </c>
      <c r="K8" s="157"/>
    </row>
    <row r="9" spans="1:11" s="26" customFormat="1" x14ac:dyDescent="0.3">
      <c r="A9" s="226">
        <v>1</v>
      </c>
      <c r="B9" s="226">
        <v>2</v>
      </c>
      <c r="C9" s="227">
        <v>3</v>
      </c>
      <c r="D9" s="227">
        <v>4</v>
      </c>
      <c r="E9" s="227">
        <v>5</v>
      </c>
      <c r="F9" s="227">
        <v>6</v>
      </c>
      <c r="G9" s="227">
        <v>7</v>
      </c>
      <c r="H9" s="227">
        <v>8</v>
      </c>
      <c r="I9" s="227">
        <v>9</v>
      </c>
      <c r="J9" s="227">
        <v>10</v>
      </c>
      <c r="K9" s="157"/>
    </row>
    <row r="10" spans="1:11" s="26" customFormat="1" x14ac:dyDescent="0.3">
      <c r="A10" s="225">
        <v>1</v>
      </c>
      <c r="B10" s="355" t="s">
        <v>492</v>
      </c>
      <c r="C10" s="356" t="s">
        <v>493</v>
      </c>
      <c r="D10" s="357" t="s">
        <v>213</v>
      </c>
      <c r="E10" s="355" t="s">
        <v>494</v>
      </c>
      <c r="F10" s="358">
        <v>1502233.86</v>
      </c>
      <c r="G10" s="358">
        <v>338438.86</v>
      </c>
      <c r="H10" s="358">
        <v>711906.43</v>
      </c>
      <c r="I10" s="358">
        <f>F10+G10-H10</f>
        <v>1128766.29</v>
      </c>
      <c r="J10" s="358"/>
      <c r="K10" s="157"/>
    </row>
    <row r="11" spans="1:11" x14ac:dyDescent="0.3">
      <c r="A11" s="156"/>
      <c r="B11" s="156"/>
      <c r="C11" s="156"/>
      <c r="D11" s="156"/>
      <c r="E11" s="156"/>
      <c r="F11" s="156"/>
      <c r="G11" s="156"/>
      <c r="H11" s="156"/>
      <c r="I11" s="156"/>
      <c r="J11" s="156"/>
    </row>
    <row r="12" spans="1:11" x14ac:dyDescent="0.3">
      <c r="A12" s="156"/>
      <c r="B12" s="156"/>
      <c r="C12" s="156"/>
      <c r="D12" s="156"/>
      <c r="E12" s="156"/>
      <c r="F12" s="156"/>
      <c r="G12" s="156"/>
      <c r="H12" s="156"/>
      <c r="I12" s="156"/>
      <c r="J12" s="156"/>
    </row>
    <row r="13" spans="1:11" x14ac:dyDescent="0.3">
      <c r="A13" s="156"/>
      <c r="B13" s="156"/>
      <c r="C13" s="156"/>
      <c r="D13" s="156"/>
      <c r="E13" s="156"/>
      <c r="F13" s="156"/>
      <c r="G13" s="156"/>
      <c r="H13" s="156"/>
      <c r="I13" s="156"/>
      <c r="J13" s="156"/>
    </row>
    <row r="14" spans="1:11" x14ac:dyDescent="0.3">
      <c r="A14" s="156"/>
      <c r="B14" s="156"/>
      <c r="C14" s="156"/>
      <c r="D14" s="156"/>
      <c r="E14" s="156"/>
      <c r="F14" s="156"/>
      <c r="G14" s="156"/>
      <c r="H14" s="156"/>
      <c r="I14" s="156"/>
      <c r="J14" s="156"/>
    </row>
    <row r="15" spans="1:11" x14ac:dyDescent="0.3">
      <c r="A15" s="156"/>
      <c r="B15" s="301" t="s">
        <v>99</v>
      </c>
      <c r="C15" s="156"/>
      <c r="D15" s="156"/>
      <c r="E15" s="156"/>
      <c r="F15" s="302"/>
      <c r="G15" s="156"/>
      <c r="H15" s="156"/>
      <c r="I15" s="156"/>
      <c r="J15" s="156"/>
    </row>
    <row r="16" spans="1:11" x14ac:dyDescent="0.3">
      <c r="A16" s="156"/>
      <c r="B16" s="156"/>
      <c r="C16" s="156"/>
      <c r="D16" s="156"/>
      <c r="E16" s="156"/>
      <c r="F16" s="153"/>
      <c r="G16" s="153"/>
      <c r="H16" s="153"/>
      <c r="I16" s="153"/>
      <c r="J16" s="153"/>
    </row>
    <row r="17" spans="1:10" x14ac:dyDescent="0.3">
      <c r="A17" s="156"/>
      <c r="B17" s="156"/>
      <c r="C17" s="343"/>
      <c r="D17" s="156"/>
      <c r="E17" s="156"/>
      <c r="F17" s="343"/>
      <c r="G17" s="344"/>
      <c r="H17" s="344"/>
      <c r="I17" s="153"/>
      <c r="J17" s="153"/>
    </row>
    <row r="18" spans="1:10" x14ac:dyDescent="0.3">
      <c r="A18" s="153"/>
      <c r="B18" s="156"/>
      <c r="C18" s="303" t="s">
        <v>262</v>
      </c>
      <c r="D18" s="303"/>
      <c r="E18" s="156"/>
      <c r="F18" s="156" t="s">
        <v>267</v>
      </c>
      <c r="G18" s="153"/>
      <c r="H18" s="153"/>
      <c r="I18" s="153"/>
      <c r="J18" s="153"/>
    </row>
    <row r="19" spans="1:10" x14ac:dyDescent="0.3">
      <c r="A19" s="153"/>
      <c r="B19" s="156"/>
      <c r="C19" s="304" t="s">
        <v>131</v>
      </c>
      <c r="D19" s="156"/>
      <c r="E19" s="156"/>
      <c r="F19" s="156" t="s">
        <v>263</v>
      </c>
      <c r="G19" s="153"/>
      <c r="H19" s="153"/>
      <c r="I19" s="153"/>
      <c r="J19" s="153"/>
    </row>
    <row r="20" spans="1:10" customFormat="1" x14ac:dyDescent="0.3">
      <c r="A20" s="153"/>
      <c r="B20" s="156"/>
      <c r="C20" s="156"/>
      <c r="D20" s="304"/>
      <c r="E20" s="153"/>
      <c r="F20" s="153"/>
      <c r="G20" s="153"/>
      <c r="H20" s="153"/>
      <c r="I20" s="153"/>
      <c r="J20" s="153"/>
    </row>
    <row r="21" spans="1:10" customFormat="1" ht="12.75" x14ac:dyDescent="0.2">
      <c r="A21" s="153"/>
      <c r="B21" s="153"/>
      <c r="C21" s="153"/>
      <c r="D21" s="153"/>
      <c r="E21" s="153"/>
      <c r="F21" s="153"/>
      <c r="G21" s="153"/>
      <c r="H21" s="153"/>
      <c r="I21" s="153"/>
      <c r="J21" s="15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  <ignoredErrors>
    <ignoredError sqref="I10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J25" sqref="J25"/>
    </sheetView>
  </sheetViews>
  <sheetFormatPr defaultRowHeight="15" x14ac:dyDescent="0.3"/>
  <cols>
    <col min="1" max="1" width="12" style="253" customWidth="1"/>
    <col min="2" max="2" width="13.28515625" style="253" customWidth="1"/>
    <col min="3" max="3" width="21.42578125" style="253" customWidth="1"/>
    <col min="4" max="4" width="17.85546875" style="253" customWidth="1"/>
    <col min="5" max="5" width="12.7109375" style="253" customWidth="1"/>
    <col min="6" max="6" width="36.85546875" style="253" customWidth="1"/>
    <col min="7" max="7" width="22.28515625" style="253" customWidth="1"/>
    <col min="8" max="8" width="0.5703125" style="253" customWidth="1"/>
    <col min="9" max="16384" width="9.140625" style="253"/>
  </cols>
  <sheetData>
    <row r="1" spans="1:8" x14ac:dyDescent="0.3">
      <c r="A1" s="111" t="s">
        <v>359</v>
      </c>
      <c r="B1" s="113"/>
      <c r="C1" s="113"/>
      <c r="D1" s="113"/>
      <c r="E1" s="113"/>
      <c r="F1" s="113"/>
      <c r="G1" s="233" t="s">
        <v>101</v>
      </c>
      <c r="H1" s="234"/>
    </row>
    <row r="2" spans="1:8" x14ac:dyDescent="0.3">
      <c r="A2" s="113" t="s">
        <v>132</v>
      </c>
      <c r="B2" s="113"/>
      <c r="C2" s="113"/>
      <c r="D2" s="113"/>
      <c r="E2" s="113"/>
      <c r="F2" s="113"/>
      <c r="G2" s="419" t="s">
        <v>448</v>
      </c>
      <c r="H2" s="420"/>
    </row>
    <row r="3" spans="1:8" x14ac:dyDescent="0.3">
      <c r="A3" s="113"/>
      <c r="B3" s="113"/>
      <c r="C3" s="113"/>
      <c r="D3" s="113"/>
      <c r="E3" s="113"/>
      <c r="F3" s="113"/>
      <c r="G3" s="154"/>
      <c r="H3" s="234"/>
    </row>
    <row r="4" spans="1:8" x14ac:dyDescent="0.3">
      <c r="A4" s="114" t="str">
        <f>'[2]ფორმა N2'!A4</f>
        <v>ანგარიშვალდებული პირის დასახელება:</v>
      </c>
      <c r="B4" s="113"/>
      <c r="C4" s="113"/>
      <c r="D4" s="113"/>
      <c r="E4" s="113"/>
      <c r="F4" s="113"/>
      <c r="G4" s="113"/>
      <c r="H4" s="156"/>
    </row>
    <row r="5" spans="1:8" x14ac:dyDescent="0.3">
      <c r="A5" s="173" t="s">
        <v>486</v>
      </c>
      <c r="B5" s="291"/>
      <c r="C5" s="291"/>
      <c r="D5" s="291"/>
      <c r="E5" s="291"/>
      <c r="F5" s="291"/>
      <c r="G5" s="291"/>
      <c r="H5" s="156"/>
    </row>
    <row r="6" spans="1:8" x14ac:dyDescent="0.3">
      <c r="A6" s="114"/>
      <c r="B6" s="113"/>
      <c r="C6" s="113"/>
      <c r="D6" s="113"/>
      <c r="E6" s="113"/>
      <c r="F6" s="113"/>
      <c r="G6" s="113"/>
      <c r="H6" s="156"/>
    </row>
    <row r="7" spans="1:8" x14ac:dyDescent="0.3">
      <c r="A7" s="113"/>
      <c r="B7" s="113"/>
      <c r="C7" s="113"/>
      <c r="D7" s="113"/>
      <c r="E7" s="113"/>
      <c r="F7" s="113"/>
      <c r="G7" s="113"/>
      <c r="H7" s="157"/>
    </row>
    <row r="8" spans="1:8" ht="45.75" customHeight="1" x14ac:dyDescent="0.3">
      <c r="A8" s="235" t="s">
        <v>310</v>
      </c>
      <c r="B8" s="235" t="s">
        <v>133</v>
      </c>
      <c r="C8" s="236" t="s">
        <v>357</v>
      </c>
      <c r="D8" s="236" t="s">
        <v>358</v>
      </c>
      <c r="E8" s="236" t="s">
        <v>269</v>
      </c>
      <c r="F8" s="235" t="s">
        <v>317</v>
      </c>
      <c r="G8" s="236" t="s">
        <v>311</v>
      </c>
      <c r="H8" s="157"/>
    </row>
    <row r="9" spans="1:8" x14ac:dyDescent="0.3">
      <c r="A9" s="237" t="s">
        <v>312</v>
      </c>
      <c r="B9" s="238"/>
      <c r="C9" s="239"/>
      <c r="D9" s="240"/>
      <c r="E9" s="240"/>
      <c r="F9" s="240"/>
      <c r="G9" s="241"/>
      <c r="H9" s="157"/>
    </row>
    <row r="10" spans="1:8" ht="15.75" x14ac:dyDescent="0.3">
      <c r="A10" s="238">
        <v>1</v>
      </c>
      <c r="B10" s="212"/>
      <c r="C10" s="242"/>
      <c r="D10" s="243"/>
      <c r="E10" s="243"/>
      <c r="F10" s="243"/>
      <c r="G10" s="244" t="str">
        <f>IF(ISBLANK(B10),"",G9+C10-D10)</f>
        <v/>
      </c>
      <c r="H10" s="157"/>
    </row>
    <row r="11" spans="1:8" ht="15.75" x14ac:dyDescent="0.3">
      <c r="A11" s="238">
        <v>2</v>
      </c>
      <c r="B11" s="212"/>
      <c r="C11" s="242"/>
      <c r="D11" s="243"/>
      <c r="E11" s="243"/>
      <c r="F11" s="243"/>
      <c r="G11" s="244" t="str">
        <f t="shared" ref="G11:G38" si="0">IF(ISBLANK(B11),"",G10+C11-D11)</f>
        <v/>
      </c>
      <c r="H11" s="157"/>
    </row>
    <row r="12" spans="1:8" ht="15.75" x14ac:dyDescent="0.3">
      <c r="A12" s="238">
        <v>3</v>
      </c>
      <c r="B12" s="212"/>
      <c r="C12" s="242"/>
      <c r="D12" s="243"/>
      <c r="E12" s="243"/>
      <c r="F12" s="243"/>
      <c r="G12" s="244" t="str">
        <f t="shared" si="0"/>
        <v/>
      </c>
      <c r="H12" s="157"/>
    </row>
    <row r="13" spans="1:8" ht="15.75" x14ac:dyDescent="0.3">
      <c r="A13" s="238">
        <v>4</v>
      </c>
      <c r="B13" s="212"/>
      <c r="C13" s="242"/>
      <c r="D13" s="243"/>
      <c r="E13" s="243"/>
      <c r="F13" s="243"/>
      <c r="G13" s="244" t="str">
        <f t="shared" si="0"/>
        <v/>
      </c>
      <c r="H13" s="157"/>
    </row>
    <row r="14" spans="1:8" ht="15.75" x14ac:dyDescent="0.3">
      <c r="A14" s="238">
        <v>5</v>
      </c>
      <c r="B14" s="212"/>
      <c r="C14" s="242"/>
      <c r="D14" s="243"/>
      <c r="E14" s="243"/>
      <c r="F14" s="243"/>
      <c r="G14" s="244" t="str">
        <f t="shared" si="0"/>
        <v/>
      </c>
      <c r="H14" s="157"/>
    </row>
    <row r="15" spans="1:8" ht="15.75" x14ac:dyDescent="0.3">
      <c r="A15" s="238">
        <v>6</v>
      </c>
      <c r="B15" s="212"/>
      <c r="C15" s="242"/>
      <c r="D15" s="243"/>
      <c r="E15" s="243"/>
      <c r="F15" s="243"/>
      <c r="G15" s="244" t="str">
        <f t="shared" si="0"/>
        <v/>
      </c>
      <c r="H15" s="157"/>
    </row>
    <row r="16" spans="1:8" ht="15.75" x14ac:dyDescent="0.3">
      <c r="A16" s="238">
        <v>7</v>
      </c>
      <c r="B16" s="212"/>
      <c r="C16" s="242"/>
      <c r="D16" s="243"/>
      <c r="E16" s="243"/>
      <c r="F16" s="243"/>
      <c r="G16" s="244" t="str">
        <f t="shared" si="0"/>
        <v/>
      </c>
      <c r="H16" s="157"/>
    </row>
    <row r="17" spans="1:8" ht="15.75" x14ac:dyDescent="0.3">
      <c r="A17" s="238">
        <v>8</v>
      </c>
      <c r="B17" s="212"/>
      <c r="C17" s="242"/>
      <c r="D17" s="243"/>
      <c r="E17" s="243"/>
      <c r="F17" s="243"/>
      <c r="G17" s="244" t="str">
        <f t="shared" si="0"/>
        <v/>
      </c>
      <c r="H17" s="157"/>
    </row>
    <row r="18" spans="1:8" ht="15.75" x14ac:dyDescent="0.3">
      <c r="A18" s="238">
        <v>9</v>
      </c>
      <c r="B18" s="212"/>
      <c r="C18" s="242"/>
      <c r="D18" s="243"/>
      <c r="E18" s="243"/>
      <c r="F18" s="243"/>
      <c r="G18" s="244" t="str">
        <f t="shared" si="0"/>
        <v/>
      </c>
      <c r="H18" s="157"/>
    </row>
    <row r="19" spans="1:8" ht="15.75" x14ac:dyDescent="0.3">
      <c r="A19" s="238">
        <v>10</v>
      </c>
      <c r="B19" s="212"/>
      <c r="C19" s="242"/>
      <c r="D19" s="243"/>
      <c r="E19" s="243"/>
      <c r="F19" s="243"/>
      <c r="G19" s="244" t="str">
        <f t="shared" si="0"/>
        <v/>
      </c>
      <c r="H19" s="157"/>
    </row>
    <row r="20" spans="1:8" ht="15.75" x14ac:dyDescent="0.3">
      <c r="A20" s="238">
        <v>11</v>
      </c>
      <c r="B20" s="212"/>
      <c r="C20" s="242"/>
      <c r="D20" s="243"/>
      <c r="E20" s="243"/>
      <c r="F20" s="243"/>
      <c r="G20" s="244" t="str">
        <f t="shared" si="0"/>
        <v/>
      </c>
      <c r="H20" s="157"/>
    </row>
    <row r="21" spans="1:8" ht="15.75" x14ac:dyDescent="0.3">
      <c r="A21" s="238">
        <v>12</v>
      </c>
      <c r="B21" s="212"/>
      <c r="C21" s="242"/>
      <c r="D21" s="243"/>
      <c r="E21" s="243"/>
      <c r="F21" s="243"/>
      <c r="G21" s="244" t="str">
        <f t="shared" si="0"/>
        <v/>
      </c>
      <c r="H21" s="157"/>
    </row>
    <row r="22" spans="1:8" ht="15.75" x14ac:dyDescent="0.3">
      <c r="A22" s="238">
        <v>13</v>
      </c>
      <c r="B22" s="212"/>
      <c r="C22" s="242"/>
      <c r="D22" s="243"/>
      <c r="E22" s="243"/>
      <c r="F22" s="243"/>
      <c r="G22" s="244" t="str">
        <f t="shared" si="0"/>
        <v/>
      </c>
      <c r="H22" s="157"/>
    </row>
    <row r="23" spans="1:8" ht="15.75" x14ac:dyDescent="0.3">
      <c r="A23" s="238">
        <v>14</v>
      </c>
      <c r="B23" s="212"/>
      <c r="C23" s="242"/>
      <c r="D23" s="243"/>
      <c r="E23" s="243"/>
      <c r="F23" s="243"/>
      <c r="G23" s="244" t="str">
        <f t="shared" si="0"/>
        <v/>
      </c>
      <c r="H23" s="157"/>
    </row>
    <row r="24" spans="1:8" ht="15.75" x14ac:dyDescent="0.3">
      <c r="A24" s="238">
        <v>15</v>
      </c>
      <c r="B24" s="212"/>
      <c r="C24" s="242"/>
      <c r="D24" s="243"/>
      <c r="E24" s="243"/>
      <c r="F24" s="243"/>
      <c r="G24" s="244" t="str">
        <f t="shared" si="0"/>
        <v/>
      </c>
      <c r="H24" s="157"/>
    </row>
    <row r="25" spans="1:8" ht="15.75" x14ac:dyDescent="0.3">
      <c r="A25" s="238">
        <v>16</v>
      </c>
      <c r="B25" s="212"/>
      <c r="C25" s="242"/>
      <c r="D25" s="243"/>
      <c r="E25" s="243"/>
      <c r="F25" s="243"/>
      <c r="G25" s="244" t="str">
        <f t="shared" si="0"/>
        <v/>
      </c>
      <c r="H25" s="157"/>
    </row>
    <row r="26" spans="1:8" ht="15.75" x14ac:dyDescent="0.3">
      <c r="A26" s="238">
        <v>17</v>
      </c>
      <c r="B26" s="212"/>
      <c r="C26" s="242"/>
      <c r="D26" s="243"/>
      <c r="E26" s="243"/>
      <c r="F26" s="243"/>
      <c r="G26" s="244" t="str">
        <f t="shared" si="0"/>
        <v/>
      </c>
      <c r="H26" s="157"/>
    </row>
    <row r="27" spans="1:8" ht="15.75" x14ac:dyDescent="0.3">
      <c r="A27" s="238">
        <v>18</v>
      </c>
      <c r="B27" s="212"/>
      <c r="C27" s="242"/>
      <c r="D27" s="243"/>
      <c r="E27" s="243"/>
      <c r="F27" s="243"/>
      <c r="G27" s="244" t="str">
        <f t="shared" si="0"/>
        <v/>
      </c>
      <c r="H27" s="157"/>
    </row>
    <row r="28" spans="1:8" ht="15.75" x14ac:dyDescent="0.3">
      <c r="A28" s="238">
        <v>19</v>
      </c>
      <c r="B28" s="212"/>
      <c r="C28" s="242"/>
      <c r="D28" s="243"/>
      <c r="E28" s="243"/>
      <c r="F28" s="243"/>
      <c r="G28" s="244" t="str">
        <f t="shared" si="0"/>
        <v/>
      </c>
      <c r="H28" s="157"/>
    </row>
    <row r="29" spans="1:8" ht="15.75" x14ac:dyDescent="0.3">
      <c r="A29" s="238">
        <v>20</v>
      </c>
      <c r="B29" s="212"/>
      <c r="C29" s="242"/>
      <c r="D29" s="243"/>
      <c r="E29" s="243"/>
      <c r="F29" s="243"/>
      <c r="G29" s="244" t="str">
        <f t="shared" si="0"/>
        <v/>
      </c>
      <c r="H29" s="157"/>
    </row>
    <row r="30" spans="1:8" ht="15.75" x14ac:dyDescent="0.3">
      <c r="A30" s="238">
        <v>21</v>
      </c>
      <c r="B30" s="212"/>
      <c r="C30" s="245"/>
      <c r="D30" s="246"/>
      <c r="E30" s="246"/>
      <c r="F30" s="246"/>
      <c r="G30" s="244" t="str">
        <f t="shared" si="0"/>
        <v/>
      </c>
      <c r="H30" s="157"/>
    </row>
    <row r="31" spans="1:8" ht="15.75" x14ac:dyDescent="0.3">
      <c r="A31" s="238">
        <v>22</v>
      </c>
      <c r="B31" s="212"/>
      <c r="C31" s="245"/>
      <c r="D31" s="246"/>
      <c r="E31" s="246"/>
      <c r="F31" s="246"/>
      <c r="G31" s="244" t="str">
        <f t="shared" si="0"/>
        <v/>
      </c>
      <c r="H31" s="157"/>
    </row>
    <row r="32" spans="1:8" ht="15.75" x14ac:dyDescent="0.3">
      <c r="A32" s="238">
        <v>23</v>
      </c>
      <c r="B32" s="212"/>
      <c r="C32" s="245"/>
      <c r="D32" s="246"/>
      <c r="E32" s="246"/>
      <c r="F32" s="246"/>
      <c r="G32" s="244" t="str">
        <f t="shared" si="0"/>
        <v/>
      </c>
      <c r="H32" s="157"/>
    </row>
    <row r="33" spans="1:10" ht="15.75" x14ac:dyDescent="0.3">
      <c r="A33" s="238">
        <v>24</v>
      </c>
      <c r="B33" s="212"/>
      <c r="C33" s="245"/>
      <c r="D33" s="246"/>
      <c r="E33" s="246"/>
      <c r="F33" s="246"/>
      <c r="G33" s="244" t="str">
        <f t="shared" si="0"/>
        <v/>
      </c>
      <c r="H33" s="157"/>
    </row>
    <row r="34" spans="1:10" ht="15.75" x14ac:dyDescent="0.3">
      <c r="A34" s="238">
        <v>25</v>
      </c>
      <c r="B34" s="212"/>
      <c r="C34" s="245"/>
      <c r="D34" s="246"/>
      <c r="E34" s="246"/>
      <c r="F34" s="246"/>
      <c r="G34" s="244" t="str">
        <f t="shared" si="0"/>
        <v/>
      </c>
      <c r="H34" s="157"/>
    </row>
    <row r="35" spans="1:10" ht="15.75" x14ac:dyDescent="0.3">
      <c r="A35" s="238">
        <v>26</v>
      </c>
      <c r="B35" s="212"/>
      <c r="C35" s="245"/>
      <c r="D35" s="246"/>
      <c r="E35" s="246"/>
      <c r="F35" s="246"/>
      <c r="G35" s="244" t="str">
        <f t="shared" si="0"/>
        <v/>
      </c>
      <c r="H35" s="157"/>
    </row>
    <row r="36" spans="1:10" ht="15.75" x14ac:dyDescent="0.3">
      <c r="A36" s="238">
        <v>27</v>
      </c>
      <c r="B36" s="212"/>
      <c r="C36" s="245"/>
      <c r="D36" s="246"/>
      <c r="E36" s="246"/>
      <c r="F36" s="246"/>
      <c r="G36" s="244" t="str">
        <f t="shared" si="0"/>
        <v/>
      </c>
      <c r="H36" s="157"/>
    </row>
    <row r="37" spans="1:10" ht="15.75" x14ac:dyDescent="0.3">
      <c r="A37" s="238">
        <v>28</v>
      </c>
      <c r="B37" s="212"/>
      <c r="C37" s="245"/>
      <c r="D37" s="246"/>
      <c r="E37" s="246"/>
      <c r="F37" s="246"/>
      <c r="G37" s="244" t="str">
        <f t="shared" si="0"/>
        <v/>
      </c>
      <c r="H37" s="157"/>
    </row>
    <row r="38" spans="1:10" ht="15.75" x14ac:dyDescent="0.3">
      <c r="A38" s="238">
        <v>29</v>
      </c>
      <c r="B38" s="212"/>
      <c r="C38" s="245"/>
      <c r="D38" s="246"/>
      <c r="E38" s="246"/>
      <c r="F38" s="246"/>
      <c r="G38" s="244" t="str">
        <f t="shared" si="0"/>
        <v/>
      </c>
      <c r="H38" s="157"/>
    </row>
    <row r="39" spans="1:10" ht="15.75" x14ac:dyDescent="0.3">
      <c r="A39" s="238" t="s">
        <v>275</v>
      </c>
      <c r="B39" s="212"/>
      <c r="C39" s="245"/>
      <c r="D39" s="246"/>
      <c r="E39" s="246"/>
      <c r="F39" s="246"/>
      <c r="G39" s="244" t="str">
        <f>IF(ISBLANK(B39),"",#REF!+C39-D39)</f>
        <v/>
      </c>
      <c r="H39" s="157"/>
    </row>
    <row r="40" spans="1:10" x14ac:dyDescent="0.3">
      <c r="A40" s="247" t="s">
        <v>313</v>
      </c>
      <c r="B40" s="248"/>
      <c r="C40" s="249"/>
      <c r="D40" s="250"/>
      <c r="E40" s="250"/>
      <c r="F40" s="251"/>
      <c r="G40" s="252" t="str">
        <f>G39</f>
        <v/>
      </c>
      <c r="H40" s="157"/>
    </row>
    <row r="44" spans="1:10" x14ac:dyDescent="0.3">
      <c r="B44" s="255" t="s">
        <v>99</v>
      </c>
      <c r="F44" s="256"/>
    </row>
    <row r="45" spans="1:10" x14ac:dyDescent="0.3">
      <c r="F45" s="254"/>
      <c r="G45" s="254"/>
      <c r="H45" s="254"/>
      <c r="I45" s="254"/>
      <c r="J45" s="254"/>
    </row>
    <row r="46" spans="1:10" x14ac:dyDescent="0.3">
      <c r="C46" s="257"/>
      <c r="F46" s="257"/>
      <c r="G46" s="258"/>
      <c r="H46" s="254"/>
      <c r="I46" s="254"/>
      <c r="J46" s="254"/>
    </row>
    <row r="47" spans="1:10" x14ac:dyDescent="0.3">
      <c r="A47" s="254"/>
      <c r="C47" s="259" t="s">
        <v>262</v>
      </c>
      <c r="F47" s="260" t="s">
        <v>267</v>
      </c>
      <c r="G47" s="258"/>
      <c r="H47" s="254"/>
      <c r="I47" s="254"/>
      <c r="J47" s="254"/>
    </row>
    <row r="48" spans="1:10" x14ac:dyDescent="0.3">
      <c r="A48" s="254"/>
      <c r="C48" s="261" t="s">
        <v>131</v>
      </c>
      <c r="F48" s="253" t="s">
        <v>263</v>
      </c>
      <c r="G48" s="254"/>
      <c r="H48" s="254"/>
      <c r="I48" s="254"/>
      <c r="J48" s="254"/>
    </row>
    <row r="49" spans="2:2" s="254" customFormat="1" x14ac:dyDescent="0.3">
      <c r="B49" s="253"/>
    </row>
    <row r="50" spans="2:2" s="254" customFormat="1" ht="12.75" x14ac:dyDescent="0.2"/>
    <row r="51" spans="2:2" s="254" customFormat="1" ht="12.75" x14ac:dyDescent="0.2"/>
    <row r="52" spans="2:2" s="254" customFormat="1" ht="12.75" x14ac:dyDescent="0.2"/>
    <row r="53" spans="2:2" s="254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zoomScaleSheetLayoutView="70" workbookViewId="0">
      <selection activeCell="J15" sqref="J15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92" t="s">
        <v>301</v>
      </c>
      <c r="B1" s="193"/>
      <c r="C1" s="193"/>
      <c r="D1" s="193"/>
      <c r="E1" s="193"/>
      <c r="F1" s="115"/>
      <c r="G1" s="115"/>
      <c r="H1" s="115"/>
      <c r="I1" s="424" t="s">
        <v>101</v>
      </c>
      <c r="J1" s="424"/>
      <c r="K1" s="199"/>
    </row>
    <row r="2" spans="1:12" s="22" customFormat="1" ht="15" x14ac:dyDescent="0.3">
      <c r="A2" s="157" t="s">
        <v>132</v>
      </c>
      <c r="B2" s="193"/>
      <c r="C2" s="193"/>
      <c r="D2" s="193"/>
      <c r="E2" s="193"/>
      <c r="F2" s="194"/>
      <c r="G2" s="195"/>
      <c r="H2" s="195"/>
      <c r="I2" s="419" t="s">
        <v>448</v>
      </c>
      <c r="J2" s="420"/>
      <c r="K2" s="199"/>
    </row>
    <row r="3" spans="1:12" s="22" customFormat="1" ht="15" x14ac:dyDescent="0.2">
      <c r="A3" s="193"/>
      <c r="B3" s="193"/>
      <c r="C3" s="193"/>
      <c r="D3" s="193"/>
      <c r="E3" s="193"/>
      <c r="F3" s="194"/>
      <c r="G3" s="195"/>
      <c r="H3" s="195"/>
      <c r="I3" s="196"/>
      <c r="J3" s="112"/>
      <c r="K3" s="199"/>
    </row>
    <row r="4" spans="1:12" s="2" customFormat="1" ht="15" x14ac:dyDescent="0.3">
      <c r="A4" s="113" t="str">
        <f>'ფორმა N2'!A4</f>
        <v>ანგარიშვალდებული პირის დასახელება:</v>
      </c>
      <c r="B4" s="113"/>
      <c r="C4" s="113"/>
      <c r="D4" s="113"/>
      <c r="E4" s="113"/>
      <c r="F4" s="114"/>
      <c r="G4" s="114"/>
      <c r="H4" s="114"/>
      <c r="I4" s="181"/>
      <c r="J4" s="113"/>
      <c r="K4" s="157"/>
      <c r="L4" s="22"/>
    </row>
    <row r="5" spans="1:12" s="2" customFormat="1" ht="15" x14ac:dyDescent="0.3">
      <c r="A5" s="173" t="s">
        <v>486</v>
      </c>
      <c r="B5" s="175"/>
      <c r="C5" s="175"/>
      <c r="D5" s="175"/>
      <c r="E5" s="175"/>
      <c r="F5" s="56"/>
      <c r="G5" s="56"/>
      <c r="H5" s="56"/>
      <c r="I5" s="187"/>
      <c r="J5" s="56"/>
      <c r="K5" s="157"/>
    </row>
    <row r="6" spans="1:12" s="22" customFormat="1" ht="13.5" x14ac:dyDescent="0.2">
      <c r="A6" s="197"/>
      <c r="B6" s="198"/>
      <c r="C6" s="198"/>
      <c r="D6" s="193"/>
      <c r="E6" s="193"/>
      <c r="F6" s="193"/>
      <c r="G6" s="193"/>
      <c r="H6" s="193"/>
      <c r="I6" s="193"/>
      <c r="J6" s="193"/>
      <c r="K6" s="199"/>
    </row>
    <row r="7" spans="1:12" ht="45" x14ac:dyDescent="0.2">
      <c r="A7" s="188"/>
      <c r="B7" s="423" t="s">
        <v>212</v>
      </c>
      <c r="C7" s="423"/>
      <c r="D7" s="423" t="s">
        <v>289</v>
      </c>
      <c r="E7" s="423"/>
      <c r="F7" s="423" t="s">
        <v>290</v>
      </c>
      <c r="G7" s="423"/>
      <c r="H7" s="211" t="s">
        <v>276</v>
      </c>
      <c r="I7" s="423" t="s">
        <v>215</v>
      </c>
      <c r="J7" s="423"/>
      <c r="K7" s="200"/>
    </row>
    <row r="8" spans="1:12" ht="15" x14ac:dyDescent="0.2">
      <c r="A8" s="189" t="s">
        <v>107</v>
      </c>
      <c r="B8" s="190" t="s">
        <v>214</v>
      </c>
      <c r="C8" s="191" t="s">
        <v>213</v>
      </c>
      <c r="D8" s="190" t="s">
        <v>214</v>
      </c>
      <c r="E8" s="191" t="s">
        <v>213</v>
      </c>
      <c r="F8" s="190" t="s">
        <v>214</v>
      </c>
      <c r="G8" s="191" t="s">
        <v>213</v>
      </c>
      <c r="H8" s="191" t="s">
        <v>213</v>
      </c>
      <c r="I8" s="190" t="s">
        <v>214</v>
      </c>
      <c r="J8" s="191" t="s">
        <v>213</v>
      </c>
      <c r="K8" s="200"/>
    </row>
    <row r="9" spans="1:12" ht="15" x14ac:dyDescent="0.2">
      <c r="A9" s="57" t="s">
        <v>108</v>
      </c>
      <c r="B9" s="119">
        <f>SUM(B10,B14,B17)</f>
        <v>16</v>
      </c>
      <c r="C9" s="119">
        <f>SUM(C10,C14,C17)</f>
        <v>4782261.3</v>
      </c>
      <c r="D9" s="119">
        <f t="shared" ref="D9:J9" si="0">SUM(D10,D14,D17)</f>
        <v>0</v>
      </c>
      <c r="E9" s="119">
        <f>SUM(E10,E14,E17)</f>
        <v>13436</v>
      </c>
      <c r="F9" s="119">
        <f t="shared" si="0"/>
        <v>0</v>
      </c>
      <c r="G9" s="119">
        <f>SUM(G10,G14,G17)</f>
        <v>0</v>
      </c>
      <c r="H9" s="119">
        <f>SUM(H10,H14,H17)</f>
        <v>0</v>
      </c>
      <c r="I9" s="119">
        <f>SUM(I10,I14,I17)</f>
        <v>16</v>
      </c>
      <c r="J9" s="119">
        <f t="shared" si="0"/>
        <v>4795697.3</v>
      </c>
      <c r="K9" s="200"/>
    </row>
    <row r="10" spans="1:12" ht="15" x14ac:dyDescent="0.2">
      <c r="A10" s="58" t="s">
        <v>109</v>
      </c>
      <c r="B10" s="188">
        <f>SUM(B11:B13)</f>
        <v>7</v>
      </c>
      <c r="C10" s="188">
        <f>SUM(C11:C13)</f>
        <v>3360057.04</v>
      </c>
      <c r="D10" s="188">
        <f t="shared" ref="D10:J10" si="1">SUM(D11:D13)</f>
        <v>0</v>
      </c>
      <c r="E10" s="188">
        <f>SUM(E11:E13)</f>
        <v>0</v>
      </c>
      <c r="F10" s="188">
        <f t="shared" si="1"/>
        <v>0</v>
      </c>
      <c r="G10" s="188">
        <f>SUM(G11:G13)</f>
        <v>0</v>
      </c>
      <c r="H10" s="188">
        <f>SUM(H11:H13)</f>
        <v>0</v>
      </c>
      <c r="I10" s="188">
        <f>SUM(I11:I13)</f>
        <v>7</v>
      </c>
      <c r="J10" s="188">
        <f t="shared" si="1"/>
        <v>3360057.04</v>
      </c>
      <c r="K10" s="200"/>
    </row>
    <row r="11" spans="1:12" ht="15" x14ac:dyDescent="0.2">
      <c r="A11" s="58" t="s">
        <v>110</v>
      </c>
      <c r="B11" s="25"/>
      <c r="C11" s="25"/>
      <c r="D11" s="25"/>
      <c r="E11" s="25"/>
      <c r="F11" s="25"/>
      <c r="G11" s="25"/>
      <c r="H11" s="25"/>
      <c r="I11" s="25">
        <f>B11+D11-F11-G11</f>
        <v>0</v>
      </c>
      <c r="J11" s="25">
        <f>C11+E11-G11-H11</f>
        <v>0</v>
      </c>
      <c r="K11" s="200"/>
    </row>
    <row r="12" spans="1:12" ht="15" x14ac:dyDescent="0.2">
      <c r="A12" s="58" t="s">
        <v>111</v>
      </c>
      <c r="B12" s="25">
        <v>7</v>
      </c>
      <c r="C12" s="25">
        <v>3360057.04</v>
      </c>
      <c r="D12" s="25"/>
      <c r="E12" s="25"/>
      <c r="F12" s="25"/>
      <c r="G12" s="25"/>
      <c r="H12" s="25"/>
      <c r="I12" s="25">
        <f>B12+D12-F12</f>
        <v>7</v>
      </c>
      <c r="J12" s="25">
        <f>C12+E12-G12-H12</f>
        <v>3360057.04</v>
      </c>
      <c r="K12" s="200"/>
    </row>
    <row r="13" spans="1:12" ht="15" x14ac:dyDescent="0.2">
      <c r="A13" s="58" t="s">
        <v>112</v>
      </c>
      <c r="B13" s="25"/>
      <c r="C13" s="25"/>
      <c r="D13" s="25"/>
      <c r="E13" s="25"/>
      <c r="F13" s="25"/>
      <c r="G13" s="25"/>
      <c r="H13" s="25"/>
      <c r="I13" s="25">
        <f>B13+D13-F13-G13</f>
        <v>0</v>
      </c>
      <c r="J13" s="25">
        <f>C13+E13-G13-H13</f>
        <v>0</v>
      </c>
      <c r="K13" s="200"/>
    </row>
    <row r="14" spans="1:12" ht="15" x14ac:dyDescent="0.2">
      <c r="A14" s="58" t="s">
        <v>113</v>
      </c>
      <c r="B14" s="188">
        <f>SUM(B15:B16)</f>
        <v>9</v>
      </c>
      <c r="C14" s="188">
        <f>SUM(C15:C16)</f>
        <v>1389811.26</v>
      </c>
      <c r="D14" s="188">
        <f t="shared" ref="D14:J14" si="2">SUM(D15:D16)</f>
        <v>0</v>
      </c>
      <c r="E14" s="188">
        <f>SUM(E15:E16)</f>
        <v>13436</v>
      </c>
      <c r="F14" s="188">
        <f t="shared" si="2"/>
        <v>0</v>
      </c>
      <c r="G14" s="188">
        <f>SUM(G15:G16)</f>
        <v>0</v>
      </c>
      <c r="H14" s="188">
        <f>SUM(H15:H16)</f>
        <v>0</v>
      </c>
      <c r="I14" s="188">
        <f>SUM(I15:I16)</f>
        <v>9</v>
      </c>
      <c r="J14" s="188">
        <f t="shared" si="2"/>
        <v>1403247.26</v>
      </c>
      <c r="K14" s="200"/>
    </row>
    <row r="15" spans="1:12" ht="15" x14ac:dyDescent="0.2">
      <c r="A15" s="58" t="s">
        <v>114</v>
      </c>
      <c r="B15" s="25">
        <v>9</v>
      </c>
      <c r="C15" s="25">
        <v>339401.72000000003</v>
      </c>
      <c r="D15" s="25"/>
      <c r="E15" s="25"/>
      <c r="F15" s="25"/>
      <c r="G15" s="25"/>
      <c r="H15" s="25"/>
      <c r="I15" s="25">
        <f>B15+D15-F15</f>
        <v>9</v>
      </c>
      <c r="J15" s="25">
        <f>C15+E15-G15-H15</f>
        <v>339401.72000000003</v>
      </c>
      <c r="K15" s="200"/>
    </row>
    <row r="16" spans="1:12" ht="15" x14ac:dyDescent="0.2">
      <c r="A16" s="58" t="s">
        <v>115</v>
      </c>
      <c r="B16" s="25"/>
      <c r="C16" s="25">
        <v>1050409.54</v>
      </c>
      <c r="D16" s="25"/>
      <c r="E16" s="25">
        <v>13436</v>
      </c>
      <c r="F16" s="25"/>
      <c r="G16" s="25"/>
      <c r="H16" s="25"/>
      <c r="I16" s="25">
        <f>B16+D16-F16</f>
        <v>0</v>
      </c>
      <c r="J16" s="25">
        <f>C16+E16-G16-H16</f>
        <v>1063845.54</v>
      </c>
      <c r="K16" s="200"/>
    </row>
    <row r="17" spans="1:11" ht="15" x14ac:dyDescent="0.2">
      <c r="A17" s="58" t="s">
        <v>116</v>
      </c>
      <c r="B17" s="188">
        <f>SUM(B18:B19,B22,B23)</f>
        <v>0</v>
      </c>
      <c r="C17" s="188">
        <f>SUM(C18:C19,C22,C23)</f>
        <v>32393</v>
      </c>
      <c r="D17" s="188">
        <f t="shared" ref="D17:J17" si="3">SUM(D18:D19,D22,D23)</f>
        <v>0</v>
      </c>
      <c r="E17" s="188">
        <f>SUM(E18:E19,E22,E23)</f>
        <v>0</v>
      </c>
      <c r="F17" s="188">
        <f t="shared" si="3"/>
        <v>0</v>
      </c>
      <c r="G17" s="188">
        <f>SUM(G18:G19,G22,G23)</f>
        <v>0</v>
      </c>
      <c r="H17" s="188">
        <f>SUM(H18:H19,H22,H23)</f>
        <v>0</v>
      </c>
      <c r="I17" s="188">
        <f>SUM(I18:I19,I22,I23)</f>
        <v>0</v>
      </c>
      <c r="J17" s="188">
        <f t="shared" si="3"/>
        <v>32393</v>
      </c>
      <c r="K17" s="200"/>
    </row>
    <row r="18" spans="1:11" ht="15" x14ac:dyDescent="0.2">
      <c r="A18" s="58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200"/>
    </row>
    <row r="19" spans="1:11" ht="15" x14ac:dyDescent="0.2">
      <c r="A19" s="58" t="s">
        <v>118</v>
      </c>
      <c r="B19" s="188">
        <f>SUM(B20:B21)</f>
        <v>0</v>
      </c>
      <c r="C19" s="188">
        <f>SUM(C20:C21)</f>
        <v>22689.010000000002</v>
      </c>
      <c r="D19" s="188">
        <f t="shared" ref="D19:J19" si="4">SUM(D20:D21)</f>
        <v>0</v>
      </c>
      <c r="E19" s="188">
        <f>SUM(E20:E21)</f>
        <v>0</v>
      </c>
      <c r="F19" s="188">
        <f t="shared" si="4"/>
        <v>0</v>
      </c>
      <c r="G19" s="188">
        <f>SUM(G20:G21)</f>
        <v>0</v>
      </c>
      <c r="H19" s="188">
        <f>SUM(H20:H21)</f>
        <v>0</v>
      </c>
      <c r="I19" s="188">
        <f>SUM(I20:I21)</f>
        <v>0</v>
      </c>
      <c r="J19" s="188">
        <f t="shared" si="4"/>
        <v>22689.010000000002</v>
      </c>
      <c r="K19" s="200"/>
    </row>
    <row r="20" spans="1:11" ht="15" x14ac:dyDescent="0.2">
      <c r="A20" s="58" t="s">
        <v>119</v>
      </c>
      <c r="B20" s="25"/>
      <c r="C20" s="25"/>
      <c r="D20" s="25"/>
      <c r="E20" s="25"/>
      <c r="F20" s="25"/>
      <c r="G20" s="25"/>
      <c r="H20" s="25"/>
      <c r="I20" s="25">
        <f>B20+D20-F20</f>
        <v>0</v>
      </c>
      <c r="J20" s="25">
        <f>C20+E20-G20-H20</f>
        <v>0</v>
      </c>
      <c r="K20" s="200"/>
    </row>
    <row r="21" spans="1:11" ht="15" x14ac:dyDescent="0.2">
      <c r="A21" s="58" t="s">
        <v>120</v>
      </c>
      <c r="B21" s="25"/>
      <c r="C21" s="25">
        <v>22689.010000000002</v>
      </c>
      <c r="D21" s="25"/>
      <c r="E21" s="25"/>
      <c r="F21" s="25"/>
      <c r="G21" s="25"/>
      <c r="H21" s="25"/>
      <c r="I21" s="25">
        <f t="shared" ref="I21:I23" si="5">B21+D21-F21</f>
        <v>0</v>
      </c>
      <c r="J21" s="25">
        <f t="shared" ref="J21:J23" si="6">C21+E21-G21-H21</f>
        <v>22689.010000000002</v>
      </c>
      <c r="K21" s="200"/>
    </row>
    <row r="22" spans="1:11" ht="15" x14ac:dyDescent="0.2">
      <c r="A22" s="58" t="s">
        <v>121</v>
      </c>
      <c r="B22" s="25"/>
      <c r="C22" s="25">
        <v>0</v>
      </c>
      <c r="D22" s="25"/>
      <c r="E22" s="25"/>
      <c r="F22" s="25"/>
      <c r="G22" s="25"/>
      <c r="H22" s="25"/>
      <c r="I22" s="25">
        <f t="shared" si="5"/>
        <v>0</v>
      </c>
      <c r="J22" s="25">
        <f t="shared" si="6"/>
        <v>0</v>
      </c>
      <c r="K22" s="200"/>
    </row>
    <row r="23" spans="1:11" ht="15" x14ac:dyDescent="0.2">
      <c r="A23" s="58" t="s">
        <v>122</v>
      </c>
      <c r="B23" s="25"/>
      <c r="C23" s="25">
        <v>9703.989999999998</v>
      </c>
      <c r="D23" s="25"/>
      <c r="E23" s="25"/>
      <c r="F23" s="25"/>
      <c r="G23" s="25"/>
      <c r="H23" s="25"/>
      <c r="I23" s="25">
        <f t="shared" si="5"/>
        <v>0</v>
      </c>
      <c r="J23" s="25">
        <f t="shared" si="6"/>
        <v>9703.989999999998</v>
      </c>
      <c r="K23" s="200"/>
    </row>
    <row r="24" spans="1:11" ht="15" x14ac:dyDescent="0.2">
      <c r="A24" s="57" t="s">
        <v>123</v>
      </c>
      <c r="B24" s="119">
        <f>SUM(B25:B31)</f>
        <v>0</v>
      </c>
      <c r="C24" s="119">
        <f t="shared" ref="C24:J24" si="7">SUM(C25:C31)</f>
        <v>0</v>
      </c>
      <c r="D24" s="119">
        <f t="shared" si="7"/>
        <v>0</v>
      </c>
      <c r="E24" s="119">
        <f t="shared" si="7"/>
        <v>0</v>
      </c>
      <c r="F24" s="119">
        <f t="shared" si="7"/>
        <v>0</v>
      </c>
      <c r="G24" s="119">
        <f t="shared" si="7"/>
        <v>0</v>
      </c>
      <c r="H24" s="119">
        <f t="shared" si="7"/>
        <v>0</v>
      </c>
      <c r="I24" s="119">
        <f t="shared" si="7"/>
        <v>0</v>
      </c>
      <c r="J24" s="119">
        <f t="shared" si="7"/>
        <v>0</v>
      </c>
      <c r="K24" s="200"/>
    </row>
    <row r="25" spans="1:11" ht="15" x14ac:dyDescent="0.2">
      <c r="A25" s="58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200"/>
    </row>
    <row r="26" spans="1:11" ht="15" x14ac:dyDescent="0.2">
      <c r="A26" s="58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200"/>
    </row>
    <row r="27" spans="1:11" ht="15" x14ac:dyDescent="0.2">
      <c r="A27" s="58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200"/>
    </row>
    <row r="28" spans="1:11" ht="15" x14ac:dyDescent="0.2">
      <c r="A28" s="58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200"/>
    </row>
    <row r="29" spans="1:11" ht="15" x14ac:dyDescent="0.2">
      <c r="A29" s="58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200"/>
    </row>
    <row r="30" spans="1:11" ht="15" x14ac:dyDescent="0.2">
      <c r="A30" s="58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200"/>
    </row>
    <row r="31" spans="1:11" ht="15" x14ac:dyDescent="0.2">
      <c r="A31" s="58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200"/>
    </row>
    <row r="32" spans="1:11" ht="15" x14ac:dyDescent="0.2">
      <c r="A32" s="57" t="s">
        <v>124</v>
      </c>
      <c r="B32" s="119">
        <f>SUM(B33:B35)</f>
        <v>0</v>
      </c>
      <c r="C32" s="119">
        <f>SUM(C33:C35)</f>
        <v>0</v>
      </c>
      <c r="D32" s="119">
        <f t="shared" ref="D32:J32" si="8">SUM(D33:D35)</f>
        <v>0</v>
      </c>
      <c r="E32" s="119">
        <f>SUM(E33:E35)</f>
        <v>0</v>
      </c>
      <c r="F32" s="119">
        <f t="shared" si="8"/>
        <v>0</v>
      </c>
      <c r="G32" s="119">
        <f>SUM(G33:G35)</f>
        <v>0</v>
      </c>
      <c r="H32" s="119">
        <f>SUM(H33:H35)</f>
        <v>0</v>
      </c>
      <c r="I32" s="119">
        <f>SUM(I33:I35)</f>
        <v>0</v>
      </c>
      <c r="J32" s="119">
        <f t="shared" si="8"/>
        <v>0</v>
      </c>
      <c r="K32" s="200"/>
    </row>
    <row r="33" spans="1:11" ht="15" x14ac:dyDescent="0.2">
      <c r="A33" s="58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200"/>
    </row>
    <row r="34" spans="1:11" ht="15" x14ac:dyDescent="0.2">
      <c r="A34" s="58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200"/>
    </row>
    <row r="35" spans="1:11" ht="15" x14ac:dyDescent="0.2">
      <c r="A35" s="58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200"/>
    </row>
    <row r="36" spans="1:11" ht="15" x14ac:dyDescent="0.2">
      <c r="A36" s="57" t="s">
        <v>125</v>
      </c>
      <c r="B36" s="119">
        <f t="shared" ref="B36:J36" si="9">SUM(B37:B39,B42)</f>
        <v>0</v>
      </c>
      <c r="C36" s="119">
        <f t="shared" si="9"/>
        <v>0</v>
      </c>
      <c r="D36" s="119">
        <f t="shared" si="9"/>
        <v>0</v>
      </c>
      <c r="E36" s="119">
        <f t="shared" si="9"/>
        <v>0</v>
      </c>
      <c r="F36" s="119">
        <f t="shared" si="9"/>
        <v>0</v>
      </c>
      <c r="G36" s="119">
        <f t="shared" si="9"/>
        <v>0</v>
      </c>
      <c r="H36" s="119">
        <f t="shared" si="9"/>
        <v>0</v>
      </c>
      <c r="I36" s="119">
        <f t="shared" si="9"/>
        <v>0</v>
      </c>
      <c r="J36" s="119">
        <f t="shared" si="9"/>
        <v>0</v>
      </c>
      <c r="K36" s="200"/>
    </row>
    <row r="37" spans="1:11" ht="15" x14ac:dyDescent="0.2">
      <c r="A37" s="58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200"/>
    </row>
    <row r="38" spans="1:11" ht="15" x14ac:dyDescent="0.2">
      <c r="A38" s="58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200"/>
    </row>
    <row r="39" spans="1:11" ht="15" x14ac:dyDescent="0.2">
      <c r="A39" s="58" t="s">
        <v>128</v>
      </c>
      <c r="B39" s="188">
        <f t="shared" ref="B39:J39" si="10">SUM(B40:B41)</f>
        <v>0</v>
      </c>
      <c r="C39" s="188">
        <f t="shared" si="10"/>
        <v>0</v>
      </c>
      <c r="D39" s="188">
        <f t="shared" si="10"/>
        <v>0</v>
      </c>
      <c r="E39" s="188">
        <f t="shared" si="10"/>
        <v>0</v>
      </c>
      <c r="F39" s="188">
        <f t="shared" si="10"/>
        <v>0</v>
      </c>
      <c r="G39" s="188">
        <f t="shared" si="10"/>
        <v>0</v>
      </c>
      <c r="H39" s="188">
        <f t="shared" si="10"/>
        <v>0</v>
      </c>
      <c r="I39" s="188">
        <f t="shared" si="10"/>
        <v>0</v>
      </c>
      <c r="J39" s="188">
        <f t="shared" si="10"/>
        <v>0</v>
      </c>
      <c r="K39" s="200"/>
    </row>
    <row r="40" spans="1:11" ht="30" x14ac:dyDescent="0.2">
      <c r="A40" s="58" t="s">
        <v>415</v>
      </c>
      <c r="B40" s="25"/>
      <c r="C40" s="25"/>
      <c r="D40" s="25"/>
      <c r="E40" s="25"/>
      <c r="F40" s="25"/>
      <c r="G40" s="25"/>
      <c r="H40" s="25"/>
      <c r="I40" s="25"/>
      <c r="J40" s="25"/>
      <c r="K40" s="200"/>
    </row>
    <row r="41" spans="1:11" ht="15" x14ac:dyDescent="0.2">
      <c r="A41" s="58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200"/>
    </row>
    <row r="42" spans="1:11" ht="15" x14ac:dyDescent="0.2">
      <c r="A42" s="58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200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5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4"/>
      <c r="C48" s="104"/>
      <c r="F48" s="104"/>
      <c r="G48" s="107"/>
      <c r="H48" s="104"/>
      <c r="I48"/>
      <c r="J48"/>
    </row>
    <row r="49" spans="1:10" s="2" customFormat="1" ht="15" x14ac:dyDescent="0.3">
      <c r="B49" s="103" t="s">
        <v>262</v>
      </c>
      <c r="F49" s="12" t="s">
        <v>267</v>
      </c>
      <c r="G49" s="106"/>
      <c r="I49"/>
      <c r="J49"/>
    </row>
    <row r="50" spans="1:10" s="2" customFormat="1" ht="15" x14ac:dyDescent="0.3">
      <c r="B50" s="98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93" fitToHeight="0" orientation="landscape" r:id="rId1"/>
  <rowBreaks count="1" manualBreakCount="1">
    <brk id="31" max="10" man="1"/>
  </rowBreaks>
  <ignoredErrors>
    <ignoredError sqref="I11:J11 I13:J13 J12 I15:J15 I16:J16 I20:J23" unlockedFormula="1"/>
    <ignoredError sqref="J14" formula="1"/>
    <ignoredError sqref="I12" formula="1" unlocked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25"/>
  <sheetViews>
    <sheetView showGridLines="0" zoomScaleSheetLayoutView="70" workbookViewId="0">
      <selection activeCell="H2" sqref="H2"/>
    </sheetView>
  </sheetViews>
  <sheetFormatPr defaultRowHeight="12.75" x14ac:dyDescent="0.2"/>
  <cols>
    <col min="1" max="1" width="4.7109375" style="24" customWidth="1"/>
    <col min="2" max="2" width="28.7109375" style="24" customWidth="1"/>
    <col min="3" max="3" width="18.42578125" style="24" customWidth="1"/>
    <col min="4" max="4" width="20" style="24" customWidth="1"/>
    <col min="5" max="5" width="14.140625" style="22" customWidth="1"/>
    <col min="6" max="6" width="18.855468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6" customWidth="1"/>
    <col min="11" max="11" width="12.7109375" style="96" customWidth="1"/>
    <col min="12" max="12" width="9.140625" style="97"/>
    <col min="13" max="16384" width="9.140625" style="24"/>
  </cols>
  <sheetData>
    <row r="1" spans="1:12" s="22" customFormat="1" ht="15" x14ac:dyDescent="0.2">
      <c r="A1" s="192" t="s">
        <v>302</v>
      </c>
      <c r="B1" s="193"/>
      <c r="C1" s="193"/>
      <c r="D1" s="193"/>
      <c r="E1" s="193"/>
      <c r="F1" s="193"/>
      <c r="G1" s="199"/>
      <c r="H1" s="137" t="s">
        <v>190</v>
      </c>
      <c r="I1" s="199"/>
      <c r="J1" s="100"/>
      <c r="K1" s="100"/>
      <c r="L1" s="100"/>
    </row>
    <row r="2" spans="1:12" s="22" customFormat="1" ht="15" x14ac:dyDescent="0.3">
      <c r="A2" s="157" t="s">
        <v>132</v>
      </c>
      <c r="B2" s="193"/>
      <c r="C2" s="193"/>
      <c r="D2" s="193"/>
      <c r="E2" s="193"/>
      <c r="F2" s="193"/>
      <c r="G2" s="201"/>
      <c r="H2" s="348">
        <v>41734</v>
      </c>
      <c r="I2" s="201"/>
      <c r="J2" s="100"/>
      <c r="K2" s="100"/>
      <c r="L2" s="100"/>
    </row>
    <row r="3" spans="1:12" s="22" customFormat="1" ht="15" x14ac:dyDescent="0.2">
      <c r="A3" s="193"/>
      <c r="B3" s="193"/>
      <c r="C3" s="193"/>
      <c r="D3" s="193"/>
      <c r="E3" s="193"/>
      <c r="F3" s="193"/>
      <c r="G3" s="201"/>
      <c r="H3" s="196"/>
      <c r="I3" s="201"/>
      <c r="J3" s="100"/>
      <c r="K3" s="100"/>
      <c r="L3" s="100"/>
    </row>
    <row r="4" spans="1:12" s="2" customFormat="1" ht="15" x14ac:dyDescent="0.3">
      <c r="A4" s="113" t="str">
        <f>'ფორმა N2'!A4</f>
        <v>ანგარიშვალდებული პირის დასახელება:</v>
      </c>
      <c r="B4" s="113"/>
      <c r="C4" s="113"/>
      <c r="D4" s="113"/>
      <c r="E4" s="193"/>
      <c r="F4" s="193"/>
      <c r="G4" s="193"/>
      <c r="H4" s="193"/>
      <c r="I4" s="199"/>
      <c r="J4" s="96"/>
      <c r="K4" s="96"/>
      <c r="L4" s="22"/>
    </row>
    <row r="5" spans="1:12" s="2" customFormat="1" ht="15" x14ac:dyDescent="0.3">
      <c r="A5" s="174" t="str">
        <f>'ფორმა N2'!A5</f>
        <v>საარჩევნო ბლოკი „ერთიანი ნაციონალური მოძრაობა“</v>
      </c>
      <c r="B5" s="175"/>
      <c r="C5" s="175"/>
      <c r="D5" s="175"/>
      <c r="E5" s="203"/>
      <c r="F5" s="204"/>
      <c r="G5" s="204"/>
      <c r="H5" s="204"/>
      <c r="I5" s="199"/>
      <c r="J5" s="96"/>
      <c r="K5" s="96"/>
      <c r="L5" s="12"/>
    </row>
    <row r="6" spans="1:12" s="22" customFormat="1" ht="13.5" x14ac:dyDescent="0.2">
      <c r="A6" s="197"/>
      <c r="B6" s="198"/>
      <c r="C6" s="198"/>
      <c r="D6" s="198"/>
      <c r="E6" s="193"/>
      <c r="F6" s="193"/>
      <c r="G6" s="193"/>
      <c r="H6" s="193"/>
      <c r="I6" s="199"/>
      <c r="J6" s="96"/>
      <c r="K6" s="96"/>
      <c r="L6" s="96"/>
    </row>
    <row r="7" spans="1:12" ht="30" x14ac:dyDescent="0.2">
      <c r="A7" s="189" t="s">
        <v>64</v>
      </c>
      <c r="B7" s="189" t="s">
        <v>368</v>
      </c>
      <c r="C7" s="191" t="s">
        <v>369</v>
      </c>
      <c r="D7" s="191" t="s">
        <v>229</v>
      </c>
      <c r="E7" s="191" t="s">
        <v>234</v>
      </c>
      <c r="F7" s="191" t="s">
        <v>235</v>
      </c>
      <c r="G7" s="191" t="s">
        <v>236</v>
      </c>
      <c r="H7" s="191" t="s">
        <v>237</v>
      </c>
      <c r="I7" s="199"/>
    </row>
    <row r="8" spans="1:12" ht="15" x14ac:dyDescent="0.2">
      <c r="A8" s="189">
        <v>1</v>
      </c>
      <c r="B8" s="189">
        <v>2</v>
      </c>
      <c r="C8" s="191">
        <v>3</v>
      </c>
      <c r="D8" s="189">
        <v>4</v>
      </c>
      <c r="E8" s="191">
        <v>5</v>
      </c>
      <c r="F8" s="189">
        <v>6</v>
      </c>
      <c r="G8" s="191">
        <v>7</v>
      </c>
      <c r="H8" s="191">
        <v>8</v>
      </c>
      <c r="I8" s="199"/>
    </row>
    <row r="9" spans="1:12" ht="15" x14ac:dyDescent="0.3">
      <c r="A9" s="101">
        <v>1</v>
      </c>
      <c r="B9" s="25" t="s">
        <v>232</v>
      </c>
      <c r="C9" s="25" t="s">
        <v>449</v>
      </c>
      <c r="D9" s="25" t="s">
        <v>450</v>
      </c>
      <c r="E9" s="25">
        <v>480.8</v>
      </c>
      <c r="F9" s="25">
        <v>146823.32999999999</v>
      </c>
      <c r="G9" s="345">
        <v>38890</v>
      </c>
      <c r="H9" s="25"/>
      <c r="I9" s="199"/>
    </row>
    <row r="10" spans="1:12" ht="15" x14ac:dyDescent="0.3">
      <c r="A10" s="101">
        <v>2</v>
      </c>
      <c r="B10" s="25" t="s">
        <v>232</v>
      </c>
      <c r="C10" s="25" t="s">
        <v>451</v>
      </c>
      <c r="D10" s="25" t="s">
        <v>452</v>
      </c>
      <c r="E10" s="25">
        <v>108.5</v>
      </c>
      <c r="F10" s="25">
        <v>17404.71</v>
      </c>
      <c r="G10" s="345">
        <v>38922</v>
      </c>
      <c r="H10" s="25"/>
      <c r="I10" s="199"/>
    </row>
    <row r="11" spans="1:12" ht="15" x14ac:dyDescent="0.3">
      <c r="A11" s="101">
        <v>3</v>
      </c>
      <c r="B11" s="25" t="s">
        <v>232</v>
      </c>
      <c r="C11" s="25" t="s">
        <v>453</v>
      </c>
      <c r="D11" s="25" t="s">
        <v>454</v>
      </c>
      <c r="E11" s="25">
        <v>77</v>
      </c>
      <c r="F11" s="25">
        <v>19295.45</v>
      </c>
      <c r="G11" s="345">
        <v>39210</v>
      </c>
      <c r="H11" s="25"/>
      <c r="I11" s="199"/>
    </row>
    <row r="12" spans="1:12" ht="15" x14ac:dyDescent="0.3">
      <c r="A12" s="101">
        <v>4</v>
      </c>
      <c r="B12" s="25" t="s">
        <v>232</v>
      </c>
      <c r="C12" s="25" t="s">
        <v>455</v>
      </c>
      <c r="D12" s="25" t="s">
        <v>456</v>
      </c>
      <c r="E12" s="25">
        <v>180</v>
      </c>
      <c r="F12" s="25">
        <v>55000</v>
      </c>
      <c r="G12" s="345">
        <v>41124</v>
      </c>
      <c r="H12" s="25"/>
      <c r="I12" s="199"/>
    </row>
    <row r="13" spans="1:12" ht="15" x14ac:dyDescent="0.3">
      <c r="A13" s="101">
        <v>5</v>
      </c>
      <c r="B13" s="25" t="s">
        <v>232</v>
      </c>
      <c r="C13" s="25" t="s">
        <v>457</v>
      </c>
      <c r="D13" s="25" t="s">
        <v>458</v>
      </c>
      <c r="E13" s="25">
        <v>250.7</v>
      </c>
      <c r="F13" s="25">
        <v>224105</v>
      </c>
      <c r="G13" s="345">
        <v>40165</v>
      </c>
      <c r="H13" s="25"/>
      <c r="I13" s="199"/>
    </row>
    <row r="14" spans="1:12" ht="15" x14ac:dyDescent="0.3">
      <c r="A14" s="101">
        <v>6</v>
      </c>
      <c r="B14" s="25" t="s">
        <v>232</v>
      </c>
      <c r="C14" s="25" t="s">
        <v>459</v>
      </c>
      <c r="D14" s="25" t="s">
        <v>460</v>
      </c>
      <c r="E14" s="25">
        <v>2406.19</v>
      </c>
      <c r="F14" s="25">
        <v>2865918.99</v>
      </c>
      <c r="G14" s="345">
        <v>40843</v>
      </c>
      <c r="H14" s="25"/>
      <c r="I14" s="199"/>
    </row>
    <row r="15" spans="1:12" s="22" customFormat="1" ht="15" x14ac:dyDescent="0.3">
      <c r="A15" s="101">
        <v>7</v>
      </c>
      <c r="B15" s="25" t="s">
        <v>232</v>
      </c>
      <c r="C15" s="25" t="s">
        <v>461</v>
      </c>
      <c r="D15" s="25" t="s">
        <v>462</v>
      </c>
      <c r="E15" s="25">
        <v>52</v>
      </c>
      <c r="F15" s="25">
        <v>31509.599999999999</v>
      </c>
      <c r="G15" s="345">
        <v>41271</v>
      </c>
      <c r="H15" s="25"/>
      <c r="I15" s="199"/>
      <c r="J15" s="96"/>
      <c r="K15" s="96"/>
      <c r="L15" s="96"/>
    </row>
    <row r="16" spans="1:12" s="22" customFormat="1" ht="15" x14ac:dyDescent="0.25">
      <c r="A16" s="101">
        <v>8</v>
      </c>
      <c r="B16" s="25"/>
      <c r="C16" s="25"/>
      <c r="D16" s="25"/>
      <c r="E16" s="25"/>
      <c r="F16" s="25"/>
      <c r="G16" s="212"/>
      <c r="H16" s="25"/>
      <c r="I16" s="199"/>
      <c r="J16" s="96"/>
      <c r="K16" s="96"/>
      <c r="L16" s="96"/>
    </row>
    <row r="17" spans="1:12" s="22" customFormat="1" ht="15" x14ac:dyDescent="0.25">
      <c r="A17" s="101" t="s">
        <v>275</v>
      </c>
      <c r="B17" s="25"/>
      <c r="C17" s="25"/>
      <c r="D17" s="25"/>
      <c r="E17" s="25"/>
      <c r="F17" s="25"/>
      <c r="G17" s="212"/>
      <c r="H17" s="25"/>
      <c r="I17" s="199"/>
      <c r="J17" s="96"/>
      <c r="K17" s="96"/>
      <c r="L17" s="96"/>
    </row>
    <row r="18" spans="1:12" s="22" customFormat="1" x14ac:dyDescent="0.2">
      <c r="J18" s="96"/>
      <c r="K18" s="96"/>
      <c r="L18" s="96"/>
    </row>
    <row r="19" spans="1:12" s="22" customFormat="1" x14ac:dyDescent="0.2"/>
    <row r="20" spans="1:12" s="22" customFormat="1" x14ac:dyDescent="0.2">
      <c r="A20" s="24"/>
    </row>
    <row r="21" spans="1:12" s="2" customFormat="1" ht="15" x14ac:dyDescent="0.3">
      <c r="B21" s="105" t="s">
        <v>99</v>
      </c>
      <c r="E21" s="5"/>
    </row>
    <row r="22" spans="1:12" s="2" customFormat="1" ht="15" x14ac:dyDescent="0.3">
      <c r="C22" s="104"/>
      <c r="E22" s="104"/>
      <c r="F22" s="107"/>
      <c r="G22"/>
      <c r="H22"/>
      <c r="I22"/>
    </row>
    <row r="23" spans="1:12" s="2" customFormat="1" ht="15" x14ac:dyDescent="0.3">
      <c r="A23"/>
      <c r="C23" s="103" t="s">
        <v>262</v>
      </c>
      <c r="E23" s="12" t="s">
        <v>267</v>
      </c>
      <c r="F23" s="106"/>
      <c r="G23"/>
      <c r="H23"/>
      <c r="I23"/>
    </row>
    <row r="24" spans="1:12" s="2" customFormat="1" ht="15" x14ac:dyDescent="0.3">
      <c r="A24"/>
      <c r="C24" s="98" t="s">
        <v>131</v>
      </c>
      <c r="E24" s="2" t="s">
        <v>263</v>
      </c>
      <c r="F24"/>
      <c r="G24"/>
      <c r="H24"/>
      <c r="I24"/>
    </row>
    <row r="25" spans="1:12" customFormat="1" ht="15" x14ac:dyDescent="0.3">
      <c r="B25" s="2"/>
      <c r="C2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17"/>
  </dataValidations>
  <pageMargins left="0.19685039370078741" right="0.19685039370078741" top="0.74803149606299213" bottom="0.74803149606299213" header="0.31496062992125984" footer="0.31496062992125984"/>
  <pageSetup paperSize="9" scale="96" fitToHeight="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4"/>
  <sheetViews>
    <sheetView showGridLines="0" zoomScaleSheetLayoutView="70" workbookViewId="0">
      <selection activeCell="H25" sqref="H25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97" customWidth="1"/>
    <col min="11" max="16384" width="9.140625" style="24"/>
  </cols>
  <sheetData>
    <row r="1" spans="1:10" s="22" customFormat="1" ht="15" x14ac:dyDescent="0.2">
      <c r="A1" s="192" t="s">
        <v>303</v>
      </c>
      <c r="B1" s="193"/>
      <c r="C1" s="193"/>
      <c r="D1" s="193"/>
      <c r="E1" s="193"/>
      <c r="F1" s="193"/>
      <c r="G1" s="193"/>
      <c r="H1" s="199"/>
      <c r="I1" s="115" t="s">
        <v>190</v>
      </c>
      <c r="J1" s="206"/>
    </row>
    <row r="2" spans="1:10" s="22" customFormat="1" ht="15" x14ac:dyDescent="0.3">
      <c r="A2" s="157" t="s">
        <v>132</v>
      </c>
      <c r="B2" s="193"/>
      <c r="C2" s="193"/>
      <c r="D2" s="193"/>
      <c r="E2" s="193"/>
      <c r="F2" s="193"/>
      <c r="G2" s="193"/>
      <c r="H2" s="199"/>
      <c r="I2" s="348">
        <v>41734</v>
      </c>
      <c r="J2" s="206"/>
    </row>
    <row r="3" spans="1:10" s="22" customFormat="1" ht="15" x14ac:dyDescent="0.2">
      <c r="A3" s="193"/>
      <c r="B3" s="193"/>
      <c r="C3" s="193"/>
      <c r="D3" s="193"/>
      <c r="E3" s="193"/>
      <c r="F3" s="193"/>
      <c r="G3" s="193"/>
      <c r="H3" s="196"/>
      <c r="I3" s="196"/>
      <c r="J3" s="206"/>
    </row>
    <row r="4" spans="1:10" s="2" customFormat="1" ht="15" x14ac:dyDescent="0.3">
      <c r="A4" s="113" t="str">
        <f>'ფორმა N2'!A4</f>
        <v>ანგარიშვალდებული პირის დასახელება:</v>
      </c>
      <c r="B4" s="113"/>
      <c r="C4" s="113"/>
      <c r="D4" s="114"/>
      <c r="E4" s="202"/>
      <c r="F4" s="193"/>
      <c r="G4" s="193"/>
      <c r="H4" s="193"/>
      <c r="I4" s="202"/>
      <c r="J4" s="156"/>
    </row>
    <row r="5" spans="1:10" s="2" customFormat="1" ht="15" x14ac:dyDescent="0.3">
      <c r="A5" s="173" t="s">
        <v>486</v>
      </c>
      <c r="B5" s="175"/>
      <c r="C5" s="175"/>
      <c r="D5" s="175"/>
      <c r="E5" s="203"/>
      <c r="F5" s="204"/>
      <c r="G5" s="204"/>
      <c r="H5" s="204"/>
      <c r="I5" s="203"/>
      <c r="J5" s="156"/>
    </row>
    <row r="6" spans="1:10" s="22" customFormat="1" ht="13.5" x14ac:dyDescent="0.2">
      <c r="A6" s="197"/>
      <c r="B6" s="198"/>
      <c r="C6" s="198"/>
      <c r="D6" s="198"/>
      <c r="E6" s="193"/>
      <c r="F6" s="193"/>
      <c r="G6" s="193"/>
      <c r="H6" s="193"/>
      <c r="I6" s="193"/>
      <c r="J6" s="201"/>
    </row>
    <row r="7" spans="1:10" ht="30" x14ac:dyDescent="0.2">
      <c r="A7" s="205" t="s">
        <v>64</v>
      </c>
      <c r="B7" s="189" t="s">
        <v>242</v>
      </c>
      <c r="C7" s="191" t="s">
        <v>238</v>
      </c>
      <c r="D7" s="191" t="s">
        <v>239</v>
      </c>
      <c r="E7" s="191" t="s">
        <v>240</v>
      </c>
      <c r="F7" s="191" t="s">
        <v>241</v>
      </c>
      <c r="G7" s="191" t="s">
        <v>235</v>
      </c>
      <c r="H7" s="191" t="s">
        <v>236</v>
      </c>
      <c r="I7" s="191" t="s">
        <v>237</v>
      </c>
      <c r="J7" s="207"/>
    </row>
    <row r="8" spans="1:10" ht="15" x14ac:dyDescent="0.2">
      <c r="A8" s="189">
        <v>1</v>
      </c>
      <c r="B8" s="189">
        <v>2</v>
      </c>
      <c r="C8" s="191">
        <v>3</v>
      </c>
      <c r="D8" s="189">
        <v>4</v>
      </c>
      <c r="E8" s="191">
        <v>5</v>
      </c>
      <c r="F8" s="189">
        <v>6</v>
      </c>
      <c r="G8" s="191">
        <v>7</v>
      </c>
      <c r="H8" s="189">
        <v>8</v>
      </c>
      <c r="I8" s="191">
        <v>9</v>
      </c>
      <c r="J8" s="207"/>
    </row>
    <row r="9" spans="1:10" ht="15" x14ac:dyDescent="0.3">
      <c r="A9" s="101">
        <v>1</v>
      </c>
      <c r="B9" s="25" t="s">
        <v>463</v>
      </c>
      <c r="C9" s="25" t="s">
        <v>464</v>
      </c>
      <c r="D9" s="25" t="s">
        <v>465</v>
      </c>
      <c r="E9" s="25">
        <v>2007</v>
      </c>
      <c r="F9" s="25" t="s">
        <v>466</v>
      </c>
      <c r="G9" s="25">
        <v>38428.370000000003</v>
      </c>
      <c r="H9" s="346">
        <v>39344</v>
      </c>
      <c r="I9" s="25"/>
      <c r="J9" s="207"/>
    </row>
    <row r="10" spans="1:10" ht="15" x14ac:dyDescent="0.3">
      <c r="A10" s="101">
        <v>2</v>
      </c>
      <c r="B10" s="25" t="s">
        <v>463</v>
      </c>
      <c r="C10" s="25" t="s">
        <v>467</v>
      </c>
      <c r="D10" s="25" t="s">
        <v>468</v>
      </c>
      <c r="E10" s="25">
        <v>2011</v>
      </c>
      <c r="F10" s="25" t="s">
        <v>469</v>
      </c>
      <c r="G10" s="25">
        <v>88697.600000000006</v>
      </c>
      <c r="H10" s="346">
        <v>40827</v>
      </c>
      <c r="I10" s="25"/>
      <c r="J10" s="207"/>
    </row>
    <row r="11" spans="1:10" ht="15" x14ac:dyDescent="0.3">
      <c r="A11" s="101">
        <v>3</v>
      </c>
      <c r="B11" s="25" t="s">
        <v>463</v>
      </c>
      <c r="C11" s="25" t="s">
        <v>464</v>
      </c>
      <c r="D11" s="25" t="s">
        <v>470</v>
      </c>
      <c r="E11" s="25">
        <v>2007</v>
      </c>
      <c r="F11" s="25" t="s">
        <v>471</v>
      </c>
      <c r="G11" s="25">
        <v>21221.79</v>
      </c>
      <c r="H11" s="346">
        <v>40946</v>
      </c>
      <c r="I11" s="25"/>
      <c r="J11" s="207"/>
    </row>
    <row r="12" spans="1:10" ht="15" x14ac:dyDescent="0.3">
      <c r="A12" s="101">
        <v>4</v>
      </c>
      <c r="B12" s="25" t="s">
        <v>463</v>
      </c>
      <c r="C12" s="25" t="s">
        <v>472</v>
      </c>
      <c r="D12" s="25" t="s">
        <v>473</v>
      </c>
      <c r="E12" s="25">
        <v>2012</v>
      </c>
      <c r="F12" s="25" t="s">
        <v>474</v>
      </c>
      <c r="G12" s="25">
        <v>22825.19</v>
      </c>
      <c r="H12" s="346">
        <v>41136</v>
      </c>
      <c r="I12" s="25"/>
      <c r="J12" s="207"/>
    </row>
    <row r="13" spans="1:10" ht="15" x14ac:dyDescent="0.3">
      <c r="A13" s="101">
        <v>5</v>
      </c>
      <c r="B13" s="25" t="s">
        <v>463</v>
      </c>
      <c r="C13" s="25" t="s">
        <v>472</v>
      </c>
      <c r="D13" s="25" t="s">
        <v>475</v>
      </c>
      <c r="E13" s="25">
        <v>2012</v>
      </c>
      <c r="F13" s="25" t="s">
        <v>476</v>
      </c>
      <c r="G13" s="25">
        <v>16552.36</v>
      </c>
      <c r="H13" s="346">
        <v>41136</v>
      </c>
      <c r="I13" s="25"/>
      <c r="J13" s="207"/>
    </row>
    <row r="14" spans="1:10" ht="15" x14ac:dyDescent="0.3">
      <c r="A14" s="101">
        <v>6</v>
      </c>
      <c r="B14" s="25" t="s">
        <v>463</v>
      </c>
      <c r="C14" s="25" t="s">
        <v>472</v>
      </c>
      <c r="D14" s="25" t="s">
        <v>477</v>
      </c>
      <c r="E14" s="25">
        <v>2013</v>
      </c>
      <c r="F14" s="25" t="s">
        <v>478</v>
      </c>
      <c r="G14" s="25">
        <v>32998.639999999999</v>
      </c>
      <c r="H14" s="346">
        <v>41494</v>
      </c>
      <c r="I14" s="25"/>
      <c r="J14" s="207"/>
    </row>
    <row r="15" spans="1:10" s="22" customFormat="1" ht="15" x14ac:dyDescent="0.3">
      <c r="A15" s="101">
        <v>7</v>
      </c>
      <c r="B15" s="25" t="s">
        <v>463</v>
      </c>
      <c r="C15" s="25" t="s">
        <v>479</v>
      </c>
      <c r="D15" s="25" t="s">
        <v>480</v>
      </c>
      <c r="E15" s="25">
        <v>1996</v>
      </c>
      <c r="F15" s="25" t="s">
        <v>481</v>
      </c>
      <c r="G15" s="25">
        <v>14703.39</v>
      </c>
      <c r="H15" s="347" t="s">
        <v>482</v>
      </c>
      <c r="I15" s="25"/>
      <c r="J15" s="201"/>
    </row>
    <row r="16" spans="1:10" s="22" customFormat="1" ht="15" x14ac:dyDescent="0.3">
      <c r="A16" s="101">
        <v>8</v>
      </c>
      <c r="B16" s="25" t="s">
        <v>463</v>
      </c>
      <c r="C16" s="25" t="s">
        <v>483</v>
      </c>
      <c r="D16" s="25" t="s">
        <v>484</v>
      </c>
      <c r="E16" s="25">
        <v>2013</v>
      </c>
      <c r="F16" s="25" t="s">
        <v>485</v>
      </c>
      <c r="G16" s="25">
        <v>22166.42</v>
      </c>
      <c r="H16" s="346">
        <v>41544</v>
      </c>
      <c r="I16" s="25"/>
      <c r="J16" s="201"/>
    </row>
    <row r="17" spans="1:10" s="22" customFormat="1" ht="15" x14ac:dyDescent="0.3">
      <c r="A17" s="101">
        <v>9</v>
      </c>
      <c r="B17" s="25" t="s">
        <v>463</v>
      </c>
      <c r="C17" s="25" t="s">
        <v>502</v>
      </c>
      <c r="D17" s="25" t="s">
        <v>503</v>
      </c>
      <c r="E17" s="25">
        <v>2000</v>
      </c>
      <c r="F17" s="25" t="s">
        <v>504</v>
      </c>
      <c r="G17" s="25">
        <v>11220.610000000006</v>
      </c>
      <c r="H17" s="362" t="s">
        <v>505</v>
      </c>
      <c r="I17" s="25"/>
      <c r="J17" s="201"/>
    </row>
    <row r="18" spans="1:10" s="22" customFormat="1" ht="15" x14ac:dyDescent="0.3">
      <c r="A18" s="101">
        <v>10</v>
      </c>
      <c r="B18" s="25" t="s">
        <v>463</v>
      </c>
      <c r="C18" s="25" t="s">
        <v>502</v>
      </c>
      <c r="D18" s="25" t="s">
        <v>503</v>
      </c>
      <c r="E18" s="25">
        <v>2000</v>
      </c>
      <c r="F18" s="25" t="s">
        <v>508</v>
      </c>
      <c r="G18" s="25">
        <v>11160.900000000007</v>
      </c>
      <c r="H18" s="362" t="s">
        <v>505</v>
      </c>
      <c r="I18" s="25"/>
      <c r="J18" s="201"/>
    </row>
    <row r="19" spans="1:10" s="22" customFormat="1" ht="15" x14ac:dyDescent="0.3">
      <c r="A19" s="101">
        <v>11</v>
      </c>
      <c r="B19" s="25" t="s">
        <v>463</v>
      </c>
      <c r="C19" s="25" t="s">
        <v>502</v>
      </c>
      <c r="D19" s="25" t="s">
        <v>503</v>
      </c>
      <c r="E19" s="25">
        <v>2001</v>
      </c>
      <c r="F19" s="25" t="s">
        <v>509</v>
      </c>
      <c r="G19" s="25">
        <v>10610.490000000007</v>
      </c>
      <c r="H19" s="347">
        <v>41762</v>
      </c>
      <c r="I19" s="25"/>
      <c r="J19" s="201"/>
    </row>
    <row r="20" spans="1:10" s="22" customFormat="1" ht="15" x14ac:dyDescent="0.3">
      <c r="A20" s="101">
        <v>12</v>
      </c>
      <c r="B20" s="25" t="s">
        <v>463</v>
      </c>
      <c r="C20" s="25" t="s">
        <v>502</v>
      </c>
      <c r="D20" s="25" t="s">
        <v>503</v>
      </c>
      <c r="E20" s="25">
        <v>2001</v>
      </c>
      <c r="F20" s="25" t="s">
        <v>510</v>
      </c>
      <c r="G20" s="25">
        <v>9517.4100000000071</v>
      </c>
      <c r="H20" s="347">
        <v>41762</v>
      </c>
      <c r="I20" s="25"/>
      <c r="J20" s="201"/>
    </row>
    <row r="21" spans="1:10" s="22" customFormat="1" ht="15" x14ac:dyDescent="0.3">
      <c r="A21" s="101">
        <v>13</v>
      </c>
      <c r="B21" s="25" t="s">
        <v>463</v>
      </c>
      <c r="C21" s="25" t="s">
        <v>502</v>
      </c>
      <c r="D21" s="25" t="s">
        <v>503</v>
      </c>
      <c r="E21" s="25">
        <v>2001</v>
      </c>
      <c r="F21" s="25" t="s">
        <v>511</v>
      </c>
      <c r="G21" s="25">
        <v>9758.0100000000075</v>
      </c>
      <c r="H21" s="347">
        <v>41762</v>
      </c>
      <c r="I21" s="25"/>
      <c r="J21" s="201"/>
    </row>
    <row r="22" spans="1:10" s="22" customFormat="1" ht="15" x14ac:dyDescent="0.3">
      <c r="A22" s="101">
        <v>14</v>
      </c>
      <c r="B22" s="25" t="s">
        <v>463</v>
      </c>
      <c r="C22" s="25" t="s">
        <v>506</v>
      </c>
      <c r="D22" s="25" t="s">
        <v>507</v>
      </c>
      <c r="E22" s="25">
        <v>2000</v>
      </c>
      <c r="F22" s="25" t="s">
        <v>512</v>
      </c>
      <c r="G22" s="25">
        <v>8026.0200000000077</v>
      </c>
      <c r="H22" s="347">
        <v>41762</v>
      </c>
      <c r="I22" s="25"/>
      <c r="J22" s="201"/>
    </row>
    <row r="23" spans="1:10" s="22" customFormat="1" ht="15" x14ac:dyDescent="0.3">
      <c r="A23" s="101">
        <v>15</v>
      </c>
      <c r="B23" s="25" t="s">
        <v>463</v>
      </c>
      <c r="C23" s="25" t="s">
        <v>502</v>
      </c>
      <c r="D23" s="25" t="s">
        <v>503</v>
      </c>
      <c r="E23" s="25">
        <v>2001</v>
      </c>
      <c r="F23" s="25"/>
      <c r="G23" s="25">
        <v>10765.66</v>
      </c>
      <c r="H23" s="347">
        <v>41737</v>
      </c>
      <c r="I23" s="25"/>
      <c r="J23" s="201"/>
    </row>
    <row r="24" spans="1:10" s="22" customFormat="1" ht="15" x14ac:dyDescent="0.3">
      <c r="A24" s="101">
        <v>16</v>
      </c>
      <c r="B24" s="25" t="s">
        <v>463</v>
      </c>
      <c r="C24" s="25" t="s">
        <v>502</v>
      </c>
      <c r="D24" s="25" t="s">
        <v>503</v>
      </c>
      <c r="E24" s="25">
        <v>2001</v>
      </c>
      <c r="F24" s="25"/>
      <c r="G24" s="25">
        <v>10748.86</v>
      </c>
      <c r="H24" s="347">
        <v>41737</v>
      </c>
      <c r="I24" s="25"/>
      <c r="J24" s="201"/>
    </row>
    <row r="25" spans="1:10" s="22" customFormat="1" ht="15" x14ac:dyDescent="0.3">
      <c r="A25" s="101">
        <v>17</v>
      </c>
      <c r="B25" s="25"/>
      <c r="C25" s="25"/>
      <c r="D25" s="25"/>
      <c r="E25" s="25"/>
      <c r="F25" s="25"/>
      <c r="G25" s="25"/>
      <c r="H25" s="362"/>
      <c r="I25" s="25"/>
      <c r="J25" s="201"/>
    </row>
    <row r="26" spans="1:10" s="22" customFormat="1" ht="15" x14ac:dyDescent="0.25">
      <c r="A26" s="101">
        <v>18</v>
      </c>
      <c r="B26" s="25"/>
      <c r="C26" s="25"/>
      <c r="D26" s="25"/>
      <c r="E26" s="25"/>
      <c r="F26" s="25"/>
      <c r="G26" s="25"/>
      <c r="H26" s="212"/>
      <c r="I26" s="25"/>
      <c r="J26" s="201"/>
    </row>
    <row r="27" spans="1:10" s="22" customFormat="1" ht="15" x14ac:dyDescent="0.25">
      <c r="A27" s="101" t="s">
        <v>275</v>
      </c>
      <c r="B27" s="25"/>
      <c r="C27" s="25"/>
      <c r="D27" s="25"/>
      <c r="E27" s="25"/>
      <c r="F27" s="25"/>
      <c r="G27" s="25"/>
      <c r="H27" s="212"/>
      <c r="I27" s="25"/>
      <c r="J27" s="201"/>
    </row>
    <row r="28" spans="1:10" s="22" customFormat="1" x14ac:dyDescent="0.2">
      <c r="J28" s="96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5" t="s">
        <v>99</v>
      </c>
      <c r="E31" s="5"/>
    </row>
    <row r="32" spans="1:10" s="2" customFormat="1" ht="15" x14ac:dyDescent="0.3">
      <c r="C32" s="104"/>
      <c r="E32" s="104"/>
      <c r="F32" s="107"/>
      <c r="G32" s="107"/>
      <c r="H32"/>
      <c r="I32"/>
    </row>
    <row r="33" spans="1:10" s="2" customFormat="1" ht="15" x14ac:dyDescent="0.3">
      <c r="A33"/>
      <c r="C33" s="103" t="s">
        <v>262</v>
      </c>
      <c r="E33" s="12" t="s">
        <v>267</v>
      </c>
      <c r="F33" s="106"/>
      <c r="G33"/>
      <c r="H33"/>
      <c r="I33"/>
    </row>
    <row r="34" spans="1:10" s="2" customFormat="1" ht="15" x14ac:dyDescent="0.3">
      <c r="A34"/>
      <c r="C34" s="98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96"/>
    </row>
    <row r="38" spans="1:10" s="22" customFormat="1" x14ac:dyDescent="0.2">
      <c r="J38" s="96"/>
    </row>
    <row r="39" spans="1:10" s="22" customFormat="1" x14ac:dyDescent="0.2">
      <c r="J39" s="96"/>
    </row>
    <row r="40" spans="1:10" s="22" customFormat="1" x14ac:dyDescent="0.2">
      <c r="J40" s="96"/>
    </row>
    <row r="41" spans="1:10" s="22" customFormat="1" x14ac:dyDescent="0.2">
      <c r="J41" s="96"/>
    </row>
    <row r="42" spans="1:10" s="22" customFormat="1" x14ac:dyDescent="0.2">
      <c r="J42" s="96"/>
    </row>
    <row r="43" spans="1:10" s="22" customFormat="1" x14ac:dyDescent="0.2">
      <c r="J43" s="96"/>
    </row>
    <row r="44" spans="1:10" s="22" customFormat="1" x14ac:dyDescent="0.2">
      <c r="J44" s="96"/>
    </row>
    <row r="45" spans="1:10" s="22" customFormat="1" x14ac:dyDescent="0.2">
      <c r="J45" s="96"/>
    </row>
    <row r="46" spans="1:10" s="22" customFormat="1" x14ac:dyDescent="0.2">
      <c r="J46" s="96"/>
    </row>
    <row r="47" spans="1:10" s="22" customFormat="1" x14ac:dyDescent="0.2">
      <c r="J47" s="96"/>
    </row>
    <row r="48" spans="1:10" s="22" customFormat="1" x14ac:dyDescent="0.2">
      <c r="J48" s="96"/>
    </row>
    <row r="49" spans="10:10" s="22" customFormat="1" x14ac:dyDescent="0.2">
      <c r="J49" s="96"/>
    </row>
    <row r="50" spans="10:10" s="22" customFormat="1" x14ac:dyDescent="0.2">
      <c r="J50" s="96"/>
    </row>
    <row r="51" spans="10:10" s="22" customFormat="1" x14ac:dyDescent="0.2">
      <c r="J51" s="96"/>
    </row>
    <row r="52" spans="10:10" s="22" customFormat="1" x14ac:dyDescent="0.2">
      <c r="J52" s="96"/>
    </row>
    <row r="53" spans="10:10" s="22" customFormat="1" x14ac:dyDescent="0.2">
      <c r="J53" s="96"/>
    </row>
    <row r="54" spans="10:10" s="22" customFormat="1" x14ac:dyDescent="0.2">
      <c r="J54" s="9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A5" sqref="A5"/>
    </sheetView>
  </sheetViews>
  <sheetFormatPr defaultRowHeight="12.75" x14ac:dyDescent="0.2"/>
  <cols>
    <col min="1" max="1" width="4.85546875" style="281" customWidth="1"/>
    <col min="2" max="2" width="37.42578125" style="281" customWidth="1"/>
    <col min="3" max="3" width="21.5703125" style="281" customWidth="1"/>
    <col min="4" max="4" width="20" style="281" customWidth="1"/>
    <col min="5" max="5" width="18.7109375" style="281" customWidth="1"/>
    <col min="6" max="6" width="24.140625" style="281" customWidth="1"/>
    <col min="7" max="7" width="27.140625" style="281" customWidth="1"/>
    <col min="8" max="8" width="0.7109375" style="281" customWidth="1"/>
    <col min="9" max="16384" width="9.140625" style="281"/>
  </cols>
  <sheetData>
    <row r="1" spans="1:8" s="265" customFormat="1" ht="15" x14ac:dyDescent="0.2">
      <c r="A1" s="262" t="s">
        <v>323</v>
      </c>
      <c r="B1" s="263"/>
      <c r="C1" s="263"/>
      <c r="D1" s="263"/>
      <c r="E1" s="263"/>
      <c r="F1" s="115"/>
      <c r="G1" s="115" t="s">
        <v>101</v>
      </c>
      <c r="H1" s="266"/>
    </row>
    <row r="2" spans="1:8" s="265" customFormat="1" ht="15" x14ac:dyDescent="0.2">
      <c r="A2" s="266" t="s">
        <v>314</v>
      </c>
      <c r="B2" s="263"/>
      <c r="C2" s="263"/>
      <c r="D2" s="263"/>
      <c r="E2" s="264"/>
      <c r="F2" s="264"/>
      <c r="G2" s="419" t="s">
        <v>448</v>
      </c>
      <c r="H2" s="420"/>
    </row>
    <row r="3" spans="1:8" s="265" customFormat="1" x14ac:dyDescent="0.2">
      <c r="A3" s="266"/>
      <c r="B3" s="263"/>
      <c r="C3" s="263"/>
      <c r="D3" s="263"/>
      <c r="E3" s="264"/>
      <c r="F3" s="264"/>
      <c r="G3" s="264"/>
      <c r="H3" s="266"/>
    </row>
    <row r="4" spans="1:8" s="265" customFormat="1" ht="15" x14ac:dyDescent="0.3">
      <c r="A4" s="168" t="s">
        <v>268</v>
      </c>
      <c r="B4" s="263"/>
      <c r="C4" s="263"/>
      <c r="D4" s="263"/>
      <c r="E4" s="267"/>
      <c r="F4" s="267"/>
      <c r="G4" s="264"/>
      <c r="H4" s="266"/>
    </row>
    <row r="5" spans="1:8" s="265" customFormat="1" ht="15" x14ac:dyDescent="0.3">
      <c r="A5" s="173" t="s">
        <v>486</v>
      </c>
      <c r="B5" s="268"/>
      <c r="C5" s="268"/>
      <c r="D5" s="268"/>
      <c r="E5" s="268"/>
      <c r="F5" s="268"/>
      <c r="G5" s="269"/>
      <c r="H5" s="266"/>
    </row>
    <row r="6" spans="1:8" s="282" customFormat="1" x14ac:dyDescent="0.2">
      <c r="A6" s="270"/>
      <c r="B6" s="270"/>
      <c r="C6" s="270"/>
      <c r="D6" s="270"/>
      <c r="E6" s="270"/>
      <c r="F6" s="270"/>
      <c r="G6" s="270"/>
      <c r="H6" s="267"/>
    </row>
    <row r="7" spans="1:8" s="265" customFormat="1" ht="51" x14ac:dyDescent="0.2">
      <c r="A7" s="300" t="s">
        <v>64</v>
      </c>
      <c r="B7" s="273" t="s">
        <v>318</v>
      </c>
      <c r="C7" s="273" t="s">
        <v>319</v>
      </c>
      <c r="D7" s="273" t="s">
        <v>320</v>
      </c>
      <c r="E7" s="273" t="s">
        <v>321</v>
      </c>
      <c r="F7" s="273" t="s">
        <v>322</v>
      </c>
      <c r="G7" s="273" t="s">
        <v>315</v>
      </c>
      <c r="H7" s="266"/>
    </row>
    <row r="8" spans="1:8" s="265" customFormat="1" x14ac:dyDescent="0.2">
      <c r="A8" s="271">
        <v>1</v>
      </c>
      <c r="B8" s="272">
        <v>2</v>
      </c>
      <c r="C8" s="272">
        <v>3</v>
      </c>
      <c r="D8" s="272">
        <v>4</v>
      </c>
      <c r="E8" s="273">
        <v>5</v>
      </c>
      <c r="F8" s="273">
        <v>6</v>
      </c>
      <c r="G8" s="273">
        <v>7</v>
      </c>
      <c r="H8" s="266"/>
    </row>
    <row r="9" spans="1:8" s="265" customFormat="1" x14ac:dyDescent="0.2">
      <c r="A9" s="283">
        <v>1</v>
      </c>
      <c r="B9" s="274"/>
      <c r="C9" s="274"/>
      <c r="D9" s="275"/>
      <c r="E9" s="274"/>
      <c r="F9" s="274"/>
      <c r="G9" s="274"/>
      <c r="H9" s="266"/>
    </row>
    <row r="10" spans="1:8" s="265" customFormat="1" x14ac:dyDescent="0.2">
      <c r="A10" s="283">
        <v>2</v>
      </c>
      <c r="B10" s="274"/>
      <c r="C10" s="274"/>
      <c r="D10" s="275"/>
      <c r="E10" s="274"/>
      <c r="F10" s="274"/>
      <c r="G10" s="274"/>
      <c r="H10" s="266"/>
    </row>
    <row r="11" spans="1:8" s="265" customFormat="1" x14ac:dyDescent="0.2">
      <c r="A11" s="283">
        <v>3</v>
      </c>
      <c r="B11" s="274"/>
      <c r="C11" s="274"/>
      <c r="D11" s="275"/>
      <c r="E11" s="274"/>
      <c r="F11" s="274"/>
      <c r="G11" s="274"/>
      <c r="H11" s="266"/>
    </row>
    <row r="12" spans="1:8" s="265" customFormat="1" x14ac:dyDescent="0.2">
      <c r="A12" s="283">
        <v>4</v>
      </c>
      <c r="B12" s="274"/>
      <c r="C12" s="274"/>
      <c r="D12" s="275"/>
      <c r="E12" s="274"/>
      <c r="F12" s="274"/>
      <c r="G12" s="274"/>
      <c r="H12" s="266"/>
    </row>
    <row r="13" spans="1:8" s="265" customFormat="1" x14ac:dyDescent="0.2">
      <c r="A13" s="283">
        <v>5</v>
      </c>
      <c r="B13" s="274"/>
      <c r="C13" s="274"/>
      <c r="D13" s="275"/>
      <c r="E13" s="274"/>
      <c r="F13" s="274"/>
      <c r="G13" s="274"/>
      <c r="H13" s="266"/>
    </row>
    <row r="14" spans="1:8" s="265" customFormat="1" x14ac:dyDescent="0.2">
      <c r="A14" s="283">
        <v>6</v>
      </c>
      <c r="B14" s="274"/>
      <c r="C14" s="274"/>
      <c r="D14" s="275"/>
      <c r="E14" s="274"/>
      <c r="F14" s="274"/>
      <c r="G14" s="274"/>
      <c r="H14" s="266"/>
    </row>
    <row r="15" spans="1:8" s="265" customFormat="1" x14ac:dyDescent="0.2">
      <c r="A15" s="283">
        <v>7</v>
      </c>
      <c r="B15" s="274"/>
      <c r="C15" s="274"/>
      <c r="D15" s="275"/>
      <c r="E15" s="274"/>
      <c r="F15" s="274"/>
      <c r="G15" s="274"/>
      <c r="H15" s="266"/>
    </row>
    <row r="16" spans="1:8" s="265" customFormat="1" x14ac:dyDescent="0.2">
      <c r="A16" s="283">
        <v>8</v>
      </c>
      <c r="B16" s="274"/>
      <c r="C16" s="274"/>
      <c r="D16" s="275"/>
      <c r="E16" s="274"/>
      <c r="F16" s="274"/>
      <c r="G16" s="274"/>
      <c r="H16" s="266"/>
    </row>
    <row r="17" spans="1:11" s="265" customFormat="1" x14ac:dyDescent="0.2">
      <c r="A17" s="283">
        <v>9</v>
      </c>
      <c r="B17" s="274"/>
      <c r="C17" s="274"/>
      <c r="D17" s="275"/>
      <c r="E17" s="274"/>
      <c r="F17" s="274"/>
      <c r="G17" s="274"/>
      <c r="H17" s="266"/>
    </row>
    <row r="18" spans="1:11" s="265" customFormat="1" x14ac:dyDescent="0.2">
      <c r="A18" s="283">
        <v>10</v>
      </c>
      <c r="B18" s="274"/>
      <c r="C18" s="274"/>
      <c r="D18" s="275"/>
      <c r="E18" s="274"/>
      <c r="F18" s="274"/>
      <c r="G18" s="274"/>
      <c r="H18" s="266"/>
    </row>
    <row r="19" spans="1:11" s="265" customFormat="1" x14ac:dyDescent="0.2">
      <c r="A19" s="283" t="s">
        <v>272</v>
      </c>
      <c r="B19" s="274"/>
      <c r="C19" s="274"/>
      <c r="D19" s="275"/>
      <c r="E19" s="274"/>
      <c r="F19" s="274"/>
      <c r="G19" s="274"/>
      <c r="H19" s="266"/>
    </row>
    <row r="22" spans="1:11" s="265" customFormat="1" x14ac:dyDescent="0.2"/>
    <row r="23" spans="1:11" s="265" customFormat="1" x14ac:dyDescent="0.2"/>
    <row r="24" spans="1:11" s="21" customFormat="1" ht="15" x14ac:dyDescent="0.3">
      <c r="B24" s="276" t="s">
        <v>99</v>
      </c>
      <c r="C24" s="276"/>
    </row>
    <row r="25" spans="1:11" s="21" customFormat="1" ht="15" x14ac:dyDescent="0.3">
      <c r="B25" s="276"/>
      <c r="C25" s="276"/>
    </row>
    <row r="26" spans="1:11" s="21" customFormat="1" ht="15" x14ac:dyDescent="0.3">
      <c r="C26" s="278"/>
      <c r="F26" s="278"/>
      <c r="G26" s="278"/>
      <c r="H26" s="277"/>
    </row>
    <row r="27" spans="1:11" s="21" customFormat="1" ht="15" x14ac:dyDescent="0.3">
      <c r="C27" s="279" t="s">
        <v>262</v>
      </c>
      <c r="F27" s="276" t="s">
        <v>316</v>
      </c>
      <c r="J27" s="277"/>
      <c r="K27" s="277"/>
    </row>
    <row r="28" spans="1:11" s="21" customFormat="1" ht="15" x14ac:dyDescent="0.3">
      <c r="C28" s="279" t="s">
        <v>131</v>
      </c>
      <c r="F28" s="280" t="s">
        <v>263</v>
      </c>
      <c r="J28" s="277"/>
      <c r="K28" s="277"/>
    </row>
    <row r="29" spans="1:11" s="265" customFormat="1" ht="15" x14ac:dyDescent="0.3">
      <c r="C29" s="279"/>
      <c r="J29" s="282"/>
      <c r="K29" s="282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6"/>
  <sheetViews>
    <sheetView topLeftCell="A37" zoomScaleSheetLayoutView="90" workbookViewId="0">
      <selection activeCell="A9" sqref="A9:C9"/>
    </sheetView>
  </sheetViews>
  <sheetFormatPr defaultRowHeight="12.75" x14ac:dyDescent="0.2"/>
  <cols>
    <col min="1" max="1" width="9.140625" style="368"/>
    <col min="2" max="2" width="20.7109375" style="368" customWidth="1"/>
    <col min="3" max="3" width="11.5703125" style="368" customWidth="1"/>
    <col min="4" max="4" width="19.140625" style="368" customWidth="1"/>
    <col min="5" max="5" width="26.42578125" style="368" customWidth="1"/>
    <col min="6" max="6" width="20.42578125" style="368" customWidth="1"/>
    <col min="7" max="7" width="19.140625" style="368" customWidth="1"/>
    <col min="8" max="8" width="22.140625" style="368" customWidth="1"/>
    <col min="9" max="9" width="21.42578125" style="368" customWidth="1"/>
    <col min="10" max="10" width="20.28515625" style="368" customWidth="1"/>
    <col min="11" max="11" width="24.5703125" style="368" customWidth="1"/>
    <col min="12" max="16384" width="9.140625" style="368"/>
  </cols>
  <sheetData>
    <row r="1" spans="1:11" ht="15" x14ac:dyDescent="0.2">
      <c r="A1" s="366" t="s">
        <v>437</v>
      </c>
      <c r="B1" s="367"/>
      <c r="C1" s="367"/>
      <c r="D1" s="367"/>
      <c r="E1" s="367"/>
      <c r="F1" s="367"/>
      <c r="G1" s="367"/>
      <c r="H1" s="367"/>
      <c r="I1" s="367"/>
      <c r="J1" s="367"/>
      <c r="K1" s="115" t="s">
        <v>101</v>
      </c>
    </row>
    <row r="2" spans="1:11" ht="15" x14ac:dyDescent="0.3">
      <c r="A2" s="369" t="s">
        <v>132</v>
      </c>
      <c r="B2" s="367"/>
      <c r="C2" s="367"/>
      <c r="D2" s="367"/>
      <c r="E2" s="367"/>
      <c r="F2" s="367"/>
      <c r="G2" s="367"/>
      <c r="H2" s="367"/>
      <c r="I2" s="367"/>
      <c r="J2" s="367"/>
      <c r="K2" s="359" t="s">
        <v>448</v>
      </c>
    </row>
    <row r="3" spans="1:11" ht="15" x14ac:dyDescent="0.2">
      <c r="A3" s="367"/>
      <c r="B3" s="367"/>
      <c r="C3" s="367"/>
      <c r="D3" s="367"/>
      <c r="E3" s="367"/>
      <c r="F3" s="367"/>
      <c r="G3" s="367"/>
      <c r="H3" s="367"/>
      <c r="I3" s="367"/>
      <c r="J3" s="367"/>
      <c r="K3" s="196"/>
    </row>
    <row r="4" spans="1:11" ht="15" x14ac:dyDescent="0.3">
      <c r="A4" s="405" t="str">
        <f>'[1]ფორმა N2'!A4</f>
        <v>ანგარიშვალდებული პირის დასახელება:</v>
      </c>
      <c r="B4" s="405"/>
      <c r="C4" s="405"/>
      <c r="D4" s="407"/>
      <c r="E4" s="370"/>
      <c r="F4" s="367"/>
      <c r="G4" s="367"/>
      <c r="H4" s="367"/>
      <c r="I4" s="367"/>
      <c r="J4" s="367"/>
      <c r="K4" s="370"/>
    </row>
    <row r="5" spans="1:11" s="406" customFormat="1" ht="15" x14ac:dyDescent="0.3">
      <c r="A5" s="173" t="s">
        <v>486</v>
      </c>
      <c r="B5" s="404"/>
      <c r="C5" s="404"/>
      <c r="D5" s="404"/>
      <c r="E5" s="414"/>
      <c r="F5" s="411"/>
      <c r="G5" s="411"/>
      <c r="H5" s="411"/>
      <c r="I5" s="411"/>
      <c r="J5" s="411"/>
      <c r="K5" s="414"/>
    </row>
    <row r="6" spans="1:11" ht="13.5" x14ac:dyDescent="0.2">
      <c r="A6" s="197"/>
      <c r="B6" s="371"/>
      <c r="C6" s="371"/>
      <c r="D6" s="371"/>
      <c r="E6" s="367"/>
      <c r="F6" s="367"/>
      <c r="G6" s="367"/>
      <c r="H6" s="367"/>
      <c r="I6" s="367"/>
      <c r="J6" s="367"/>
      <c r="K6" s="367"/>
    </row>
    <row r="7" spans="1:11" ht="60" x14ac:dyDescent="0.2">
      <c r="A7" s="372" t="s">
        <v>64</v>
      </c>
      <c r="B7" s="373" t="s">
        <v>370</v>
      </c>
      <c r="C7" s="373" t="s">
        <v>371</v>
      </c>
      <c r="D7" s="373" t="s">
        <v>373</v>
      </c>
      <c r="E7" s="373" t="s">
        <v>372</v>
      </c>
      <c r="F7" s="373" t="s">
        <v>381</v>
      </c>
      <c r="G7" s="373" t="s">
        <v>382</v>
      </c>
      <c r="H7" s="373" t="s">
        <v>376</v>
      </c>
      <c r="I7" s="373" t="s">
        <v>377</v>
      </c>
      <c r="J7" s="373" t="s">
        <v>389</v>
      </c>
      <c r="K7" s="373" t="s">
        <v>378</v>
      </c>
    </row>
    <row r="8" spans="1:11" ht="15" x14ac:dyDescent="0.2">
      <c r="A8" s="374">
        <v>1</v>
      </c>
      <c r="B8" s="374">
        <v>2</v>
      </c>
      <c r="C8" s="373">
        <v>3</v>
      </c>
      <c r="D8" s="374">
        <v>4</v>
      </c>
      <c r="E8" s="373">
        <v>5</v>
      </c>
      <c r="F8" s="374">
        <v>6</v>
      </c>
      <c r="G8" s="373">
        <v>7</v>
      </c>
      <c r="H8" s="374">
        <v>8</v>
      </c>
      <c r="I8" s="373">
        <v>9</v>
      </c>
      <c r="J8" s="374">
        <v>10</v>
      </c>
      <c r="K8" s="373">
        <v>11</v>
      </c>
    </row>
    <row r="9" spans="1:11" ht="45" x14ac:dyDescent="0.2">
      <c r="A9" s="375">
        <v>1</v>
      </c>
      <c r="B9" s="376" t="s">
        <v>1061</v>
      </c>
      <c r="C9" s="377" t="s">
        <v>1062</v>
      </c>
      <c r="D9" s="376" t="s">
        <v>1063</v>
      </c>
      <c r="E9" s="376">
        <v>626.20000000000005</v>
      </c>
      <c r="F9" s="377">
        <v>2170</v>
      </c>
      <c r="G9" s="377"/>
      <c r="H9" s="378"/>
      <c r="I9" s="378"/>
      <c r="J9" s="378" t="s">
        <v>1064</v>
      </c>
      <c r="K9" s="377" t="s">
        <v>1065</v>
      </c>
    </row>
    <row r="10" spans="1:11" ht="45" x14ac:dyDescent="0.2">
      <c r="A10" s="375">
        <v>2</v>
      </c>
      <c r="B10" s="377" t="s">
        <v>1066</v>
      </c>
      <c r="C10" s="377" t="s">
        <v>1062</v>
      </c>
      <c r="D10" s="377" t="s">
        <v>1067</v>
      </c>
      <c r="E10" s="377">
        <v>101.14</v>
      </c>
      <c r="F10" s="377">
        <v>839</v>
      </c>
      <c r="G10" s="377"/>
      <c r="H10" s="378"/>
      <c r="I10" s="378"/>
      <c r="J10" s="378" t="s">
        <v>1064</v>
      </c>
      <c r="K10" s="377" t="s">
        <v>1065</v>
      </c>
    </row>
    <row r="11" spans="1:11" ht="45" x14ac:dyDescent="0.2">
      <c r="A11" s="375">
        <v>3</v>
      </c>
      <c r="B11" s="377" t="s">
        <v>1068</v>
      </c>
      <c r="C11" s="377" t="s">
        <v>1062</v>
      </c>
      <c r="D11" s="377" t="s">
        <v>1069</v>
      </c>
      <c r="E11" s="377">
        <v>75.989999999999995</v>
      </c>
      <c r="F11" s="377">
        <v>942</v>
      </c>
      <c r="G11" s="377"/>
      <c r="H11" s="378"/>
      <c r="I11" s="378"/>
      <c r="J11" s="378" t="s">
        <v>1070</v>
      </c>
      <c r="K11" s="377" t="s">
        <v>1071</v>
      </c>
    </row>
    <row r="12" spans="1:11" ht="45" x14ac:dyDescent="0.2">
      <c r="A12" s="375">
        <v>4</v>
      </c>
      <c r="B12" s="377" t="s">
        <v>1072</v>
      </c>
      <c r="C12" s="377" t="s">
        <v>1062</v>
      </c>
      <c r="D12" s="377" t="s">
        <v>1073</v>
      </c>
      <c r="E12" s="377">
        <v>50.03</v>
      </c>
      <c r="F12" s="377">
        <v>1529.15</v>
      </c>
      <c r="G12" s="377">
        <v>41001000172</v>
      </c>
      <c r="H12" s="378" t="s">
        <v>582</v>
      </c>
      <c r="I12" s="378" t="s">
        <v>993</v>
      </c>
      <c r="J12" s="378"/>
      <c r="K12" s="377"/>
    </row>
    <row r="13" spans="1:11" ht="45" x14ac:dyDescent="0.2">
      <c r="A13" s="375">
        <v>5</v>
      </c>
      <c r="B13" s="377" t="s">
        <v>1074</v>
      </c>
      <c r="C13" s="377" t="s">
        <v>1062</v>
      </c>
      <c r="D13" s="377" t="s">
        <v>1075</v>
      </c>
      <c r="E13" s="377">
        <v>150</v>
      </c>
      <c r="F13" s="377">
        <v>520</v>
      </c>
      <c r="G13" s="377"/>
      <c r="H13" s="378"/>
      <c r="I13" s="378"/>
      <c r="J13" s="378" t="s">
        <v>1076</v>
      </c>
      <c r="K13" s="377" t="s">
        <v>1077</v>
      </c>
    </row>
    <row r="14" spans="1:11" ht="30" x14ac:dyDescent="0.2">
      <c r="A14" s="375">
        <v>6</v>
      </c>
      <c r="B14" s="377" t="s">
        <v>1078</v>
      </c>
      <c r="C14" s="377" t="s">
        <v>1062</v>
      </c>
      <c r="D14" s="377" t="s">
        <v>1079</v>
      </c>
      <c r="E14" s="377">
        <v>100</v>
      </c>
      <c r="F14" s="377">
        <v>1250</v>
      </c>
      <c r="G14" s="377"/>
      <c r="H14" s="378"/>
      <c r="I14" s="378"/>
      <c r="J14" s="378" t="s">
        <v>1080</v>
      </c>
      <c r="K14" s="377" t="s">
        <v>1081</v>
      </c>
    </row>
    <row r="15" spans="1:11" ht="225" x14ac:dyDescent="0.2">
      <c r="A15" s="375">
        <v>7</v>
      </c>
      <c r="B15" s="377" t="s">
        <v>1082</v>
      </c>
      <c r="C15" s="377" t="s">
        <v>1062</v>
      </c>
      <c r="D15" s="377" t="s">
        <v>1083</v>
      </c>
      <c r="E15" s="377" t="s">
        <v>1084</v>
      </c>
      <c r="F15" s="377">
        <v>2763.58</v>
      </c>
      <c r="G15" s="377"/>
      <c r="H15" s="378"/>
      <c r="I15" s="378"/>
      <c r="J15" s="378" t="s">
        <v>1085</v>
      </c>
      <c r="K15" s="377" t="s">
        <v>1086</v>
      </c>
    </row>
    <row r="16" spans="1:11" ht="30" x14ac:dyDescent="0.2">
      <c r="A16" s="375">
        <v>8</v>
      </c>
      <c r="B16" s="377" t="s">
        <v>1087</v>
      </c>
      <c r="C16" s="377" t="s">
        <v>1062</v>
      </c>
      <c r="D16" s="377" t="s">
        <v>1088</v>
      </c>
      <c r="E16" s="377"/>
      <c r="F16" s="377">
        <v>812.5</v>
      </c>
      <c r="G16" s="377">
        <v>1017020216</v>
      </c>
      <c r="H16" s="378" t="s">
        <v>696</v>
      </c>
      <c r="I16" s="378" t="s">
        <v>1089</v>
      </c>
      <c r="J16" s="378"/>
      <c r="K16" s="377"/>
    </row>
    <row r="17" spans="1:11" ht="30" x14ac:dyDescent="0.2">
      <c r="A17" s="375">
        <v>9</v>
      </c>
      <c r="B17" s="377" t="s">
        <v>1090</v>
      </c>
      <c r="C17" s="377" t="s">
        <v>1062</v>
      </c>
      <c r="D17" s="377" t="s">
        <v>1091</v>
      </c>
      <c r="E17" s="377">
        <v>174.45</v>
      </c>
      <c r="F17" s="377">
        <v>800</v>
      </c>
      <c r="G17" s="377" t="s">
        <v>1092</v>
      </c>
      <c r="H17" s="378" t="s">
        <v>1093</v>
      </c>
      <c r="I17" s="378" t="s">
        <v>1094</v>
      </c>
      <c r="J17" s="378"/>
      <c r="K17" s="377"/>
    </row>
    <row r="18" spans="1:11" ht="30" x14ac:dyDescent="0.2">
      <c r="A18" s="375">
        <v>10</v>
      </c>
      <c r="B18" s="377" t="s">
        <v>1095</v>
      </c>
      <c r="C18" s="377" t="s">
        <v>1062</v>
      </c>
      <c r="D18" s="377" t="s">
        <v>1096</v>
      </c>
      <c r="E18" s="377">
        <v>94.1</v>
      </c>
      <c r="F18" s="377">
        <v>400</v>
      </c>
      <c r="G18" s="377"/>
      <c r="H18" s="378"/>
      <c r="I18" s="378"/>
      <c r="J18" s="378">
        <v>247001890</v>
      </c>
      <c r="K18" s="377" t="s">
        <v>1097</v>
      </c>
    </row>
    <row r="19" spans="1:11" ht="30" x14ac:dyDescent="0.2">
      <c r="A19" s="375">
        <v>11</v>
      </c>
      <c r="B19" s="377" t="s">
        <v>1098</v>
      </c>
      <c r="C19" s="377" t="s">
        <v>1062</v>
      </c>
      <c r="D19" s="377" t="s">
        <v>1096</v>
      </c>
      <c r="E19" s="377" t="s">
        <v>1099</v>
      </c>
      <c r="F19" s="377">
        <v>350</v>
      </c>
      <c r="G19" s="377"/>
      <c r="H19" s="378"/>
      <c r="I19" s="378"/>
      <c r="J19" s="378">
        <v>246762061</v>
      </c>
      <c r="K19" s="377" t="s">
        <v>1097</v>
      </c>
    </row>
    <row r="20" spans="1:11" ht="30" x14ac:dyDescent="0.2">
      <c r="A20" s="375">
        <v>12</v>
      </c>
      <c r="B20" s="377" t="s">
        <v>1100</v>
      </c>
      <c r="C20" s="377" t="s">
        <v>1062</v>
      </c>
      <c r="D20" s="377" t="s">
        <v>1101</v>
      </c>
      <c r="E20" s="377">
        <v>44</v>
      </c>
      <c r="F20" s="377">
        <v>687.5</v>
      </c>
      <c r="G20" s="377" t="s">
        <v>1102</v>
      </c>
      <c r="H20" s="378" t="s">
        <v>551</v>
      </c>
      <c r="I20" s="378" t="s">
        <v>1103</v>
      </c>
      <c r="J20" s="378"/>
      <c r="K20" s="377"/>
    </row>
    <row r="21" spans="1:11" ht="30" x14ac:dyDescent="0.2">
      <c r="A21" s="375">
        <v>13</v>
      </c>
      <c r="B21" s="377" t="s">
        <v>1104</v>
      </c>
      <c r="C21" s="377" t="s">
        <v>1062</v>
      </c>
      <c r="D21" s="377" t="s">
        <v>1105</v>
      </c>
      <c r="E21" s="377">
        <v>90.82</v>
      </c>
      <c r="F21" s="377">
        <v>700</v>
      </c>
      <c r="G21" s="377" t="s">
        <v>1106</v>
      </c>
      <c r="H21" s="378" t="s">
        <v>759</v>
      </c>
      <c r="I21" s="378" t="s">
        <v>1107</v>
      </c>
      <c r="J21" s="378"/>
      <c r="K21" s="377"/>
    </row>
    <row r="22" spans="1:11" ht="30" x14ac:dyDescent="0.2">
      <c r="A22" s="375">
        <v>14</v>
      </c>
      <c r="B22" s="377" t="s">
        <v>1108</v>
      </c>
      <c r="C22" s="377" t="s">
        <v>1062</v>
      </c>
      <c r="D22" s="377" t="s">
        <v>1109</v>
      </c>
      <c r="E22" s="377">
        <v>172.87</v>
      </c>
      <c r="F22" s="377">
        <v>1250</v>
      </c>
      <c r="G22" s="377" t="s">
        <v>1110</v>
      </c>
      <c r="H22" s="378" t="s">
        <v>551</v>
      </c>
      <c r="I22" s="378" t="s">
        <v>1111</v>
      </c>
      <c r="J22" s="378"/>
      <c r="K22" s="377"/>
    </row>
    <row r="23" spans="1:11" ht="30" x14ac:dyDescent="0.2">
      <c r="A23" s="375">
        <v>15</v>
      </c>
      <c r="B23" s="377" t="s">
        <v>1112</v>
      </c>
      <c r="C23" s="377" t="s">
        <v>1062</v>
      </c>
      <c r="D23" s="377" t="s">
        <v>1079</v>
      </c>
      <c r="E23" s="377">
        <v>73.28</v>
      </c>
      <c r="F23" s="377">
        <v>125</v>
      </c>
      <c r="G23" s="377" t="s">
        <v>1113</v>
      </c>
      <c r="H23" s="378" t="s">
        <v>551</v>
      </c>
      <c r="I23" s="378" t="s">
        <v>1114</v>
      </c>
      <c r="J23" s="378"/>
      <c r="K23" s="377"/>
    </row>
    <row r="24" spans="1:11" ht="30" x14ac:dyDescent="0.2">
      <c r="A24" s="375">
        <v>16</v>
      </c>
      <c r="B24" s="377" t="s">
        <v>1115</v>
      </c>
      <c r="C24" s="377" t="s">
        <v>1062</v>
      </c>
      <c r="D24" s="377" t="s">
        <v>1116</v>
      </c>
      <c r="E24" s="377">
        <v>65.5</v>
      </c>
      <c r="F24" s="377">
        <v>250</v>
      </c>
      <c r="G24" s="377"/>
      <c r="H24" s="378"/>
      <c r="I24" s="378"/>
      <c r="J24" s="378">
        <v>225064471</v>
      </c>
      <c r="K24" s="377" t="s">
        <v>1097</v>
      </c>
    </row>
    <row r="25" spans="1:11" ht="45" x14ac:dyDescent="0.2">
      <c r="A25" s="375">
        <v>17</v>
      </c>
      <c r="B25" s="377" t="s">
        <v>1117</v>
      </c>
      <c r="C25" s="377" t="s">
        <v>1062</v>
      </c>
      <c r="D25" s="377" t="s">
        <v>1118</v>
      </c>
      <c r="E25" s="377">
        <v>67</v>
      </c>
      <c r="F25" s="377">
        <v>687.5</v>
      </c>
      <c r="G25" s="377" t="s">
        <v>1119</v>
      </c>
      <c r="H25" s="378" t="s">
        <v>1120</v>
      </c>
      <c r="I25" s="378" t="s">
        <v>1121</v>
      </c>
      <c r="J25" s="378"/>
      <c r="K25" s="377"/>
    </row>
    <row r="26" spans="1:11" ht="30" x14ac:dyDescent="0.2">
      <c r="A26" s="375">
        <v>18</v>
      </c>
      <c r="B26" s="377" t="s">
        <v>1122</v>
      </c>
      <c r="C26" s="377" t="s">
        <v>1062</v>
      </c>
      <c r="D26" s="377" t="s">
        <v>1123</v>
      </c>
      <c r="E26" s="377">
        <v>108.86</v>
      </c>
      <c r="F26" s="377">
        <v>375</v>
      </c>
      <c r="G26" s="377" t="s">
        <v>1124</v>
      </c>
      <c r="H26" s="378" t="s">
        <v>737</v>
      </c>
      <c r="I26" s="378" t="s">
        <v>1125</v>
      </c>
      <c r="J26" s="378"/>
      <c r="K26" s="377"/>
    </row>
    <row r="27" spans="1:11" ht="30" x14ac:dyDescent="0.2">
      <c r="A27" s="375">
        <v>19</v>
      </c>
      <c r="B27" s="377" t="s">
        <v>1126</v>
      </c>
      <c r="C27" s="377" t="s">
        <v>1062</v>
      </c>
      <c r="D27" s="377" t="s">
        <v>1127</v>
      </c>
      <c r="E27" s="377">
        <v>155.19999999999999</v>
      </c>
      <c r="F27" s="377">
        <v>400</v>
      </c>
      <c r="G27" s="377"/>
      <c r="H27" s="378"/>
      <c r="I27" s="378"/>
      <c r="J27" s="378">
        <v>238769025</v>
      </c>
      <c r="K27" s="377" t="s">
        <v>1097</v>
      </c>
    </row>
    <row r="28" spans="1:11" ht="30" x14ac:dyDescent="0.2">
      <c r="A28" s="375">
        <v>20</v>
      </c>
      <c r="B28" s="377" t="s">
        <v>1128</v>
      </c>
      <c r="C28" s="377" t="s">
        <v>1062</v>
      </c>
      <c r="D28" s="377" t="s">
        <v>1129</v>
      </c>
      <c r="E28" s="377">
        <v>141.74</v>
      </c>
      <c r="F28" s="377">
        <v>437.5</v>
      </c>
      <c r="G28" s="377">
        <v>38001006467</v>
      </c>
      <c r="H28" s="378" t="s">
        <v>645</v>
      </c>
      <c r="I28" s="378" t="s">
        <v>1130</v>
      </c>
      <c r="J28" s="378"/>
      <c r="K28" s="377"/>
    </row>
    <row r="29" spans="1:11" ht="30" x14ac:dyDescent="0.2">
      <c r="A29" s="375">
        <v>21</v>
      </c>
      <c r="B29" s="377" t="s">
        <v>1131</v>
      </c>
      <c r="C29" s="377" t="s">
        <v>1062</v>
      </c>
      <c r="D29" s="377" t="s">
        <v>1132</v>
      </c>
      <c r="E29" s="377">
        <v>28.3</v>
      </c>
      <c r="F29" s="377">
        <v>375</v>
      </c>
      <c r="G29" s="377" t="s">
        <v>1133</v>
      </c>
      <c r="H29" s="378" t="s">
        <v>1134</v>
      </c>
      <c r="I29" s="378" t="s">
        <v>1135</v>
      </c>
      <c r="J29" s="378"/>
      <c r="K29" s="377"/>
    </row>
    <row r="30" spans="1:11" ht="30" x14ac:dyDescent="0.2">
      <c r="A30" s="375">
        <v>22</v>
      </c>
      <c r="B30" s="377" t="s">
        <v>1136</v>
      </c>
      <c r="C30" s="377" t="s">
        <v>1062</v>
      </c>
      <c r="D30" s="377" t="s">
        <v>1137</v>
      </c>
      <c r="E30" s="377">
        <v>44.8</v>
      </c>
      <c r="F30" s="377">
        <v>250</v>
      </c>
      <c r="G30" s="377" t="s">
        <v>1138</v>
      </c>
      <c r="H30" s="378" t="s">
        <v>1139</v>
      </c>
      <c r="I30" s="378" t="s">
        <v>1140</v>
      </c>
      <c r="J30" s="378"/>
      <c r="K30" s="377"/>
    </row>
    <row r="31" spans="1:11" ht="30" x14ac:dyDescent="0.2">
      <c r="A31" s="375">
        <v>23</v>
      </c>
      <c r="B31" s="377" t="s">
        <v>1141</v>
      </c>
      <c r="C31" s="377" t="s">
        <v>1062</v>
      </c>
      <c r="D31" s="377" t="s">
        <v>1142</v>
      </c>
      <c r="E31" s="377">
        <v>170</v>
      </c>
      <c r="F31" s="377">
        <v>750</v>
      </c>
      <c r="G31" s="377" t="s">
        <v>1143</v>
      </c>
      <c r="H31" s="378" t="s">
        <v>1144</v>
      </c>
      <c r="I31" s="378" t="s">
        <v>1145</v>
      </c>
      <c r="J31" s="378"/>
      <c r="K31" s="377"/>
    </row>
    <row r="32" spans="1:11" ht="30" x14ac:dyDescent="0.2">
      <c r="A32" s="375">
        <v>24</v>
      </c>
      <c r="B32" s="377" t="s">
        <v>1146</v>
      </c>
      <c r="C32" s="377" t="s">
        <v>1062</v>
      </c>
      <c r="D32" s="377" t="s">
        <v>1147</v>
      </c>
      <c r="E32" s="377">
        <v>14.62</v>
      </c>
      <c r="F32" s="377">
        <v>625</v>
      </c>
      <c r="G32" s="377" t="s">
        <v>1148</v>
      </c>
      <c r="H32" s="378" t="s">
        <v>1149</v>
      </c>
      <c r="I32" s="378" t="s">
        <v>1150</v>
      </c>
      <c r="J32" s="378"/>
      <c r="K32" s="377"/>
    </row>
    <row r="33" spans="1:11" ht="30" x14ac:dyDescent="0.2">
      <c r="A33" s="375">
        <v>25</v>
      </c>
      <c r="B33" s="377" t="s">
        <v>1151</v>
      </c>
      <c r="C33" s="377" t="s">
        <v>1062</v>
      </c>
      <c r="D33" s="377" t="s">
        <v>1152</v>
      </c>
      <c r="E33" s="377">
        <v>40.799999999999997</v>
      </c>
      <c r="F33" s="377">
        <v>562.5</v>
      </c>
      <c r="G33" s="377" t="s">
        <v>1153</v>
      </c>
      <c r="H33" s="378" t="s">
        <v>925</v>
      </c>
      <c r="I33" s="378" t="s">
        <v>1154</v>
      </c>
      <c r="J33" s="378"/>
      <c r="K33" s="377"/>
    </row>
    <row r="34" spans="1:11" ht="45" x14ac:dyDescent="0.2">
      <c r="A34" s="375">
        <v>26</v>
      </c>
      <c r="B34" s="377" t="s">
        <v>1155</v>
      </c>
      <c r="C34" s="377" t="s">
        <v>1062</v>
      </c>
      <c r="D34" s="377" t="s">
        <v>1156</v>
      </c>
      <c r="E34" s="377" t="s">
        <v>1157</v>
      </c>
      <c r="F34" s="377">
        <v>800</v>
      </c>
      <c r="G34" s="377" t="s">
        <v>1158</v>
      </c>
      <c r="H34" s="378" t="s">
        <v>1010</v>
      </c>
      <c r="I34" s="378" t="s">
        <v>1159</v>
      </c>
      <c r="J34" s="378"/>
      <c r="K34" s="377"/>
    </row>
    <row r="35" spans="1:11" ht="30" x14ac:dyDescent="0.2">
      <c r="A35" s="375">
        <v>27</v>
      </c>
      <c r="B35" s="377" t="s">
        <v>1160</v>
      </c>
      <c r="C35" s="377" t="s">
        <v>1062</v>
      </c>
      <c r="D35" s="377" t="s">
        <v>1161</v>
      </c>
      <c r="E35" s="377">
        <v>40</v>
      </c>
      <c r="F35" s="377">
        <v>375</v>
      </c>
      <c r="G35" s="377" t="s">
        <v>1162</v>
      </c>
      <c r="H35" s="378" t="s">
        <v>1163</v>
      </c>
      <c r="I35" s="378" t="s">
        <v>1164</v>
      </c>
      <c r="J35" s="378"/>
      <c r="K35" s="377"/>
    </row>
    <row r="36" spans="1:11" ht="75" x14ac:dyDescent="0.2">
      <c r="A36" s="375">
        <v>28</v>
      </c>
      <c r="B36" s="377" t="s">
        <v>1165</v>
      </c>
      <c r="C36" s="377" t="s">
        <v>1062</v>
      </c>
      <c r="D36" s="377" t="s">
        <v>1166</v>
      </c>
      <c r="E36" s="377">
        <v>56</v>
      </c>
      <c r="F36" s="377">
        <v>250</v>
      </c>
      <c r="G36" s="377"/>
      <c r="H36" s="378"/>
      <c r="I36" s="378"/>
      <c r="J36" s="378">
        <v>244688600</v>
      </c>
      <c r="K36" s="377" t="s">
        <v>1167</v>
      </c>
    </row>
    <row r="37" spans="1:11" ht="30" x14ac:dyDescent="0.2">
      <c r="A37" s="375">
        <v>29</v>
      </c>
      <c r="B37" s="377" t="s">
        <v>1168</v>
      </c>
      <c r="C37" s="377" t="s">
        <v>1062</v>
      </c>
      <c r="D37" s="377" t="s">
        <v>1169</v>
      </c>
      <c r="E37" s="377">
        <v>22.5</v>
      </c>
      <c r="F37" s="377">
        <v>375</v>
      </c>
      <c r="G37" s="377" t="s">
        <v>1170</v>
      </c>
      <c r="H37" s="378" t="s">
        <v>1171</v>
      </c>
      <c r="I37" s="378" t="s">
        <v>1172</v>
      </c>
      <c r="J37" s="378"/>
      <c r="K37" s="377"/>
    </row>
    <row r="38" spans="1:11" ht="30" x14ac:dyDescent="0.2">
      <c r="A38" s="375">
        <v>30</v>
      </c>
      <c r="B38" s="377" t="s">
        <v>1173</v>
      </c>
      <c r="C38" s="377" t="s">
        <v>1062</v>
      </c>
      <c r="D38" s="377" t="s">
        <v>1174</v>
      </c>
      <c r="E38" s="377">
        <v>50</v>
      </c>
      <c r="F38" s="377">
        <v>437.5</v>
      </c>
      <c r="G38" s="377"/>
      <c r="H38" s="378"/>
      <c r="I38" s="378"/>
      <c r="J38" s="378">
        <v>242731754</v>
      </c>
      <c r="K38" s="377" t="s">
        <v>1175</v>
      </c>
    </row>
    <row r="39" spans="1:11" ht="45" x14ac:dyDescent="0.2">
      <c r="A39" s="375">
        <v>31</v>
      </c>
      <c r="B39" s="377" t="s">
        <v>1176</v>
      </c>
      <c r="C39" s="377" t="s">
        <v>1062</v>
      </c>
      <c r="D39" s="377" t="s">
        <v>1177</v>
      </c>
      <c r="E39" s="377">
        <v>46.42</v>
      </c>
      <c r="F39" s="377">
        <v>180</v>
      </c>
      <c r="G39" s="377"/>
      <c r="H39" s="378"/>
      <c r="I39" s="378"/>
      <c r="J39" s="378">
        <v>244688600</v>
      </c>
      <c r="K39" s="377" t="s">
        <v>1178</v>
      </c>
    </row>
    <row r="40" spans="1:11" ht="30" x14ac:dyDescent="0.2">
      <c r="A40" s="375">
        <v>32</v>
      </c>
      <c r="B40" s="377" t="s">
        <v>1179</v>
      </c>
      <c r="C40" s="377" t="s">
        <v>1062</v>
      </c>
      <c r="D40" s="377" t="s">
        <v>1180</v>
      </c>
      <c r="E40" s="377">
        <v>48</v>
      </c>
      <c r="F40" s="377">
        <v>500</v>
      </c>
      <c r="G40" s="377"/>
      <c r="H40" s="378"/>
      <c r="I40" s="378"/>
      <c r="J40" s="378">
        <v>222438271</v>
      </c>
      <c r="K40" s="377" t="s">
        <v>1181</v>
      </c>
    </row>
    <row r="41" spans="1:11" ht="45" x14ac:dyDescent="0.2">
      <c r="A41" s="375">
        <v>33</v>
      </c>
      <c r="B41" s="377" t="s">
        <v>1182</v>
      </c>
      <c r="C41" s="377" t="s">
        <v>1062</v>
      </c>
      <c r="D41" s="377" t="s">
        <v>1183</v>
      </c>
      <c r="E41" s="377">
        <v>108</v>
      </c>
      <c r="F41" s="377">
        <v>800</v>
      </c>
      <c r="G41" s="377" t="s">
        <v>1184</v>
      </c>
      <c r="H41" s="378" t="s">
        <v>1185</v>
      </c>
      <c r="I41" s="378" t="s">
        <v>1186</v>
      </c>
      <c r="J41" s="378"/>
      <c r="K41" s="377"/>
    </row>
    <row r="42" spans="1:11" ht="45" x14ac:dyDescent="0.2">
      <c r="A42" s="375">
        <v>34</v>
      </c>
      <c r="B42" s="377" t="s">
        <v>1187</v>
      </c>
      <c r="C42" s="377" t="s">
        <v>1062</v>
      </c>
      <c r="D42" s="377" t="s">
        <v>1069</v>
      </c>
      <c r="E42" s="377">
        <v>50</v>
      </c>
      <c r="F42" s="377">
        <v>148</v>
      </c>
      <c r="G42" s="377"/>
      <c r="H42" s="378"/>
      <c r="I42" s="378"/>
      <c r="J42" s="378">
        <v>203836233</v>
      </c>
      <c r="K42" s="377" t="s">
        <v>1188</v>
      </c>
    </row>
    <row r="43" spans="1:11" ht="45" x14ac:dyDescent="0.2">
      <c r="A43" s="375">
        <v>35</v>
      </c>
      <c r="B43" s="377" t="s">
        <v>1189</v>
      </c>
      <c r="C43" s="377" t="s">
        <v>1062</v>
      </c>
      <c r="D43" s="377" t="s">
        <v>1190</v>
      </c>
      <c r="E43" s="377">
        <v>35</v>
      </c>
      <c r="F43" s="377">
        <v>125</v>
      </c>
      <c r="G43" s="377" t="s">
        <v>1191</v>
      </c>
      <c r="H43" s="378" t="s">
        <v>1192</v>
      </c>
      <c r="I43" s="378" t="s">
        <v>1193</v>
      </c>
      <c r="J43" s="378"/>
      <c r="K43" s="377"/>
    </row>
    <row r="44" spans="1:11" ht="45" x14ac:dyDescent="0.2">
      <c r="A44" s="375">
        <v>36</v>
      </c>
      <c r="B44" s="377" t="s">
        <v>1194</v>
      </c>
      <c r="C44" s="377" t="s">
        <v>1062</v>
      </c>
      <c r="D44" s="377" t="s">
        <v>1195</v>
      </c>
      <c r="E44" s="377">
        <v>76</v>
      </c>
      <c r="F44" s="377">
        <v>228</v>
      </c>
      <c r="G44" s="377"/>
      <c r="H44" s="378"/>
      <c r="I44" s="378"/>
      <c r="J44" s="378">
        <v>204566978</v>
      </c>
      <c r="K44" s="377" t="s">
        <v>1196</v>
      </c>
    </row>
    <row r="45" spans="1:11" ht="30" x14ac:dyDescent="0.2">
      <c r="A45" s="375">
        <v>37</v>
      </c>
      <c r="B45" s="377" t="s">
        <v>1197</v>
      </c>
      <c r="C45" s="377" t="s">
        <v>1062</v>
      </c>
      <c r="D45" s="377" t="s">
        <v>1198</v>
      </c>
      <c r="E45" s="377">
        <v>231.37</v>
      </c>
      <c r="F45" s="377">
        <v>312.5</v>
      </c>
      <c r="G45" s="377">
        <v>49001000182</v>
      </c>
      <c r="H45" s="378" t="s">
        <v>707</v>
      </c>
      <c r="I45" s="378" t="s">
        <v>1199</v>
      </c>
      <c r="J45" s="378"/>
      <c r="K45" s="377"/>
    </row>
    <row r="46" spans="1:11" ht="30" x14ac:dyDescent="0.2">
      <c r="A46" s="375">
        <v>38</v>
      </c>
      <c r="B46" s="377" t="s">
        <v>1200</v>
      </c>
      <c r="C46" s="377" t="s">
        <v>1062</v>
      </c>
      <c r="D46" s="377" t="s">
        <v>1201</v>
      </c>
      <c r="E46" s="377">
        <v>67</v>
      </c>
      <c r="F46" s="377">
        <v>490</v>
      </c>
      <c r="G46" s="377" t="s">
        <v>1202</v>
      </c>
      <c r="H46" s="378" t="s">
        <v>1203</v>
      </c>
      <c r="I46" s="378" t="s">
        <v>810</v>
      </c>
      <c r="J46" s="378"/>
      <c r="K46" s="377"/>
    </row>
    <row r="47" spans="1:11" ht="30" x14ac:dyDescent="0.2">
      <c r="A47" s="375">
        <v>39</v>
      </c>
      <c r="B47" s="377" t="s">
        <v>1204</v>
      </c>
      <c r="C47" s="377" t="s">
        <v>1062</v>
      </c>
      <c r="D47" s="377" t="s">
        <v>1205</v>
      </c>
      <c r="E47" s="377">
        <v>96</v>
      </c>
      <c r="F47" s="377">
        <v>200</v>
      </c>
      <c r="G47" s="377" t="s">
        <v>1206</v>
      </c>
      <c r="H47" s="378" t="s">
        <v>598</v>
      </c>
      <c r="I47" s="378" t="s">
        <v>910</v>
      </c>
      <c r="J47" s="378"/>
      <c r="K47" s="377"/>
    </row>
    <row r="48" spans="1:11" ht="30" x14ac:dyDescent="0.2">
      <c r="A48" s="375">
        <v>40</v>
      </c>
      <c r="B48" s="377" t="s">
        <v>1207</v>
      </c>
      <c r="C48" s="377" t="s">
        <v>1062</v>
      </c>
      <c r="D48" s="377" t="s">
        <v>1208</v>
      </c>
      <c r="E48" s="377"/>
      <c r="F48" s="377">
        <v>400</v>
      </c>
      <c r="G48" s="377" t="s">
        <v>1209</v>
      </c>
      <c r="H48" s="378" t="s">
        <v>1210</v>
      </c>
      <c r="I48" s="378" t="s">
        <v>1211</v>
      </c>
      <c r="J48" s="378"/>
      <c r="K48" s="377"/>
    </row>
    <row r="49" spans="1:11" ht="30" x14ac:dyDescent="0.2">
      <c r="A49" s="375">
        <v>41</v>
      </c>
      <c r="B49" s="377" t="s">
        <v>1212</v>
      </c>
      <c r="C49" s="377" t="s">
        <v>1062</v>
      </c>
      <c r="D49" s="377" t="s">
        <v>1213</v>
      </c>
      <c r="E49" s="377">
        <v>90.4</v>
      </c>
      <c r="F49" s="377">
        <v>665</v>
      </c>
      <c r="G49" s="377" t="s">
        <v>1214</v>
      </c>
      <c r="H49" s="378" t="s">
        <v>1215</v>
      </c>
      <c r="I49" s="378" t="s">
        <v>1216</v>
      </c>
      <c r="J49" s="378"/>
      <c r="K49" s="377"/>
    </row>
    <row r="50" spans="1:11" ht="30" x14ac:dyDescent="0.2">
      <c r="A50" s="375">
        <v>42</v>
      </c>
      <c r="B50" s="377" t="s">
        <v>1217</v>
      </c>
      <c r="C50" s="377" t="s">
        <v>1062</v>
      </c>
      <c r="D50" s="377" t="s">
        <v>1218</v>
      </c>
      <c r="E50" s="377"/>
      <c r="F50" s="377">
        <v>500</v>
      </c>
      <c r="G50" s="377"/>
      <c r="H50" s="378"/>
      <c r="I50" s="378"/>
      <c r="J50" s="378">
        <v>424066352</v>
      </c>
      <c r="K50" s="377" t="s">
        <v>1219</v>
      </c>
    </row>
    <row r="51" spans="1:11" ht="30" x14ac:dyDescent="0.2">
      <c r="A51" s="375">
        <v>43</v>
      </c>
      <c r="B51" s="377" t="s">
        <v>1220</v>
      </c>
      <c r="C51" s="377" t="s">
        <v>1062</v>
      </c>
      <c r="D51" s="377" t="s">
        <v>1221</v>
      </c>
      <c r="E51" s="377"/>
      <c r="F51" s="377">
        <v>250</v>
      </c>
      <c r="G51" s="377" t="s">
        <v>1222</v>
      </c>
      <c r="H51" s="378" t="s">
        <v>1223</v>
      </c>
      <c r="I51" s="378" t="s">
        <v>1224</v>
      </c>
      <c r="J51" s="378"/>
      <c r="K51" s="377"/>
    </row>
    <row r="52" spans="1:11" ht="30" x14ac:dyDescent="0.2">
      <c r="A52" s="375">
        <v>44</v>
      </c>
      <c r="B52" s="377" t="s">
        <v>1225</v>
      </c>
      <c r="C52" s="377" t="s">
        <v>1062</v>
      </c>
      <c r="D52" s="377" t="s">
        <v>1226</v>
      </c>
      <c r="E52" s="377">
        <v>242.2</v>
      </c>
      <c r="F52" s="377">
        <v>665</v>
      </c>
      <c r="G52" s="377">
        <v>5001001777</v>
      </c>
      <c r="H52" s="378" t="s">
        <v>914</v>
      </c>
      <c r="I52" s="378" t="s">
        <v>1227</v>
      </c>
      <c r="J52" s="378"/>
      <c r="K52" s="377"/>
    </row>
    <row r="53" spans="1:11" ht="30" x14ac:dyDescent="0.2">
      <c r="A53" s="375">
        <v>45</v>
      </c>
      <c r="B53" s="377" t="s">
        <v>1228</v>
      </c>
      <c r="C53" s="377" t="s">
        <v>1062</v>
      </c>
      <c r="D53" s="377" t="s">
        <v>1229</v>
      </c>
      <c r="E53" s="377">
        <v>46</v>
      </c>
      <c r="F53" s="377">
        <v>420</v>
      </c>
      <c r="H53" s="378"/>
      <c r="I53" s="378"/>
      <c r="J53" s="377">
        <v>226161961</v>
      </c>
      <c r="K53" s="377" t="s">
        <v>1097</v>
      </c>
    </row>
    <row r="54" spans="1:11" ht="45" x14ac:dyDescent="0.2">
      <c r="A54" s="375">
        <v>46</v>
      </c>
      <c r="B54" s="377" t="s">
        <v>1230</v>
      </c>
      <c r="C54" s="377" t="s">
        <v>1062</v>
      </c>
      <c r="D54" s="377" t="s">
        <v>1231</v>
      </c>
      <c r="E54" s="377">
        <v>156</v>
      </c>
      <c r="F54" s="377">
        <v>500</v>
      </c>
      <c r="G54" s="377"/>
      <c r="H54" s="378"/>
      <c r="I54" s="378"/>
      <c r="J54" s="378">
        <v>225359046</v>
      </c>
      <c r="K54" s="377" t="s">
        <v>1232</v>
      </c>
    </row>
    <row r="55" spans="1:11" ht="30" x14ac:dyDescent="0.2">
      <c r="A55" s="375">
        <v>47</v>
      </c>
      <c r="B55" s="377" t="s">
        <v>1233</v>
      </c>
      <c r="C55" s="377" t="s">
        <v>1062</v>
      </c>
      <c r="D55" s="377" t="s">
        <v>1234</v>
      </c>
      <c r="E55" s="377">
        <v>129.02000000000001</v>
      </c>
      <c r="F55" s="377">
        <v>625</v>
      </c>
      <c r="G55" s="377" t="s">
        <v>1235</v>
      </c>
      <c r="H55" s="378" t="s">
        <v>1236</v>
      </c>
      <c r="I55" s="378" t="s">
        <v>755</v>
      </c>
      <c r="J55" s="378"/>
      <c r="K55" s="377"/>
    </row>
    <row r="56" spans="1:11" ht="30" x14ac:dyDescent="0.2">
      <c r="A56" s="375">
        <v>48</v>
      </c>
      <c r="B56" s="377" t="s">
        <v>1237</v>
      </c>
      <c r="C56" s="377" t="s">
        <v>1062</v>
      </c>
      <c r="D56" s="377" t="s">
        <v>1238</v>
      </c>
      <c r="E56" s="377">
        <v>48</v>
      </c>
      <c r="F56" s="377">
        <v>300</v>
      </c>
      <c r="G56" s="377"/>
      <c r="H56" s="378"/>
      <c r="I56" s="378"/>
      <c r="J56" s="378">
        <v>228926062</v>
      </c>
      <c r="K56" s="377" t="s">
        <v>1239</v>
      </c>
    </row>
    <row r="57" spans="1:11" ht="30" x14ac:dyDescent="0.2">
      <c r="A57" s="375">
        <v>49</v>
      </c>
      <c r="B57" s="377" t="s">
        <v>1240</v>
      </c>
      <c r="C57" s="377" t="s">
        <v>1062</v>
      </c>
      <c r="D57" s="377" t="s">
        <v>1241</v>
      </c>
      <c r="E57" s="377">
        <v>160</v>
      </c>
      <c r="F57" s="377">
        <v>1000</v>
      </c>
      <c r="G57" s="377" t="s">
        <v>1242</v>
      </c>
      <c r="H57" s="378" t="s">
        <v>1243</v>
      </c>
      <c r="I57" s="378" t="s">
        <v>1244</v>
      </c>
      <c r="J57" s="378"/>
      <c r="K57" s="377"/>
    </row>
    <row r="58" spans="1:11" ht="30" x14ac:dyDescent="0.2">
      <c r="A58" s="375">
        <v>50</v>
      </c>
      <c r="B58" s="377" t="s">
        <v>1245</v>
      </c>
      <c r="C58" s="377" t="s">
        <v>1062</v>
      </c>
      <c r="D58" s="377" t="s">
        <v>1246</v>
      </c>
      <c r="E58" s="377" t="s">
        <v>1247</v>
      </c>
      <c r="F58" s="377">
        <v>1200</v>
      </c>
      <c r="G58" s="377" t="s">
        <v>1248</v>
      </c>
      <c r="H58" s="378" t="s">
        <v>1249</v>
      </c>
      <c r="I58" s="378" t="s">
        <v>1250</v>
      </c>
      <c r="J58" s="378"/>
      <c r="K58" s="377"/>
    </row>
    <row r="59" spans="1:11" ht="30" x14ac:dyDescent="0.2">
      <c r="A59" s="375">
        <v>51</v>
      </c>
      <c r="B59" s="377" t="s">
        <v>1251</v>
      </c>
      <c r="C59" s="377" t="s">
        <v>1062</v>
      </c>
      <c r="D59" s="377" t="s">
        <v>1161</v>
      </c>
      <c r="E59" s="377">
        <v>140</v>
      </c>
      <c r="F59" s="377">
        <v>1000</v>
      </c>
      <c r="G59" s="377" t="s">
        <v>1252</v>
      </c>
      <c r="H59" s="378" t="s">
        <v>623</v>
      </c>
      <c r="I59" s="378" t="s">
        <v>1253</v>
      </c>
      <c r="J59" s="378"/>
      <c r="K59" s="377"/>
    </row>
    <row r="60" spans="1:11" ht="30" x14ac:dyDescent="0.2">
      <c r="A60" s="375">
        <v>52</v>
      </c>
      <c r="B60" s="377" t="s">
        <v>1254</v>
      </c>
      <c r="C60" s="377" t="s">
        <v>1062</v>
      </c>
      <c r="D60" s="377" t="s">
        <v>1255</v>
      </c>
      <c r="E60" s="377"/>
      <c r="F60" s="377">
        <v>250</v>
      </c>
      <c r="G60" s="377" t="s">
        <v>1256</v>
      </c>
      <c r="H60" s="378" t="s">
        <v>833</v>
      </c>
      <c r="I60" s="378" t="s">
        <v>1257</v>
      </c>
      <c r="J60" s="378"/>
      <c r="K60" s="377"/>
    </row>
    <row r="61" spans="1:11" ht="30" x14ac:dyDescent="0.2">
      <c r="A61" s="375">
        <v>53</v>
      </c>
      <c r="B61" s="377" t="s">
        <v>1258</v>
      </c>
      <c r="C61" s="377" t="s">
        <v>1062</v>
      </c>
      <c r="D61" s="377" t="s">
        <v>1259</v>
      </c>
      <c r="E61" s="377">
        <v>60</v>
      </c>
      <c r="F61" s="377">
        <v>375</v>
      </c>
      <c r="G61" s="377" t="s">
        <v>1260</v>
      </c>
      <c r="H61" s="378" t="s">
        <v>1203</v>
      </c>
      <c r="I61" s="378" t="s">
        <v>1261</v>
      </c>
      <c r="J61" s="378"/>
      <c r="K61" s="377"/>
    </row>
    <row r="62" spans="1:11" ht="30" x14ac:dyDescent="0.2">
      <c r="A62" s="375">
        <v>54</v>
      </c>
      <c r="B62" s="377" t="s">
        <v>1262</v>
      </c>
      <c r="C62" s="377" t="s">
        <v>1062</v>
      </c>
      <c r="D62" s="377" t="s">
        <v>1263</v>
      </c>
      <c r="E62" s="377">
        <v>100</v>
      </c>
      <c r="F62" s="377">
        <v>150</v>
      </c>
      <c r="G62" s="377"/>
      <c r="H62" s="378"/>
      <c r="I62" s="378"/>
      <c r="J62" s="378">
        <v>228542413</v>
      </c>
      <c r="K62" s="377" t="s">
        <v>1264</v>
      </c>
    </row>
    <row r="63" spans="1:11" ht="45" x14ac:dyDescent="0.2">
      <c r="A63" s="375">
        <v>55</v>
      </c>
      <c r="B63" s="377" t="s">
        <v>1265</v>
      </c>
      <c r="C63" s="377" t="s">
        <v>1062</v>
      </c>
      <c r="D63" s="377" t="s">
        <v>1266</v>
      </c>
      <c r="E63" s="377">
        <v>128.19999999999999</v>
      </c>
      <c r="F63" s="377">
        <v>250</v>
      </c>
      <c r="G63" s="379"/>
      <c r="H63" s="378"/>
      <c r="I63" s="378"/>
      <c r="J63" s="378">
        <v>233144987</v>
      </c>
      <c r="K63" s="377" t="s">
        <v>1267</v>
      </c>
    </row>
    <row r="64" spans="1:11" ht="30" x14ac:dyDescent="0.2">
      <c r="A64" s="375">
        <v>56</v>
      </c>
      <c r="B64" s="377" t="s">
        <v>1268</v>
      </c>
      <c r="C64" s="377" t="s">
        <v>1062</v>
      </c>
      <c r="D64" s="377" t="s">
        <v>1269</v>
      </c>
      <c r="E64" s="377">
        <v>43.7</v>
      </c>
      <c r="F64" s="377">
        <v>375</v>
      </c>
      <c r="G64" s="377" t="s">
        <v>1270</v>
      </c>
      <c r="H64" s="378" t="s">
        <v>1271</v>
      </c>
      <c r="I64" s="378" t="s">
        <v>1272</v>
      </c>
      <c r="J64" s="378"/>
      <c r="K64" s="377"/>
    </row>
    <row r="65" spans="1:11" ht="30" x14ac:dyDescent="0.2">
      <c r="A65" s="375">
        <v>57</v>
      </c>
      <c r="B65" s="377" t="s">
        <v>1273</v>
      </c>
      <c r="C65" s="377" t="s">
        <v>1062</v>
      </c>
      <c r="D65" s="377" t="s">
        <v>1274</v>
      </c>
      <c r="E65" s="377">
        <v>69.239999999999995</v>
      </c>
      <c r="F65" s="377">
        <v>625</v>
      </c>
      <c r="G65" s="377">
        <v>36001000355</v>
      </c>
      <c r="H65" s="378" t="s">
        <v>1275</v>
      </c>
      <c r="I65" s="378" t="s">
        <v>1276</v>
      </c>
      <c r="J65" s="378"/>
      <c r="K65" s="377"/>
    </row>
    <row r="66" spans="1:11" ht="45" x14ac:dyDescent="0.2">
      <c r="A66" s="375">
        <v>58</v>
      </c>
      <c r="B66" s="377" t="s">
        <v>1277</v>
      </c>
      <c r="C66" s="377" t="s">
        <v>1062</v>
      </c>
      <c r="D66" s="377" t="s">
        <v>1278</v>
      </c>
      <c r="E66" s="377">
        <v>37.4</v>
      </c>
      <c r="F66" s="377">
        <v>375</v>
      </c>
      <c r="G66" s="377" t="s">
        <v>1279</v>
      </c>
      <c r="H66" s="378" t="s">
        <v>1280</v>
      </c>
      <c r="I66" s="378" t="s">
        <v>1281</v>
      </c>
      <c r="J66" s="378"/>
      <c r="K66" s="377"/>
    </row>
    <row r="67" spans="1:11" ht="30" x14ac:dyDescent="0.2">
      <c r="A67" s="375">
        <v>59</v>
      </c>
      <c r="B67" s="377" t="s">
        <v>1282</v>
      </c>
      <c r="C67" s="377" t="s">
        <v>1062</v>
      </c>
      <c r="D67" s="377" t="s">
        <v>1283</v>
      </c>
      <c r="E67" s="377">
        <v>130</v>
      </c>
      <c r="F67" s="377">
        <v>500</v>
      </c>
      <c r="G67" s="377" t="s">
        <v>1284</v>
      </c>
      <c r="H67" s="378" t="s">
        <v>1285</v>
      </c>
      <c r="I67" s="378" t="s">
        <v>1286</v>
      </c>
      <c r="J67" s="378"/>
      <c r="K67" s="377"/>
    </row>
    <row r="68" spans="1:11" ht="45" x14ac:dyDescent="0.2">
      <c r="A68" s="375">
        <v>60</v>
      </c>
      <c r="B68" s="377" t="s">
        <v>1287</v>
      </c>
      <c r="C68" s="377" t="s">
        <v>1062</v>
      </c>
      <c r="D68" s="377" t="s">
        <v>1288</v>
      </c>
      <c r="E68" s="377">
        <v>37.5</v>
      </c>
      <c r="F68" s="377">
        <v>500</v>
      </c>
      <c r="G68" s="377" t="s">
        <v>1289</v>
      </c>
      <c r="H68" s="378" t="s">
        <v>1290</v>
      </c>
      <c r="I68" s="378" t="s">
        <v>1291</v>
      </c>
      <c r="J68" s="378"/>
      <c r="K68" s="377"/>
    </row>
    <row r="69" spans="1:11" ht="30" x14ac:dyDescent="0.2">
      <c r="A69" s="375">
        <v>61</v>
      </c>
      <c r="B69" s="377" t="s">
        <v>1292</v>
      </c>
      <c r="C69" s="377" t="s">
        <v>1062</v>
      </c>
      <c r="D69" s="377" t="s">
        <v>1293</v>
      </c>
      <c r="E69" s="377">
        <v>187</v>
      </c>
      <c r="F69" s="377">
        <v>311.67</v>
      </c>
      <c r="G69" s="377"/>
      <c r="H69" s="378"/>
      <c r="I69" s="378"/>
      <c r="J69" s="378">
        <v>229324451</v>
      </c>
      <c r="K69" s="377" t="s">
        <v>1097</v>
      </c>
    </row>
    <row r="70" spans="1:11" ht="30" x14ac:dyDescent="0.2">
      <c r="A70" s="375">
        <v>62</v>
      </c>
      <c r="B70" s="377" t="s">
        <v>1294</v>
      </c>
      <c r="C70" s="377" t="s">
        <v>1062</v>
      </c>
      <c r="D70" s="377" t="s">
        <v>1295</v>
      </c>
      <c r="E70" s="377">
        <v>69.400000000000006</v>
      </c>
      <c r="F70" s="377">
        <v>562.5</v>
      </c>
      <c r="G70" s="377" t="s">
        <v>1296</v>
      </c>
      <c r="H70" s="378" t="s">
        <v>525</v>
      </c>
      <c r="I70" s="378" t="s">
        <v>1297</v>
      </c>
      <c r="J70" s="378"/>
      <c r="K70" s="377"/>
    </row>
    <row r="71" spans="1:11" ht="30" x14ac:dyDescent="0.2">
      <c r="A71" s="375">
        <v>63</v>
      </c>
      <c r="B71" s="377" t="s">
        <v>1298</v>
      </c>
      <c r="C71" s="377" t="s">
        <v>1062</v>
      </c>
      <c r="D71" s="377" t="s">
        <v>1299</v>
      </c>
      <c r="E71" s="377">
        <v>94.7</v>
      </c>
      <c r="F71" s="377">
        <v>375</v>
      </c>
      <c r="G71" s="377" t="s">
        <v>1300</v>
      </c>
      <c r="H71" s="378" t="s">
        <v>513</v>
      </c>
      <c r="I71" s="378" t="s">
        <v>1301</v>
      </c>
      <c r="J71" s="378"/>
      <c r="K71" s="377"/>
    </row>
    <row r="72" spans="1:11" ht="30" x14ac:dyDescent="0.2">
      <c r="A72" s="375">
        <v>64</v>
      </c>
      <c r="B72" s="377" t="s">
        <v>1302</v>
      </c>
      <c r="C72" s="377" t="s">
        <v>1062</v>
      </c>
      <c r="D72" s="377" t="s">
        <v>1303</v>
      </c>
      <c r="E72" s="377">
        <v>40</v>
      </c>
      <c r="F72" s="377">
        <v>375</v>
      </c>
      <c r="G72" s="377" t="s">
        <v>1304</v>
      </c>
      <c r="H72" s="378" t="s">
        <v>1192</v>
      </c>
      <c r="I72" s="378" t="s">
        <v>1305</v>
      </c>
      <c r="J72" s="378"/>
      <c r="K72" s="377"/>
    </row>
    <row r="73" spans="1:11" ht="30" x14ac:dyDescent="0.2">
      <c r="A73" s="375">
        <v>65</v>
      </c>
      <c r="B73" s="377" t="s">
        <v>1306</v>
      </c>
      <c r="C73" s="377" t="s">
        <v>1062</v>
      </c>
      <c r="D73" s="377" t="s">
        <v>1307</v>
      </c>
      <c r="E73" s="377">
        <v>77.819999999999993</v>
      </c>
      <c r="F73" s="377">
        <v>777.5</v>
      </c>
      <c r="G73" s="377" t="s">
        <v>1308</v>
      </c>
      <c r="H73" s="378" t="s">
        <v>1309</v>
      </c>
      <c r="I73" s="378" t="s">
        <v>1310</v>
      </c>
      <c r="J73" s="378"/>
      <c r="K73" s="377"/>
    </row>
    <row r="74" spans="1:11" ht="30" x14ac:dyDescent="0.2">
      <c r="A74" s="375">
        <v>66</v>
      </c>
      <c r="B74" s="377" t="s">
        <v>1311</v>
      </c>
      <c r="C74" s="377" t="s">
        <v>1062</v>
      </c>
      <c r="D74" s="377" t="s">
        <v>1307</v>
      </c>
      <c r="E74" s="377">
        <v>43.7</v>
      </c>
      <c r="F74" s="377">
        <v>1312.5</v>
      </c>
      <c r="G74" s="377" t="s">
        <v>1312</v>
      </c>
      <c r="H74" s="378" t="s">
        <v>652</v>
      </c>
      <c r="I74" s="378" t="s">
        <v>1313</v>
      </c>
      <c r="J74" s="378"/>
      <c r="K74" s="377"/>
    </row>
    <row r="75" spans="1:11" ht="30" x14ac:dyDescent="0.2">
      <c r="A75" s="375">
        <v>67</v>
      </c>
      <c r="B75" s="377" t="s">
        <v>1314</v>
      </c>
      <c r="C75" s="377" t="s">
        <v>1062</v>
      </c>
      <c r="D75" s="377" t="s">
        <v>1307</v>
      </c>
      <c r="E75" s="377">
        <v>216.2</v>
      </c>
      <c r="F75" s="377">
        <v>375</v>
      </c>
      <c r="G75" s="377" t="s">
        <v>1315</v>
      </c>
      <c r="H75" s="378" t="s">
        <v>787</v>
      </c>
      <c r="I75" s="378" t="s">
        <v>736</v>
      </c>
      <c r="J75" s="378"/>
      <c r="K75" s="377"/>
    </row>
    <row r="76" spans="1:11" ht="30" x14ac:dyDescent="0.2">
      <c r="A76" s="375">
        <v>68</v>
      </c>
      <c r="B76" s="377" t="s">
        <v>1316</v>
      </c>
      <c r="C76" s="377" t="s">
        <v>1062</v>
      </c>
      <c r="D76" s="377" t="s">
        <v>1307</v>
      </c>
      <c r="E76" s="377">
        <v>307.39</v>
      </c>
      <c r="F76" s="377">
        <v>875</v>
      </c>
      <c r="G76" s="377" t="s">
        <v>1317</v>
      </c>
      <c r="H76" s="378" t="s">
        <v>1318</v>
      </c>
      <c r="I76" s="378" t="s">
        <v>718</v>
      </c>
      <c r="J76" s="378"/>
      <c r="K76" s="377"/>
    </row>
    <row r="77" spans="1:11" ht="30" x14ac:dyDescent="0.2">
      <c r="A77" s="375">
        <v>69</v>
      </c>
      <c r="B77" s="377" t="s">
        <v>1319</v>
      </c>
      <c r="C77" s="377" t="s">
        <v>1062</v>
      </c>
      <c r="D77" s="377" t="s">
        <v>1320</v>
      </c>
      <c r="E77" s="377">
        <v>50</v>
      </c>
      <c r="F77" s="377">
        <v>625</v>
      </c>
      <c r="G77" s="377" t="s">
        <v>1321</v>
      </c>
      <c r="H77" s="378" t="s">
        <v>1322</v>
      </c>
      <c r="I77" s="378" t="s">
        <v>557</v>
      </c>
      <c r="J77" s="378"/>
      <c r="K77" s="377"/>
    </row>
    <row r="78" spans="1:11" ht="30" x14ac:dyDescent="0.2">
      <c r="A78" s="375">
        <v>70</v>
      </c>
      <c r="B78" s="377" t="s">
        <v>1323</v>
      </c>
      <c r="C78" s="377" t="s">
        <v>1062</v>
      </c>
      <c r="D78" s="377" t="s">
        <v>1324</v>
      </c>
      <c r="E78" s="377">
        <v>30</v>
      </c>
      <c r="F78" s="377">
        <v>625</v>
      </c>
      <c r="G78" s="377" t="s">
        <v>1325</v>
      </c>
      <c r="H78" s="378" t="s">
        <v>661</v>
      </c>
      <c r="I78" s="378" t="s">
        <v>1326</v>
      </c>
      <c r="J78" s="378"/>
      <c r="K78" s="377"/>
    </row>
    <row r="79" spans="1:11" ht="30" x14ac:dyDescent="0.2">
      <c r="A79" s="375">
        <v>71</v>
      </c>
      <c r="B79" s="377" t="s">
        <v>1327</v>
      </c>
      <c r="C79" s="377" t="s">
        <v>1062</v>
      </c>
      <c r="D79" s="377" t="s">
        <v>1324</v>
      </c>
      <c r="E79" s="377">
        <v>50.6</v>
      </c>
      <c r="F79" s="377">
        <v>500</v>
      </c>
      <c r="G79" s="377" t="s">
        <v>1328</v>
      </c>
      <c r="H79" s="378" t="s">
        <v>586</v>
      </c>
      <c r="I79" s="378" t="s">
        <v>1329</v>
      </c>
      <c r="J79" s="378"/>
      <c r="K79" s="377"/>
    </row>
    <row r="80" spans="1:11" ht="30" x14ac:dyDescent="0.2">
      <c r="A80" s="375">
        <v>72</v>
      </c>
      <c r="B80" s="377" t="s">
        <v>1330</v>
      </c>
      <c r="C80" s="377" t="s">
        <v>1062</v>
      </c>
      <c r="D80" s="377" t="s">
        <v>1324</v>
      </c>
      <c r="E80" s="377">
        <v>110</v>
      </c>
      <c r="F80" s="377">
        <v>500</v>
      </c>
      <c r="G80" s="377" t="s">
        <v>1331</v>
      </c>
      <c r="H80" s="378" t="s">
        <v>1332</v>
      </c>
      <c r="I80" s="378" t="s">
        <v>1333</v>
      </c>
      <c r="J80" s="378"/>
      <c r="K80" s="377"/>
    </row>
    <row r="81" spans="1:11" ht="30" x14ac:dyDescent="0.2">
      <c r="A81" s="375">
        <v>73</v>
      </c>
      <c r="B81" s="377" t="s">
        <v>1334</v>
      </c>
      <c r="C81" s="377" t="s">
        <v>1062</v>
      </c>
      <c r="D81" s="377" t="s">
        <v>1324</v>
      </c>
      <c r="E81" s="377">
        <v>60</v>
      </c>
      <c r="F81" s="377">
        <v>750</v>
      </c>
      <c r="G81" s="377" t="s">
        <v>1335</v>
      </c>
      <c r="H81" s="378" t="s">
        <v>1336</v>
      </c>
      <c r="I81" s="378" t="s">
        <v>1337</v>
      </c>
      <c r="J81" s="378"/>
      <c r="K81" s="377"/>
    </row>
    <row r="82" spans="1:11" ht="45" x14ac:dyDescent="0.2">
      <c r="A82" s="375">
        <v>74</v>
      </c>
      <c r="B82" s="377" t="s">
        <v>1338</v>
      </c>
      <c r="C82" s="377" t="s">
        <v>1062</v>
      </c>
      <c r="D82" s="377" t="s">
        <v>1324</v>
      </c>
      <c r="E82" s="377">
        <v>60</v>
      </c>
      <c r="F82" s="377">
        <v>437.5</v>
      </c>
      <c r="G82" s="377" t="s">
        <v>1339</v>
      </c>
      <c r="H82" s="378" t="s">
        <v>1340</v>
      </c>
      <c r="I82" s="378" t="s">
        <v>1341</v>
      </c>
      <c r="J82" s="378"/>
      <c r="K82" s="377"/>
    </row>
    <row r="83" spans="1:11" ht="60" x14ac:dyDescent="0.2">
      <c r="A83" s="375">
        <v>75</v>
      </c>
      <c r="B83" s="377" t="s">
        <v>1342</v>
      </c>
      <c r="C83" s="377" t="s">
        <v>1062</v>
      </c>
      <c r="D83" s="377" t="s">
        <v>1343</v>
      </c>
      <c r="E83" s="377">
        <v>33.6</v>
      </c>
      <c r="F83" s="377">
        <v>500</v>
      </c>
      <c r="G83" s="377" t="s">
        <v>1344</v>
      </c>
      <c r="H83" s="378" t="s">
        <v>540</v>
      </c>
      <c r="I83" s="378" t="s">
        <v>1345</v>
      </c>
      <c r="J83" s="378"/>
      <c r="K83" s="377"/>
    </row>
    <row r="84" spans="1:11" ht="30" x14ac:dyDescent="0.2">
      <c r="A84" s="375">
        <v>76</v>
      </c>
      <c r="B84" s="377" t="s">
        <v>1346</v>
      </c>
      <c r="C84" s="377" t="s">
        <v>1062</v>
      </c>
      <c r="D84" s="377" t="s">
        <v>1343</v>
      </c>
      <c r="E84" s="377">
        <v>49</v>
      </c>
      <c r="F84" s="377">
        <v>500</v>
      </c>
      <c r="G84" s="377" t="s">
        <v>1347</v>
      </c>
      <c r="H84" s="378" t="s">
        <v>1348</v>
      </c>
      <c r="I84" s="378" t="s">
        <v>1003</v>
      </c>
      <c r="J84" s="378"/>
      <c r="K84" s="377"/>
    </row>
    <row r="85" spans="1:11" ht="30" x14ac:dyDescent="0.2">
      <c r="A85" s="375">
        <v>77</v>
      </c>
      <c r="B85" s="377" t="s">
        <v>1349</v>
      </c>
      <c r="C85" s="377" t="s">
        <v>1062</v>
      </c>
      <c r="D85" s="377" t="s">
        <v>1343</v>
      </c>
      <c r="E85" s="377">
        <v>310.5</v>
      </c>
      <c r="F85" s="377">
        <v>600</v>
      </c>
      <c r="G85" s="379" t="s">
        <v>1350</v>
      </c>
      <c r="H85" s="378" t="s">
        <v>1351</v>
      </c>
      <c r="I85" s="378" t="s">
        <v>1352</v>
      </c>
      <c r="J85" s="378"/>
      <c r="K85" s="377"/>
    </row>
    <row r="86" spans="1:11" ht="30" x14ac:dyDescent="0.2">
      <c r="A86" s="375">
        <v>78</v>
      </c>
      <c r="B86" s="377" t="s">
        <v>1353</v>
      </c>
      <c r="C86" s="377" t="s">
        <v>1062</v>
      </c>
      <c r="D86" s="377" t="s">
        <v>1343</v>
      </c>
      <c r="E86" s="377">
        <v>81</v>
      </c>
      <c r="F86" s="377">
        <v>500</v>
      </c>
      <c r="G86" s="377" t="s">
        <v>1354</v>
      </c>
      <c r="H86" s="378" t="s">
        <v>1355</v>
      </c>
      <c r="I86" s="378" t="s">
        <v>1356</v>
      </c>
      <c r="J86" s="378"/>
      <c r="K86" s="377"/>
    </row>
    <row r="87" spans="1:11" ht="30" x14ac:dyDescent="0.2">
      <c r="A87" s="375">
        <v>79</v>
      </c>
      <c r="B87" s="377" t="s">
        <v>1357</v>
      </c>
      <c r="C87" s="377" t="s">
        <v>1062</v>
      </c>
      <c r="D87" s="377" t="s">
        <v>1343</v>
      </c>
      <c r="E87" s="377">
        <v>65.930000000000007</v>
      </c>
      <c r="F87" s="377">
        <v>775</v>
      </c>
      <c r="G87" s="379" t="s">
        <v>1358</v>
      </c>
      <c r="H87" s="378" t="s">
        <v>868</v>
      </c>
      <c r="I87" s="378" t="s">
        <v>1359</v>
      </c>
      <c r="J87" s="378"/>
      <c r="K87" s="377"/>
    </row>
    <row r="88" spans="1:11" ht="45" x14ac:dyDescent="0.2">
      <c r="A88" s="375">
        <v>80</v>
      </c>
      <c r="B88" s="377" t="s">
        <v>1360</v>
      </c>
      <c r="C88" s="377" t="s">
        <v>1062</v>
      </c>
      <c r="D88" s="377" t="s">
        <v>1343</v>
      </c>
      <c r="E88" s="377">
        <v>60.89</v>
      </c>
      <c r="F88" s="377">
        <v>400</v>
      </c>
      <c r="G88" s="377" t="s">
        <v>1361</v>
      </c>
      <c r="H88" s="378" t="s">
        <v>1362</v>
      </c>
      <c r="I88" s="378" t="s">
        <v>1363</v>
      </c>
      <c r="J88" s="378"/>
      <c r="K88" s="377"/>
    </row>
    <row r="89" spans="1:11" ht="30" x14ac:dyDescent="0.2">
      <c r="A89" s="375">
        <v>81</v>
      </c>
      <c r="B89" s="377" t="s">
        <v>1364</v>
      </c>
      <c r="C89" s="377" t="s">
        <v>1062</v>
      </c>
      <c r="D89" s="377" t="s">
        <v>1365</v>
      </c>
      <c r="E89" s="377">
        <v>75.31</v>
      </c>
      <c r="F89" s="377">
        <v>1250</v>
      </c>
      <c r="G89" s="379" t="s">
        <v>1366</v>
      </c>
      <c r="H89" s="378" t="s">
        <v>1367</v>
      </c>
      <c r="I89" s="378" t="s">
        <v>1368</v>
      </c>
      <c r="J89" s="378"/>
      <c r="K89" s="377"/>
    </row>
    <row r="90" spans="1:11" ht="45" x14ac:dyDescent="0.2">
      <c r="A90" s="375">
        <v>82</v>
      </c>
      <c r="B90" s="377" t="s">
        <v>1369</v>
      </c>
      <c r="C90" s="377" t="s">
        <v>1062</v>
      </c>
      <c r="D90" s="377" t="s">
        <v>1365</v>
      </c>
      <c r="E90" s="377">
        <v>123</v>
      </c>
      <c r="F90" s="377">
        <v>937.5</v>
      </c>
      <c r="G90" s="377" t="s">
        <v>1370</v>
      </c>
      <c r="H90" s="378" t="s">
        <v>779</v>
      </c>
      <c r="I90" s="378" t="s">
        <v>1371</v>
      </c>
      <c r="J90" s="378"/>
      <c r="K90" s="377"/>
    </row>
    <row r="91" spans="1:11" ht="45" x14ac:dyDescent="0.2">
      <c r="A91" s="375">
        <v>83</v>
      </c>
      <c r="B91" s="377" t="s">
        <v>1372</v>
      </c>
      <c r="C91" s="377" t="s">
        <v>1062</v>
      </c>
      <c r="D91" s="377" t="s">
        <v>1365</v>
      </c>
      <c r="E91" s="377">
        <v>88.7</v>
      </c>
      <c r="F91" s="377">
        <v>600</v>
      </c>
      <c r="G91" s="377" t="s">
        <v>1373</v>
      </c>
      <c r="H91" s="378" t="s">
        <v>513</v>
      </c>
      <c r="I91" s="378" t="s">
        <v>1374</v>
      </c>
      <c r="J91" s="378"/>
      <c r="K91" s="377"/>
    </row>
    <row r="92" spans="1:11" ht="45" x14ac:dyDescent="0.2">
      <c r="A92" s="375">
        <v>84</v>
      </c>
      <c r="B92" s="377" t="s">
        <v>1375</v>
      </c>
      <c r="C92" s="377" t="s">
        <v>1062</v>
      </c>
      <c r="D92" s="377" t="s">
        <v>1365</v>
      </c>
      <c r="E92" s="377">
        <v>190.04</v>
      </c>
      <c r="F92" s="377">
        <v>1766</v>
      </c>
      <c r="G92" s="377" t="s">
        <v>1376</v>
      </c>
      <c r="H92" s="378" t="s">
        <v>865</v>
      </c>
      <c r="I92" s="378" t="s">
        <v>1377</v>
      </c>
      <c r="J92" s="378"/>
      <c r="K92" s="377"/>
    </row>
    <row r="93" spans="1:11" ht="30" x14ac:dyDescent="0.2">
      <c r="A93" s="375">
        <v>85</v>
      </c>
      <c r="B93" s="377" t="s">
        <v>1378</v>
      </c>
      <c r="C93" s="377" t="s">
        <v>1062</v>
      </c>
      <c r="D93" s="377" t="s">
        <v>1379</v>
      </c>
      <c r="E93" s="377">
        <v>50.24</v>
      </c>
      <c r="F93" s="377">
        <v>1300</v>
      </c>
      <c r="G93" s="377" t="s">
        <v>1380</v>
      </c>
      <c r="H93" s="378" t="s">
        <v>700</v>
      </c>
      <c r="I93" s="378" t="s">
        <v>1381</v>
      </c>
      <c r="J93" s="378"/>
      <c r="K93" s="377"/>
    </row>
    <row r="94" spans="1:11" ht="45" x14ac:dyDescent="0.2">
      <c r="A94" s="375">
        <v>86</v>
      </c>
      <c r="B94" s="377" t="s">
        <v>1382</v>
      </c>
      <c r="C94" s="377" t="s">
        <v>1062</v>
      </c>
      <c r="D94" s="377" t="s">
        <v>1379</v>
      </c>
      <c r="E94" s="377">
        <v>46</v>
      </c>
      <c r="F94" s="377">
        <v>1048.56</v>
      </c>
      <c r="G94" s="377" t="s">
        <v>1383</v>
      </c>
      <c r="H94" s="378" t="s">
        <v>761</v>
      </c>
      <c r="I94" s="378" t="s">
        <v>1384</v>
      </c>
      <c r="J94" s="378"/>
      <c r="K94" s="377"/>
    </row>
    <row r="95" spans="1:11" ht="45" x14ac:dyDescent="0.2">
      <c r="A95" s="375">
        <v>87</v>
      </c>
      <c r="B95" s="377" t="s">
        <v>1385</v>
      </c>
      <c r="C95" s="377" t="s">
        <v>1062</v>
      </c>
      <c r="D95" s="377" t="s">
        <v>1379</v>
      </c>
      <c r="E95" s="377">
        <v>71.5</v>
      </c>
      <c r="F95" s="377">
        <v>1530.82</v>
      </c>
      <c r="G95" s="377" t="s">
        <v>1386</v>
      </c>
      <c r="H95" s="378" t="s">
        <v>623</v>
      </c>
      <c r="I95" s="378" t="s">
        <v>1387</v>
      </c>
      <c r="J95" s="378"/>
      <c r="K95" s="377"/>
    </row>
    <row r="96" spans="1:11" ht="30" x14ac:dyDescent="0.2">
      <c r="A96" s="375">
        <v>88</v>
      </c>
      <c r="B96" s="377" t="s">
        <v>1388</v>
      </c>
      <c r="C96" s="377" t="s">
        <v>1062</v>
      </c>
      <c r="D96" s="377" t="s">
        <v>1379</v>
      </c>
      <c r="E96" s="377">
        <v>36</v>
      </c>
      <c r="F96" s="377">
        <v>433.33</v>
      </c>
      <c r="G96" s="377" t="s">
        <v>1389</v>
      </c>
      <c r="H96" s="378" t="s">
        <v>920</v>
      </c>
      <c r="I96" s="378" t="s">
        <v>1390</v>
      </c>
      <c r="J96" s="378"/>
      <c r="K96" s="377"/>
    </row>
    <row r="97" spans="1:11" ht="45" x14ac:dyDescent="0.2">
      <c r="A97" s="375">
        <v>89</v>
      </c>
      <c r="B97" s="377" t="s">
        <v>1391</v>
      </c>
      <c r="C97" s="377" t="s">
        <v>1062</v>
      </c>
      <c r="D97" s="377" t="s">
        <v>1379</v>
      </c>
      <c r="E97" s="377">
        <v>297.35000000000002</v>
      </c>
      <c r="F97" s="377">
        <v>800</v>
      </c>
      <c r="G97" s="379" t="s">
        <v>1392</v>
      </c>
      <c r="H97" s="378" t="s">
        <v>1393</v>
      </c>
      <c r="I97" s="378" t="s">
        <v>910</v>
      </c>
      <c r="J97" s="378"/>
      <c r="K97" s="377"/>
    </row>
    <row r="98" spans="1:11" ht="45" x14ac:dyDescent="0.2">
      <c r="A98" s="375">
        <v>90</v>
      </c>
      <c r="B98" s="377" t="s">
        <v>1394</v>
      </c>
      <c r="C98" s="377" t="s">
        <v>1062</v>
      </c>
      <c r="D98" s="377" t="s">
        <v>1379</v>
      </c>
      <c r="E98" s="377">
        <v>70</v>
      </c>
      <c r="F98" s="377">
        <v>1000</v>
      </c>
      <c r="G98" s="377" t="s">
        <v>1395</v>
      </c>
      <c r="H98" s="378" t="s">
        <v>1396</v>
      </c>
      <c r="I98" s="378" t="s">
        <v>1397</v>
      </c>
      <c r="J98" s="378"/>
      <c r="K98" s="377"/>
    </row>
    <row r="99" spans="1:11" ht="75" x14ac:dyDescent="0.2">
      <c r="A99" s="375">
        <v>91</v>
      </c>
      <c r="B99" s="377" t="s">
        <v>1398</v>
      </c>
      <c r="C99" s="377" t="s">
        <v>1062</v>
      </c>
      <c r="D99" s="377" t="s">
        <v>1379</v>
      </c>
      <c r="E99" s="377">
        <v>43</v>
      </c>
      <c r="F99" s="377">
        <v>1048.56</v>
      </c>
      <c r="G99" s="379" t="s">
        <v>1399</v>
      </c>
      <c r="H99" s="378" t="s">
        <v>586</v>
      </c>
      <c r="I99" s="378" t="s">
        <v>1400</v>
      </c>
      <c r="J99" s="378"/>
      <c r="K99" s="377"/>
    </row>
    <row r="100" spans="1:11" ht="45" x14ac:dyDescent="0.2">
      <c r="A100" s="375">
        <v>92</v>
      </c>
      <c r="B100" s="377" t="s">
        <v>1401</v>
      </c>
      <c r="C100" s="377" t="s">
        <v>1062</v>
      </c>
      <c r="D100" s="377" t="s">
        <v>1379</v>
      </c>
      <c r="E100" s="377">
        <v>70</v>
      </c>
      <c r="F100" s="377">
        <v>500</v>
      </c>
      <c r="G100" s="377" t="s">
        <v>1402</v>
      </c>
      <c r="H100" s="378" t="s">
        <v>545</v>
      </c>
      <c r="I100" s="378" t="s">
        <v>1403</v>
      </c>
      <c r="J100" s="378"/>
      <c r="K100" s="377"/>
    </row>
    <row r="101" spans="1:11" ht="30" x14ac:dyDescent="0.2">
      <c r="A101" s="375">
        <v>93</v>
      </c>
      <c r="B101" s="377" t="s">
        <v>1404</v>
      </c>
      <c r="C101" s="377" t="s">
        <v>1062</v>
      </c>
      <c r="D101" s="377" t="s">
        <v>1405</v>
      </c>
      <c r="E101" s="377">
        <v>19</v>
      </c>
      <c r="F101" s="377">
        <v>350</v>
      </c>
      <c r="G101" s="377" t="s">
        <v>1406</v>
      </c>
      <c r="H101" s="378" t="s">
        <v>513</v>
      </c>
      <c r="I101" s="378" t="s">
        <v>1407</v>
      </c>
      <c r="J101" s="378"/>
      <c r="K101" s="377"/>
    </row>
    <row r="102" spans="1:11" ht="30" x14ac:dyDescent="0.2">
      <c r="A102" s="375">
        <v>94</v>
      </c>
      <c r="B102" s="377" t="s">
        <v>1408</v>
      </c>
      <c r="C102" s="377" t="s">
        <v>1062</v>
      </c>
      <c r="D102" s="377" t="s">
        <v>1409</v>
      </c>
      <c r="E102" s="377">
        <v>50</v>
      </c>
      <c r="F102" s="377">
        <v>1500</v>
      </c>
      <c r="G102" s="377"/>
      <c r="H102" s="378"/>
      <c r="I102" s="378"/>
      <c r="J102" s="378">
        <v>2000004958</v>
      </c>
      <c r="K102" s="377" t="s">
        <v>1410</v>
      </c>
    </row>
    <row r="103" spans="1:11" ht="45" x14ac:dyDescent="0.2">
      <c r="A103" s="375">
        <v>95</v>
      </c>
      <c r="B103" s="377" t="s">
        <v>1411</v>
      </c>
      <c r="C103" s="377" t="s">
        <v>1062</v>
      </c>
      <c r="D103" s="377" t="s">
        <v>1365</v>
      </c>
      <c r="E103" s="377">
        <v>30</v>
      </c>
      <c r="F103" s="377">
        <v>500</v>
      </c>
      <c r="G103" s="377" t="s">
        <v>1412</v>
      </c>
      <c r="H103" s="378" t="s">
        <v>1223</v>
      </c>
      <c r="I103" s="378" t="s">
        <v>1413</v>
      </c>
      <c r="J103" s="378"/>
      <c r="K103" s="377"/>
    </row>
    <row r="104" spans="1:11" ht="30" x14ac:dyDescent="0.2">
      <c r="A104" s="375">
        <v>96</v>
      </c>
      <c r="B104" s="377" t="s">
        <v>1414</v>
      </c>
      <c r="C104" s="377" t="s">
        <v>1062</v>
      </c>
      <c r="D104" s="377" t="s">
        <v>1415</v>
      </c>
      <c r="E104" s="377">
        <v>81.44</v>
      </c>
      <c r="F104" s="377">
        <v>350</v>
      </c>
      <c r="G104" s="377" t="s">
        <v>1085</v>
      </c>
      <c r="H104" s="378"/>
      <c r="I104" s="378"/>
      <c r="J104" s="378"/>
      <c r="K104" s="377" t="s">
        <v>1416</v>
      </c>
    </row>
    <row r="105" spans="1:11" ht="30" x14ac:dyDescent="0.2">
      <c r="A105" s="375">
        <v>97</v>
      </c>
      <c r="B105" s="377" t="s">
        <v>1417</v>
      </c>
      <c r="C105" s="377" t="s">
        <v>1062</v>
      </c>
      <c r="D105" s="377" t="s">
        <v>1418</v>
      </c>
      <c r="E105" s="377">
        <v>35</v>
      </c>
      <c r="F105" s="377">
        <v>600</v>
      </c>
      <c r="G105" s="377" t="s">
        <v>1419</v>
      </c>
      <c r="H105" s="378" t="s">
        <v>1203</v>
      </c>
      <c r="I105" s="378" t="s">
        <v>1420</v>
      </c>
      <c r="J105" s="378"/>
      <c r="K105" s="377"/>
    </row>
    <row r="106" spans="1:11" ht="30" x14ac:dyDescent="0.2">
      <c r="A106" s="375">
        <v>98</v>
      </c>
      <c r="B106" s="377" t="s">
        <v>1421</v>
      </c>
      <c r="C106" s="377" t="s">
        <v>1062</v>
      </c>
      <c r="D106" s="377" t="s">
        <v>1418</v>
      </c>
      <c r="E106" s="377">
        <v>127</v>
      </c>
      <c r="F106" s="377">
        <v>400</v>
      </c>
      <c r="G106" s="377" t="s">
        <v>1422</v>
      </c>
      <c r="H106" s="378" t="s">
        <v>733</v>
      </c>
      <c r="I106" s="378" t="s">
        <v>1423</v>
      </c>
      <c r="J106" s="378"/>
      <c r="K106" s="377"/>
    </row>
    <row r="107" spans="1:11" ht="15" x14ac:dyDescent="0.2">
      <c r="A107" s="375"/>
      <c r="B107" s="377"/>
      <c r="C107" s="377"/>
      <c r="D107" s="377"/>
      <c r="E107" s="377"/>
      <c r="F107" s="377"/>
      <c r="G107" s="377"/>
      <c r="H107" s="378"/>
      <c r="I107" s="378"/>
      <c r="J107" s="378"/>
      <c r="K107" s="377"/>
    </row>
    <row r="108" spans="1:11" ht="15" x14ac:dyDescent="0.2">
      <c r="A108" s="375" t="s">
        <v>275</v>
      </c>
      <c r="B108" s="377"/>
      <c r="C108" s="377"/>
      <c r="D108" s="377"/>
      <c r="E108" s="377"/>
      <c r="F108" s="377"/>
      <c r="G108" s="377"/>
      <c r="H108" s="378"/>
      <c r="I108" s="378"/>
      <c r="J108" s="378"/>
      <c r="K108" s="377"/>
    </row>
    <row r="109" spans="1:11" x14ac:dyDescent="0.2">
      <c r="A109" s="389"/>
      <c r="B109" s="389"/>
      <c r="C109" s="389"/>
      <c r="D109" s="389"/>
      <c r="E109" s="389"/>
      <c r="F109" s="389"/>
      <c r="G109" s="389"/>
      <c r="H109" s="389"/>
      <c r="I109" s="389"/>
      <c r="J109" s="389"/>
      <c r="K109" s="389"/>
    </row>
    <row r="110" spans="1:11" x14ac:dyDescent="0.2">
      <c r="A110" s="389"/>
      <c r="B110" s="389"/>
      <c r="C110" s="389"/>
      <c r="D110" s="389"/>
      <c r="E110" s="389"/>
      <c r="F110" s="389"/>
      <c r="G110" s="389"/>
      <c r="H110" s="389"/>
      <c r="I110" s="389"/>
      <c r="J110" s="389"/>
      <c r="K110" s="389"/>
    </row>
    <row r="111" spans="1:11" x14ac:dyDescent="0.2">
      <c r="A111" s="380"/>
      <c r="B111" s="389"/>
      <c r="C111" s="389"/>
      <c r="D111" s="389"/>
      <c r="E111" s="389"/>
      <c r="F111" s="389"/>
      <c r="G111" s="389"/>
      <c r="H111" s="389"/>
      <c r="I111" s="389"/>
      <c r="J111" s="389"/>
      <c r="K111" s="389"/>
    </row>
    <row r="112" spans="1:11" ht="15" x14ac:dyDescent="0.3">
      <c r="A112" s="381"/>
      <c r="B112" s="397" t="s">
        <v>99</v>
      </c>
      <c r="C112" s="381"/>
      <c r="D112" s="381"/>
      <c r="E112" s="382"/>
      <c r="F112" s="381"/>
      <c r="G112" s="381"/>
      <c r="H112" s="381"/>
      <c r="I112" s="381"/>
      <c r="J112" s="381"/>
      <c r="K112" s="381"/>
    </row>
    <row r="113" spans="1:7" ht="15" x14ac:dyDescent="0.3">
      <c r="A113" s="381"/>
      <c r="B113" s="381"/>
      <c r="C113" s="425"/>
      <c r="D113" s="425"/>
      <c r="F113" s="363"/>
      <c r="G113" s="383"/>
    </row>
    <row r="114" spans="1:7" ht="15" x14ac:dyDescent="0.3">
      <c r="B114" s="381"/>
      <c r="C114" s="396" t="s">
        <v>262</v>
      </c>
      <c r="D114" s="381"/>
      <c r="F114" s="384" t="s">
        <v>267</v>
      </c>
    </row>
    <row r="115" spans="1:7" ht="15" x14ac:dyDescent="0.3">
      <c r="B115" s="381"/>
      <c r="C115" s="381"/>
      <c r="D115" s="381"/>
      <c r="F115" s="381" t="s">
        <v>263</v>
      </c>
    </row>
    <row r="116" spans="1:7" ht="15" x14ac:dyDescent="0.3">
      <c r="B116" s="381"/>
      <c r="C116" s="385" t="s">
        <v>131</v>
      </c>
    </row>
  </sheetData>
  <mergeCells count="1">
    <mergeCell ref="C113:D113"/>
  </mergeCells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opLeftCell="A7" zoomScaleSheetLayoutView="70" workbookViewId="0">
      <selection activeCell="I21" sqref="I21"/>
    </sheetView>
  </sheetViews>
  <sheetFormatPr defaultRowHeight="12.75" x14ac:dyDescent="0.2"/>
  <cols>
    <col min="1" max="1" width="11.7109375" style="254" customWidth="1"/>
    <col min="2" max="2" width="21.140625" style="254" customWidth="1"/>
    <col min="3" max="3" width="21.5703125" style="254" customWidth="1"/>
    <col min="4" max="4" width="19.140625" style="254" customWidth="1"/>
    <col min="5" max="5" width="15.140625" style="254" customWidth="1"/>
    <col min="6" max="6" width="20.85546875" style="254" customWidth="1"/>
    <col min="7" max="7" width="23.85546875" style="254" customWidth="1"/>
    <col min="8" max="8" width="19" style="254" customWidth="1"/>
    <col min="9" max="9" width="21.140625" style="254" customWidth="1"/>
    <col min="10" max="10" width="17" style="254" customWidth="1"/>
    <col min="11" max="11" width="21.5703125" style="254" customWidth="1"/>
    <col min="12" max="12" width="24.42578125" style="254" customWidth="1"/>
    <col min="13" max="16384" width="9.140625" style="254"/>
  </cols>
  <sheetData>
    <row r="1" spans="1:13" customFormat="1" ht="15" x14ac:dyDescent="0.2">
      <c r="A1" s="192" t="s">
        <v>438</v>
      </c>
      <c r="B1" s="192"/>
      <c r="C1" s="193"/>
      <c r="D1" s="193"/>
      <c r="E1" s="193"/>
      <c r="F1" s="193"/>
      <c r="G1" s="193"/>
      <c r="H1" s="193"/>
      <c r="I1" s="193"/>
      <c r="J1" s="193"/>
      <c r="K1" s="199"/>
      <c r="L1" s="115" t="s">
        <v>101</v>
      </c>
    </row>
    <row r="2" spans="1:13" customFormat="1" ht="15" x14ac:dyDescent="0.3">
      <c r="A2" s="157" t="s">
        <v>132</v>
      </c>
      <c r="B2" s="157"/>
      <c r="C2" s="193"/>
      <c r="D2" s="193"/>
      <c r="E2" s="193"/>
      <c r="F2" s="193"/>
      <c r="G2" s="193"/>
      <c r="H2" s="193"/>
      <c r="I2" s="193"/>
      <c r="J2" s="193"/>
      <c r="K2" s="419" t="s">
        <v>448</v>
      </c>
      <c r="L2" s="420"/>
    </row>
    <row r="3" spans="1:13" customFormat="1" ht="15" x14ac:dyDescent="0.2">
      <c r="A3" s="193"/>
      <c r="B3" s="193"/>
      <c r="C3" s="193"/>
      <c r="D3" s="193"/>
      <c r="E3" s="193"/>
      <c r="F3" s="193"/>
      <c r="G3" s="193"/>
      <c r="H3" s="193"/>
      <c r="I3" s="193"/>
      <c r="J3" s="193"/>
      <c r="K3" s="196"/>
      <c r="L3" s="196"/>
      <c r="M3" s="254"/>
    </row>
    <row r="4" spans="1:13" customFormat="1" ht="15" x14ac:dyDescent="0.3">
      <c r="A4" s="113" t="str">
        <f>'ფორმა N2'!A4</f>
        <v>ანგარიშვალდებული პირის დასახელება:</v>
      </c>
      <c r="B4" s="113"/>
      <c r="C4" s="113"/>
      <c r="D4" s="113"/>
      <c r="E4" s="114"/>
      <c r="F4" s="202"/>
      <c r="G4" s="193"/>
      <c r="H4" s="193"/>
      <c r="I4" s="193"/>
      <c r="J4" s="193"/>
      <c r="K4" s="193"/>
      <c r="L4" s="193"/>
    </row>
    <row r="5" spans="1:13" ht="15" x14ac:dyDescent="0.3">
      <c r="A5" s="173" t="s">
        <v>486</v>
      </c>
      <c r="B5" s="291"/>
      <c r="C5" s="117"/>
      <c r="D5" s="117"/>
      <c r="E5" s="117"/>
      <c r="F5" s="292"/>
      <c r="G5" s="293"/>
      <c r="H5" s="293"/>
      <c r="I5" s="293"/>
      <c r="J5" s="293"/>
      <c r="K5" s="293"/>
      <c r="L5" s="292"/>
    </row>
    <row r="6" spans="1:13" customFormat="1" ht="13.5" x14ac:dyDescent="0.2">
      <c r="A6" s="197"/>
      <c r="B6" s="197"/>
      <c r="C6" s="198"/>
      <c r="D6" s="198"/>
      <c r="E6" s="198"/>
      <c r="F6" s="193"/>
      <c r="G6" s="193"/>
      <c r="H6" s="193"/>
      <c r="I6" s="193"/>
      <c r="J6" s="193"/>
      <c r="K6" s="193"/>
      <c r="L6" s="193"/>
    </row>
    <row r="7" spans="1:13" customFormat="1" ht="60" x14ac:dyDescent="0.2">
      <c r="A7" s="205" t="s">
        <v>64</v>
      </c>
      <c r="B7" s="189" t="s">
        <v>242</v>
      </c>
      <c r="C7" s="191" t="s">
        <v>238</v>
      </c>
      <c r="D7" s="191" t="s">
        <v>239</v>
      </c>
      <c r="E7" s="191" t="s">
        <v>344</v>
      </c>
      <c r="F7" s="191" t="s">
        <v>241</v>
      </c>
      <c r="G7" s="191" t="s">
        <v>380</v>
      </c>
      <c r="H7" s="191" t="s">
        <v>382</v>
      </c>
      <c r="I7" s="191" t="s">
        <v>376</v>
      </c>
      <c r="J7" s="191" t="s">
        <v>377</v>
      </c>
      <c r="K7" s="191" t="s">
        <v>389</v>
      </c>
      <c r="L7" s="191" t="s">
        <v>378</v>
      </c>
    </row>
    <row r="8" spans="1:13" customFormat="1" ht="15" x14ac:dyDescent="0.2">
      <c r="A8" s="189">
        <v>1</v>
      </c>
      <c r="B8" s="189">
        <v>2</v>
      </c>
      <c r="C8" s="191">
        <v>3</v>
      </c>
      <c r="D8" s="189">
        <v>4</v>
      </c>
      <c r="E8" s="191">
        <v>5</v>
      </c>
      <c r="F8" s="189">
        <v>6</v>
      </c>
      <c r="G8" s="191">
        <v>7</v>
      </c>
      <c r="H8" s="189">
        <v>8</v>
      </c>
      <c r="I8" s="189">
        <v>9</v>
      </c>
      <c r="J8" s="189">
        <v>10</v>
      </c>
      <c r="K8" s="191">
        <v>11</v>
      </c>
      <c r="L8" s="191">
        <v>12</v>
      </c>
    </row>
    <row r="9" spans="1:13" customFormat="1" ht="30" x14ac:dyDescent="0.2">
      <c r="A9" s="101">
        <v>1</v>
      </c>
      <c r="B9" s="101" t="s">
        <v>1424</v>
      </c>
      <c r="C9" s="25" t="s">
        <v>472</v>
      </c>
      <c r="D9" s="25" t="s">
        <v>473</v>
      </c>
      <c r="E9" s="25">
        <v>2012</v>
      </c>
      <c r="F9" s="25" t="s">
        <v>1425</v>
      </c>
      <c r="G9" s="25">
        <v>600</v>
      </c>
      <c r="H9" s="25"/>
      <c r="I9" s="289"/>
      <c r="J9" s="289"/>
      <c r="K9" s="289" t="s">
        <v>1426</v>
      </c>
      <c r="L9" s="25" t="s">
        <v>1427</v>
      </c>
    </row>
    <row r="10" spans="1:13" customFormat="1" ht="30" x14ac:dyDescent="0.2">
      <c r="A10" s="101">
        <v>2</v>
      </c>
      <c r="B10" s="101" t="s">
        <v>1424</v>
      </c>
      <c r="C10" s="25" t="s">
        <v>472</v>
      </c>
      <c r="D10" s="25" t="s">
        <v>473</v>
      </c>
      <c r="E10" s="25">
        <v>2012</v>
      </c>
      <c r="F10" s="25" t="s">
        <v>1428</v>
      </c>
      <c r="G10" s="25">
        <v>600</v>
      </c>
      <c r="H10" s="25"/>
      <c r="I10" s="289"/>
      <c r="J10" s="289"/>
      <c r="K10" s="289" t="s">
        <v>1426</v>
      </c>
      <c r="L10" s="25" t="s">
        <v>1427</v>
      </c>
    </row>
    <row r="11" spans="1:13" customFormat="1" ht="30" x14ac:dyDescent="0.2">
      <c r="A11" s="101">
        <v>3</v>
      </c>
      <c r="B11" s="101" t="s">
        <v>1424</v>
      </c>
      <c r="C11" s="25" t="s">
        <v>472</v>
      </c>
      <c r="D11" s="25" t="s">
        <v>1429</v>
      </c>
      <c r="E11" s="25">
        <v>2011</v>
      </c>
      <c r="F11" s="25" t="s">
        <v>1430</v>
      </c>
      <c r="G11" s="25">
        <v>500</v>
      </c>
      <c r="H11" s="25"/>
      <c r="I11" s="289"/>
      <c r="J11" s="289"/>
      <c r="K11" s="289" t="s">
        <v>1426</v>
      </c>
      <c r="L11" s="25" t="s">
        <v>1427</v>
      </c>
    </row>
    <row r="12" spans="1:13" customFormat="1" ht="15" x14ac:dyDescent="0.2">
      <c r="A12" s="101">
        <v>4</v>
      </c>
      <c r="B12" s="101" t="s">
        <v>1424</v>
      </c>
      <c r="C12" s="25" t="s">
        <v>1431</v>
      </c>
      <c r="D12" s="25" t="s">
        <v>1432</v>
      </c>
      <c r="E12" s="25">
        <v>2002</v>
      </c>
      <c r="F12" s="25" t="s">
        <v>1433</v>
      </c>
      <c r="G12" s="25">
        <v>625</v>
      </c>
      <c r="H12" s="25"/>
      <c r="I12" s="289"/>
      <c r="J12" s="289"/>
      <c r="K12" s="289" t="s">
        <v>1434</v>
      </c>
      <c r="L12" s="25" t="s">
        <v>1435</v>
      </c>
    </row>
    <row r="13" spans="1:13" customFormat="1" ht="15" x14ac:dyDescent="0.2">
      <c r="A13" s="101">
        <v>5</v>
      </c>
      <c r="B13" s="101"/>
      <c r="C13" s="25"/>
      <c r="D13" s="25"/>
      <c r="E13" s="25"/>
      <c r="F13" s="25"/>
      <c r="G13" s="25"/>
      <c r="H13" s="25"/>
      <c r="I13" s="289"/>
      <c r="J13" s="289"/>
      <c r="K13" s="289"/>
      <c r="L13" s="25"/>
    </row>
    <row r="14" spans="1:13" customFormat="1" ht="15" x14ac:dyDescent="0.2">
      <c r="A14" s="101">
        <v>6</v>
      </c>
      <c r="B14" s="101"/>
      <c r="C14" s="25"/>
      <c r="D14" s="25"/>
      <c r="E14" s="25"/>
      <c r="F14" s="25"/>
      <c r="G14" s="25"/>
      <c r="H14" s="25"/>
      <c r="I14" s="289"/>
      <c r="J14" s="289"/>
      <c r="K14" s="289"/>
      <c r="L14" s="25"/>
    </row>
    <row r="15" spans="1:13" customFormat="1" ht="15" x14ac:dyDescent="0.2">
      <c r="A15" s="101">
        <v>7</v>
      </c>
      <c r="B15" s="101"/>
      <c r="C15" s="25"/>
      <c r="D15" s="25"/>
      <c r="E15" s="25"/>
      <c r="F15" s="25"/>
      <c r="G15" s="25"/>
      <c r="H15" s="25"/>
      <c r="I15" s="289"/>
      <c r="J15" s="289"/>
      <c r="K15" s="289"/>
      <c r="L15" s="25"/>
    </row>
    <row r="16" spans="1:13" customFormat="1" ht="15" x14ac:dyDescent="0.2">
      <c r="A16" s="101">
        <v>8</v>
      </c>
      <c r="B16" s="101"/>
      <c r="C16" s="25"/>
      <c r="D16" s="25"/>
      <c r="E16" s="25"/>
      <c r="F16" s="25"/>
      <c r="G16" s="25"/>
      <c r="H16" s="25"/>
      <c r="I16" s="289"/>
      <c r="J16" s="289"/>
      <c r="K16" s="289"/>
      <c r="L16" s="25"/>
    </row>
    <row r="17" spans="1:12" customFormat="1" ht="15" x14ac:dyDescent="0.2">
      <c r="A17" s="101">
        <v>9</v>
      </c>
      <c r="B17" s="101"/>
      <c r="C17" s="25"/>
      <c r="D17" s="25"/>
      <c r="E17" s="25"/>
      <c r="F17" s="25"/>
      <c r="G17" s="25"/>
      <c r="H17" s="25"/>
      <c r="I17" s="289"/>
      <c r="J17" s="289"/>
      <c r="K17" s="289"/>
      <c r="L17" s="25"/>
    </row>
    <row r="18" spans="1:12" customFormat="1" ht="15" x14ac:dyDescent="0.2">
      <c r="A18" s="101">
        <v>10</v>
      </c>
      <c r="B18" s="101"/>
      <c r="C18" s="25"/>
      <c r="D18" s="25"/>
      <c r="E18" s="25"/>
      <c r="F18" s="25"/>
      <c r="G18" s="25"/>
      <c r="H18" s="25"/>
      <c r="I18" s="289"/>
      <c r="J18" s="289"/>
      <c r="K18" s="289"/>
      <c r="L18" s="25"/>
    </row>
    <row r="19" spans="1:12" customFormat="1" ht="15" x14ac:dyDescent="0.2">
      <c r="A19" s="101">
        <v>11</v>
      </c>
      <c r="B19" s="101"/>
      <c r="C19" s="25"/>
      <c r="D19" s="25"/>
      <c r="E19" s="25"/>
      <c r="F19" s="25"/>
      <c r="G19" s="25"/>
      <c r="H19" s="25"/>
      <c r="I19" s="289"/>
      <c r="J19" s="289"/>
      <c r="K19" s="289"/>
      <c r="L19" s="25"/>
    </row>
    <row r="20" spans="1:12" customFormat="1" ht="15" x14ac:dyDescent="0.2">
      <c r="A20" s="101">
        <v>12</v>
      </c>
      <c r="B20" s="101"/>
      <c r="C20" s="25"/>
      <c r="D20" s="25"/>
      <c r="E20" s="25"/>
      <c r="F20" s="25"/>
      <c r="G20" s="25"/>
      <c r="H20" s="25"/>
      <c r="I20" s="289"/>
      <c r="J20" s="289"/>
      <c r="K20" s="289"/>
      <c r="L20" s="25"/>
    </row>
    <row r="21" spans="1:12" customFormat="1" ht="15" x14ac:dyDescent="0.2">
      <c r="A21" s="101">
        <v>13</v>
      </c>
      <c r="B21" s="101"/>
      <c r="C21" s="25"/>
      <c r="D21" s="25"/>
      <c r="E21" s="25"/>
      <c r="F21" s="25"/>
      <c r="G21" s="25"/>
      <c r="H21" s="25"/>
      <c r="I21" s="289"/>
      <c r="J21" s="289"/>
      <c r="K21" s="289"/>
      <c r="L21" s="25"/>
    </row>
    <row r="22" spans="1:12" customFormat="1" ht="15" x14ac:dyDescent="0.2">
      <c r="A22" s="101">
        <v>14</v>
      </c>
      <c r="B22" s="101"/>
      <c r="C22" s="25"/>
      <c r="D22" s="25"/>
      <c r="E22" s="25"/>
      <c r="F22" s="25"/>
      <c r="G22" s="25"/>
      <c r="H22" s="25"/>
      <c r="I22" s="289"/>
      <c r="J22" s="289"/>
      <c r="K22" s="289"/>
      <c r="L22" s="25"/>
    </row>
    <row r="23" spans="1:12" customFormat="1" ht="15" x14ac:dyDescent="0.2">
      <c r="A23" s="101">
        <v>15</v>
      </c>
      <c r="B23" s="101"/>
      <c r="C23" s="25"/>
      <c r="D23" s="25"/>
      <c r="E23" s="25"/>
      <c r="F23" s="25"/>
      <c r="G23" s="25"/>
      <c r="H23" s="25"/>
      <c r="I23" s="289"/>
      <c r="J23" s="289"/>
      <c r="K23" s="289"/>
      <c r="L23" s="25"/>
    </row>
    <row r="24" spans="1:12" customFormat="1" ht="15" x14ac:dyDescent="0.2">
      <c r="A24" s="101">
        <v>16</v>
      </c>
      <c r="B24" s="101"/>
      <c r="C24" s="25"/>
      <c r="D24" s="25"/>
      <c r="E24" s="25"/>
      <c r="F24" s="25"/>
      <c r="G24" s="25"/>
      <c r="H24" s="25"/>
      <c r="I24" s="289"/>
      <c r="J24" s="289"/>
      <c r="K24" s="289"/>
      <c r="L24" s="25"/>
    </row>
    <row r="25" spans="1:12" customFormat="1" ht="15" x14ac:dyDescent="0.2">
      <c r="A25" s="101">
        <v>17</v>
      </c>
      <c r="B25" s="101"/>
      <c r="C25" s="25"/>
      <c r="D25" s="25"/>
      <c r="E25" s="25"/>
      <c r="F25" s="25"/>
      <c r="G25" s="25"/>
      <c r="H25" s="25"/>
      <c r="I25" s="289"/>
      <c r="J25" s="289"/>
      <c r="K25" s="289"/>
      <c r="L25" s="25"/>
    </row>
    <row r="26" spans="1:12" customFormat="1" ht="15" x14ac:dyDescent="0.2">
      <c r="A26" s="101">
        <v>18</v>
      </c>
      <c r="B26" s="101"/>
      <c r="C26" s="25"/>
      <c r="D26" s="25"/>
      <c r="E26" s="25"/>
      <c r="F26" s="25"/>
      <c r="G26" s="25"/>
      <c r="H26" s="25"/>
      <c r="I26" s="289"/>
      <c r="J26" s="289"/>
      <c r="K26" s="289"/>
      <c r="L26" s="25"/>
    </row>
    <row r="27" spans="1:12" customFormat="1" ht="15" x14ac:dyDescent="0.2">
      <c r="A27" s="101" t="s">
        <v>275</v>
      </c>
      <c r="B27" s="101"/>
      <c r="C27" s="25"/>
      <c r="D27" s="25"/>
      <c r="E27" s="25"/>
      <c r="F27" s="25"/>
      <c r="G27" s="25"/>
      <c r="H27" s="25"/>
      <c r="I27" s="289"/>
      <c r="J27" s="289"/>
      <c r="K27" s="289"/>
      <c r="L27" s="25"/>
    </row>
    <row r="28" spans="1:12" x14ac:dyDescent="0.2">
      <c r="A28" s="294"/>
      <c r="B28" s="294"/>
      <c r="C28" s="294"/>
      <c r="D28" s="294"/>
      <c r="E28" s="294"/>
      <c r="F28" s="294"/>
      <c r="G28" s="294"/>
      <c r="H28" s="294"/>
      <c r="I28" s="294"/>
      <c r="J28" s="294"/>
      <c r="K28" s="294"/>
      <c r="L28" s="294"/>
    </row>
    <row r="29" spans="1:12" x14ac:dyDescent="0.2">
      <c r="A29" s="294"/>
      <c r="B29" s="294"/>
      <c r="C29" s="294"/>
      <c r="D29" s="294"/>
      <c r="E29" s="294"/>
      <c r="F29" s="294"/>
      <c r="G29" s="294"/>
      <c r="H29" s="294"/>
      <c r="I29" s="294"/>
      <c r="J29" s="294"/>
      <c r="K29" s="294"/>
      <c r="L29" s="294"/>
    </row>
    <row r="30" spans="1:12" x14ac:dyDescent="0.2">
      <c r="A30" s="295"/>
      <c r="B30" s="295"/>
      <c r="C30" s="294"/>
      <c r="D30" s="294"/>
      <c r="E30" s="294"/>
      <c r="F30" s="294"/>
      <c r="G30" s="294"/>
      <c r="H30" s="294"/>
      <c r="I30" s="294"/>
      <c r="J30" s="294"/>
      <c r="K30" s="294"/>
      <c r="L30" s="294"/>
    </row>
    <row r="31" spans="1:12" ht="15" x14ac:dyDescent="0.3">
      <c r="A31" s="253"/>
      <c r="B31" s="253"/>
      <c r="C31" s="255" t="s">
        <v>99</v>
      </c>
      <c r="D31" s="253"/>
      <c r="E31" s="253"/>
      <c r="F31" s="256"/>
      <c r="G31" s="253"/>
      <c r="H31" s="253"/>
      <c r="I31" s="253"/>
      <c r="J31" s="253"/>
      <c r="K31" s="253"/>
      <c r="L31" s="253"/>
    </row>
    <row r="32" spans="1:12" ht="15" x14ac:dyDescent="0.3">
      <c r="A32" s="253"/>
      <c r="B32" s="253"/>
      <c r="C32" s="253"/>
      <c r="D32" s="257"/>
      <c r="E32" s="253"/>
      <c r="G32" s="257"/>
      <c r="H32" s="299"/>
    </row>
    <row r="33" spans="3:7" ht="15" x14ac:dyDescent="0.3">
      <c r="C33" s="253"/>
      <c r="D33" s="259" t="s">
        <v>262</v>
      </c>
      <c r="E33" s="253"/>
      <c r="G33" s="260" t="s">
        <v>267</v>
      </c>
    </row>
    <row r="34" spans="3:7" ht="15" x14ac:dyDescent="0.3">
      <c r="C34" s="253"/>
      <c r="D34" s="261" t="s">
        <v>131</v>
      </c>
      <c r="E34" s="253"/>
      <c r="G34" s="253" t="s">
        <v>263</v>
      </c>
    </row>
    <row r="35" spans="3:7" ht="15" x14ac:dyDescent="0.3">
      <c r="C35" s="253"/>
      <c r="D35" s="261"/>
    </row>
  </sheetData>
  <mergeCells count="1">
    <mergeCell ref="K2:L2"/>
  </mergeCells>
  <pageMargins left="0.7" right="0.7" top="0.75" bottom="0.75" header="0.3" footer="0.3"/>
  <pageSetup scale="52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B43" sqref="B43"/>
    </sheetView>
  </sheetViews>
  <sheetFormatPr defaultRowHeight="12.75" x14ac:dyDescent="0.2"/>
  <cols>
    <col min="1" max="1" width="11.7109375" style="254" customWidth="1"/>
    <col min="2" max="2" width="21.5703125" style="254" customWidth="1"/>
    <col min="3" max="3" width="19.140625" style="254" customWidth="1"/>
    <col min="4" max="4" width="23.7109375" style="254" customWidth="1"/>
    <col min="5" max="6" width="16.5703125" style="254" bestFit="1" customWidth="1"/>
    <col min="7" max="7" width="17" style="254" customWidth="1"/>
    <col min="8" max="8" width="19" style="254" customWidth="1"/>
    <col min="9" max="9" width="24.42578125" style="254" customWidth="1"/>
    <col min="10" max="16384" width="9.140625" style="254"/>
  </cols>
  <sheetData>
    <row r="1" spans="1:13" customFormat="1" ht="15" x14ac:dyDescent="0.2">
      <c r="A1" s="192" t="s">
        <v>439</v>
      </c>
      <c r="B1" s="193"/>
      <c r="C1" s="193"/>
      <c r="D1" s="193"/>
      <c r="E1" s="193"/>
      <c r="F1" s="193"/>
      <c r="G1" s="193"/>
      <c r="H1" s="199"/>
      <c r="I1" s="115" t="s">
        <v>101</v>
      </c>
    </row>
    <row r="2" spans="1:13" customFormat="1" ht="15" x14ac:dyDescent="0.3">
      <c r="A2" s="157" t="s">
        <v>132</v>
      </c>
      <c r="B2" s="193"/>
      <c r="C2" s="193"/>
      <c r="D2" s="193"/>
      <c r="E2" s="193"/>
      <c r="F2" s="193"/>
      <c r="G2" s="193"/>
      <c r="H2" s="419" t="s">
        <v>448</v>
      </c>
      <c r="I2" s="420"/>
    </row>
    <row r="3" spans="1:13" customFormat="1" ht="15" x14ac:dyDescent="0.2">
      <c r="A3" s="193"/>
      <c r="B3" s="193"/>
      <c r="C3" s="193"/>
      <c r="D3" s="193"/>
      <c r="E3" s="193"/>
      <c r="F3" s="193"/>
      <c r="G3" s="193"/>
      <c r="H3" s="196"/>
      <c r="I3" s="196"/>
      <c r="M3" s="254"/>
    </row>
    <row r="4" spans="1:13" customFormat="1" ht="15" x14ac:dyDescent="0.3">
      <c r="A4" s="113" t="str">
        <f>'ფორმა N2'!A4</f>
        <v>ანგარიშვალდებული პირის დასახელება:</v>
      </c>
      <c r="B4" s="113"/>
      <c r="C4" s="113"/>
      <c r="D4" s="193"/>
      <c r="E4" s="193"/>
      <c r="F4" s="193"/>
      <c r="G4" s="193"/>
      <c r="H4" s="193"/>
      <c r="I4" s="202"/>
    </row>
    <row r="5" spans="1:13" ht="15" x14ac:dyDescent="0.3">
      <c r="A5" s="173" t="s">
        <v>486</v>
      </c>
      <c r="B5" s="117"/>
      <c r="C5" s="117"/>
      <c r="D5" s="293"/>
      <c r="E5" s="293"/>
      <c r="F5" s="293"/>
      <c r="G5" s="293"/>
      <c r="H5" s="293"/>
      <c r="I5" s="292"/>
    </row>
    <row r="6" spans="1:13" customFormat="1" ht="13.5" x14ac:dyDescent="0.2">
      <c r="A6" s="197"/>
      <c r="B6" s="198"/>
      <c r="C6" s="198"/>
      <c r="D6" s="193"/>
      <c r="E6" s="193"/>
      <c r="F6" s="193"/>
      <c r="G6" s="193"/>
      <c r="H6" s="193"/>
      <c r="I6" s="193"/>
    </row>
    <row r="7" spans="1:13" customFormat="1" ht="60" x14ac:dyDescent="0.2">
      <c r="A7" s="205" t="s">
        <v>64</v>
      </c>
      <c r="B7" s="191" t="s">
        <v>374</v>
      </c>
      <c r="C7" s="191" t="s">
        <v>375</v>
      </c>
      <c r="D7" s="191" t="s">
        <v>380</v>
      </c>
      <c r="E7" s="191" t="s">
        <v>382</v>
      </c>
      <c r="F7" s="191" t="s">
        <v>376</v>
      </c>
      <c r="G7" s="191" t="s">
        <v>377</v>
      </c>
      <c r="H7" s="191" t="s">
        <v>389</v>
      </c>
      <c r="I7" s="191" t="s">
        <v>378</v>
      </c>
    </row>
    <row r="8" spans="1:13" customFormat="1" ht="15" x14ac:dyDescent="0.2">
      <c r="A8" s="189">
        <v>1</v>
      </c>
      <c r="B8" s="189">
        <v>2</v>
      </c>
      <c r="C8" s="191">
        <v>3</v>
      </c>
      <c r="D8" s="189">
        <v>6</v>
      </c>
      <c r="E8" s="191">
        <v>7</v>
      </c>
      <c r="F8" s="189">
        <v>8</v>
      </c>
      <c r="G8" s="189">
        <v>9</v>
      </c>
      <c r="H8" s="189">
        <v>10</v>
      </c>
      <c r="I8" s="191">
        <v>11</v>
      </c>
    </row>
    <row r="9" spans="1:13" customFormat="1" ht="15" x14ac:dyDescent="0.2">
      <c r="A9" s="101">
        <v>1</v>
      </c>
      <c r="B9" s="25"/>
      <c r="C9" s="25"/>
      <c r="D9" s="25"/>
      <c r="E9" s="25"/>
      <c r="F9" s="289"/>
      <c r="G9" s="289"/>
      <c r="H9" s="289"/>
      <c r="I9" s="25"/>
    </row>
    <row r="10" spans="1:13" customFormat="1" ht="15" x14ac:dyDescent="0.2">
      <c r="A10" s="101">
        <v>2</v>
      </c>
      <c r="B10" s="25"/>
      <c r="C10" s="25"/>
      <c r="D10" s="25"/>
      <c r="E10" s="25"/>
      <c r="F10" s="289"/>
      <c r="G10" s="289"/>
      <c r="H10" s="289"/>
      <c r="I10" s="25"/>
    </row>
    <row r="11" spans="1:13" customFormat="1" ht="15" x14ac:dyDescent="0.2">
      <c r="A11" s="101">
        <v>3</v>
      </c>
      <c r="B11" s="25"/>
      <c r="C11" s="25"/>
      <c r="D11" s="25"/>
      <c r="E11" s="25"/>
      <c r="F11" s="289"/>
      <c r="G11" s="289"/>
      <c r="H11" s="289"/>
      <c r="I11" s="25"/>
    </row>
    <row r="12" spans="1:13" customFormat="1" ht="15" x14ac:dyDescent="0.2">
      <c r="A12" s="101">
        <v>4</v>
      </c>
      <c r="B12" s="25"/>
      <c r="C12" s="25"/>
      <c r="D12" s="25"/>
      <c r="E12" s="25"/>
      <c r="F12" s="289"/>
      <c r="G12" s="289"/>
      <c r="H12" s="289"/>
      <c r="I12" s="25"/>
    </row>
    <row r="13" spans="1:13" customFormat="1" ht="15" x14ac:dyDescent="0.2">
      <c r="A13" s="101">
        <v>5</v>
      </c>
      <c r="B13" s="25"/>
      <c r="C13" s="25"/>
      <c r="D13" s="25"/>
      <c r="E13" s="25"/>
      <c r="F13" s="289"/>
      <c r="G13" s="289"/>
      <c r="H13" s="289"/>
      <c r="I13" s="25"/>
    </row>
    <row r="14" spans="1:13" customFormat="1" ht="15" x14ac:dyDescent="0.2">
      <c r="A14" s="101">
        <v>6</v>
      </c>
      <c r="B14" s="25"/>
      <c r="C14" s="25"/>
      <c r="D14" s="25"/>
      <c r="E14" s="25"/>
      <c r="F14" s="289"/>
      <c r="G14" s="289"/>
      <c r="H14" s="289"/>
      <c r="I14" s="25"/>
    </row>
    <row r="15" spans="1:13" customFormat="1" ht="15" x14ac:dyDescent="0.2">
      <c r="A15" s="101">
        <v>7</v>
      </c>
      <c r="B15" s="25"/>
      <c r="C15" s="25"/>
      <c r="D15" s="25"/>
      <c r="E15" s="25"/>
      <c r="F15" s="289"/>
      <c r="G15" s="289"/>
      <c r="H15" s="289"/>
      <c r="I15" s="25"/>
    </row>
    <row r="16" spans="1:13" customFormat="1" ht="15" x14ac:dyDescent="0.2">
      <c r="A16" s="101">
        <v>8</v>
      </c>
      <c r="B16" s="25"/>
      <c r="C16" s="25"/>
      <c r="D16" s="25"/>
      <c r="E16" s="25"/>
      <c r="F16" s="289"/>
      <c r="G16" s="289"/>
      <c r="H16" s="289"/>
      <c r="I16" s="25"/>
    </row>
    <row r="17" spans="1:9" customFormat="1" ht="15" x14ac:dyDescent="0.2">
      <c r="A17" s="101">
        <v>9</v>
      </c>
      <c r="B17" s="25"/>
      <c r="C17" s="25"/>
      <c r="D17" s="25"/>
      <c r="E17" s="25"/>
      <c r="F17" s="289"/>
      <c r="G17" s="289"/>
      <c r="H17" s="289"/>
      <c r="I17" s="25"/>
    </row>
    <row r="18" spans="1:9" customFormat="1" ht="15" x14ac:dyDescent="0.2">
      <c r="A18" s="101">
        <v>10</v>
      </c>
      <c r="B18" s="25"/>
      <c r="C18" s="25"/>
      <c r="D18" s="25"/>
      <c r="E18" s="25"/>
      <c r="F18" s="289"/>
      <c r="G18" s="289"/>
      <c r="H18" s="289"/>
      <c r="I18" s="25"/>
    </row>
    <row r="19" spans="1:9" customFormat="1" ht="15" x14ac:dyDescent="0.2">
      <c r="A19" s="101">
        <v>11</v>
      </c>
      <c r="B19" s="25"/>
      <c r="C19" s="25"/>
      <c r="D19" s="25"/>
      <c r="E19" s="25"/>
      <c r="F19" s="289"/>
      <c r="G19" s="289"/>
      <c r="H19" s="289"/>
      <c r="I19" s="25"/>
    </row>
    <row r="20" spans="1:9" customFormat="1" ht="15" x14ac:dyDescent="0.2">
      <c r="A20" s="101">
        <v>12</v>
      </c>
      <c r="B20" s="25"/>
      <c r="C20" s="25"/>
      <c r="D20" s="25"/>
      <c r="E20" s="25"/>
      <c r="F20" s="289"/>
      <c r="G20" s="289"/>
      <c r="H20" s="289"/>
      <c r="I20" s="25"/>
    </row>
    <row r="21" spans="1:9" customFormat="1" ht="15" x14ac:dyDescent="0.2">
      <c r="A21" s="101">
        <v>13</v>
      </c>
      <c r="B21" s="25"/>
      <c r="C21" s="25"/>
      <c r="D21" s="25"/>
      <c r="E21" s="25"/>
      <c r="F21" s="289"/>
      <c r="G21" s="289"/>
      <c r="H21" s="289"/>
      <c r="I21" s="25"/>
    </row>
    <row r="22" spans="1:9" customFormat="1" ht="15" x14ac:dyDescent="0.2">
      <c r="A22" s="101">
        <v>14</v>
      </c>
      <c r="B22" s="25"/>
      <c r="C22" s="25"/>
      <c r="D22" s="25"/>
      <c r="E22" s="25"/>
      <c r="F22" s="289"/>
      <c r="G22" s="289"/>
      <c r="H22" s="289"/>
      <c r="I22" s="25"/>
    </row>
    <row r="23" spans="1:9" customFormat="1" ht="15" x14ac:dyDescent="0.2">
      <c r="A23" s="101">
        <v>15</v>
      </c>
      <c r="B23" s="25"/>
      <c r="C23" s="25"/>
      <c r="D23" s="25"/>
      <c r="E23" s="25"/>
      <c r="F23" s="289"/>
      <c r="G23" s="289"/>
      <c r="H23" s="289"/>
      <c r="I23" s="25"/>
    </row>
    <row r="24" spans="1:9" customFormat="1" ht="15" x14ac:dyDescent="0.2">
      <c r="A24" s="101">
        <v>16</v>
      </c>
      <c r="B24" s="25"/>
      <c r="C24" s="25"/>
      <c r="D24" s="25"/>
      <c r="E24" s="25"/>
      <c r="F24" s="289"/>
      <c r="G24" s="289"/>
      <c r="H24" s="289"/>
      <c r="I24" s="25"/>
    </row>
    <row r="25" spans="1:9" customFormat="1" ht="15" x14ac:dyDescent="0.2">
      <c r="A25" s="101">
        <v>17</v>
      </c>
      <c r="B25" s="25"/>
      <c r="C25" s="25"/>
      <c r="D25" s="25"/>
      <c r="E25" s="25"/>
      <c r="F25" s="289"/>
      <c r="G25" s="289"/>
      <c r="H25" s="289"/>
      <c r="I25" s="25"/>
    </row>
    <row r="26" spans="1:9" customFormat="1" ht="15" x14ac:dyDescent="0.2">
      <c r="A26" s="101">
        <v>18</v>
      </c>
      <c r="B26" s="25"/>
      <c r="C26" s="25"/>
      <c r="D26" s="25"/>
      <c r="E26" s="25"/>
      <c r="F26" s="289"/>
      <c r="G26" s="289"/>
      <c r="H26" s="289"/>
      <c r="I26" s="25"/>
    </row>
    <row r="27" spans="1:9" customFormat="1" ht="15" x14ac:dyDescent="0.2">
      <c r="A27" s="101" t="s">
        <v>275</v>
      </c>
      <c r="B27" s="25"/>
      <c r="C27" s="25"/>
      <c r="D27" s="25"/>
      <c r="E27" s="25"/>
      <c r="F27" s="289"/>
      <c r="G27" s="289"/>
      <c r="H27" s="289"/>
      <c r="I27" s="25"/>
    </row>
    <row r="28" spans="1:9" x14ac:dyDescent="0.2">
      <c r="A28" s="294"/>
      <c r="B28" s="294"/>
      <c r="C28" s="294"/>
      <c r="D28" s="294"/>
      <c r="E28" s="294"/>
      <c r="F28" s="294"/>
      <c r="G28" s="294"/>
      <c r="H28" s="294"/>
      <c r="I28" s="294"/>
    </row>
    <row r="29" spans="1:9" x14ac:dyDescent="0.2">
      <c r="A29" s="294"/>
      <c r="B29" s="294"/>
      <c r="C29" s="294"/>
      <c r="D29" s="294"/>
      <c r="E29" s="294"/>
      <c r="F29" s="294"/>
      <c r="G29" s="294"/>
      <c r="H29" s="294"/>
      <c r="I29" s="294"/>
    </row>
    <row r="30" spans="1:9" x14ac:dyDescent="0.2">
      <c r="A30" s="295"/>
      <c r="B30" s="294"/>
      <c r="C30" s="294"/>
      <c r="D30" s="294"/>
      <c r="E30" s="294"/>
      <c r="F30" s="294"/>
      <c r="G30" s="294"/>
      <c r="H30" s="294"/>
      <c r="I30" s="294"/>
    </row>
    <row r="31" spans="1:9" ht="15" x14ac:dyDescent="0.3">
      <c r="A31" s="253"/>
      <c r="B31" s="255" t="s">
        <v>99</v>
      </c>
      <c r="C31" s="253"/>
      <c r="D31" s="253"/>
      <c r="E31" s="256"/>
      <c r="F31" s="253"/>
      <c r="G31" s="253"/>
      <c r="H31" s="253"/>
      <c r="I31" s="253"/>
    </row>
    <row r="32" spans="1:9" ht="15" x14ac:dyDescent="0.3">
      <c r="A32" s="253"/>
      <c r="B32" s="253"/>
      <c r="C32" s="257"/>
      <c r="D32" s="253"/>
      <c r="F32" s="257"/>
      <c r="G32" s="299"/>
    </row>
    <row r="33" spans="2:6" ht="15" x14ac:dyDescent="0.3">
      <c r="B33" s="253"/>
      <c r="C33" s="259" t="s">
        <v>262</v>
      </c>
      <c r="D33" s="253"/>
      <c r="F33" s="260" t="s">
        <v>267</v>
      </c>
    </row>
    <row r="34" spans="2:6" ht="15" x14ac:dyDescent="0.3">
      <c r="B34" s="253"/>
      <c r="C34" s="261" t="s">
        <v>131</v>
      </c>
      <c r="D34" s="253"/>
      <c r="F34" s="253" t="s">
        <v>263</v>
      </c>
    </row>
    <row r="35" spans="2:6" ht="15" x14ac:dyDescent="0.3">
      <c r="B35" s="253"/>
      <c r="C35" s="261"/>
    </row>
  </sheetData>
  <mergeCells count="1">
    <mergeCell ref="H2:I2"/>
  </mergeCells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topLeftCell="A3" zoomScaleSheetLayoutView="70" workbookViewId="0">
      <selection activeCell="I12" sqref="I12"/>
    </sheetView>
  </sheetViews>
  <sheetFormatPr defaultRowHeight="15" x14ac:dyDescent="0.3"/>
  <cols>
    <col min="1" max="1" width="10" style="253" customWidth="1"/>
    <col min="2" max="2" width="15.85546875" style="253" customWidth="1"/>
    <col min="3" max="3" width="34.140625" style="253" customWidth="1"/>
    <col min="4" max="4" width="21.42578125" style="253" customWidth="1"/>
    <col min="5" max="5" width="18.42578125" style="253" customWidth="1"/>
    <col min="6" max="6" width="17.140625" style="253" customWidth="1"/>
    <col min="7" max="7" width="19.28515625" style="253" customWidth="1"/>
    <col min="8" max="8" width="18.85546875" style="253" customWidth="1"/>
    <col min="9" max="9" width="26.42578125" style="253" customWidth="1"/>
    <col min="10" max="10" width="0.5703125" style="253" customWidth="1"/>
    <col min="11" max="16384" width="9.140625" style="253"/>
  </cols>
  <sheetData>
    <row r="1" spans="1:10" x14ac:dyDescent="0.3">
      <c r="A1" s="111" t="s">
        <v>390</v>
      </c>
      <c r="B1" s="113"/>
      <c r="C1" s="113"/>
      <c r="D1" s="113"/>
      <c r="E1" s="113"/>
      <c r="F1" s="113"/>
      <c r="G1" s="113"/>
      <c r="H1" s="113"/>
      <c r="I1" s="233" t="s">
        <v>190</v>
      </c>
      <c r="J1" s="234"/>
    </row>
    <row r="2" spans="1:10" x14ac:dyDescent="0.3">
      <c r="A2" s="113" t="s">
        <v>132</v>
      </c>
      <c r="B2" s="113"/>
      <c r="C2" s="113"/>
      <c r="D2" s="113"/>
      <c r="E2" s="113"/>
      <c r="F2" s="113"/>
      <c r="G2" s="113"/>
      <c r="H2" s="113"/>
      <c r="I2" s="349">
        <v>41734</v>
      </c>
      <c r="J2" s="234"/>
    </row>
    <row r="3" spans="1:10" x14ac:dyDescent="0.3">
      <c r="A3" s="113"/>
      <c r="B3" s="113"/>
      <c r="C3" s="113"/>
      <c r="D3" s="113"/>
      <c r="E3" s="113"/>
      <c r="F3" s="113"/>
      <c r="G3" s="113"/>
      <c r="H3" s="113"/>
      <c r="I3" s="154"/>
      <c r="J3" s="234"/>
    </row>
    <row r="4" spans="1:10" x14ac:dyDescent="0.3">
      <c r="A4" s="114" t="str">
        <f>'[2]ფორმა N2'!A4</f>
        <v>ანგარიშვალდებული პირის დასახელება:</v>
      </c>
      <c r="B4" s="113"/>
      <c r="C4" s="113"/>
      <c r="D4" s="113"/>
      <c r="E4" s="113"/>
      <c r="F4" s="113"/>
      <c r="G4" s="113"/>
      <c r="H4" s="113"/>
      <c r="I4" s="113"/>
      <c r="J4" s="156"/>
    </row>
    <row r="5" spans="1:10" x14ac:dyDescent="0.3">
      <c r="A5" s="173" t="s">
        <v>486</v>
      </c>
      <c r="B5" s="291"/>
      <c r="C5" s="291"/>
      <c r="D5" s="291"/>
      <c r="E5" s="291"/>
      <c r="F5" s="291"/>
      <c r="G5" s="291"/>
      <c r="H5" s="291"/>
      <c r="I5" s="291"/>
      <c r="J5" s="260"/>
    </row>
    <row r="6" spans="1:10" x14ac:dyDescent="0.3">
      <c r="A6" s="114"/>
      <c r="B6" s="113"/>
      <c r="C6" s="113"/>
      <c r="D6" s="113"/>
      <c r="E6" s="113"/>
      <c r="F6" s="113"/>
      <c r="G6" s="113"/>
      <c r="H6" s="113"/>
      <c r="I6" s="113"/>
      <c r="J6" s="156"/>
    </row>
    <row r="7" spans="1:10" x14ac:dyDescent="0.3">
      <c r="A7" s="113"/>
      <c r="B7" s="113"/>
      <c r="C7" s="113"/>
      <c r="D7" s="113"/>
      <c r="E7" s="113"/>
      <c r="F7" s="113"/>
      <c r="G7" s="113"/>
      <c r="H7" s="113"/>
      <c r="I7" s="113"/>
      <c r="J7" s="157"/>
    </row>
    <row r="8" spans="1:10" ht="63.75" customHeight="1" x14ac:dyDescent="0.3">
      <c r="A8" s="235" t="s">
        <v>64</v>
      </c>
      <c r="B8" s="235" t="s">
        <v>366</v>
      </c>
      <c r="C8" s="236" t="s">
        <v>416</v>
      </c>
      <c r="D8" s="236" t="s">
        <v>417</v>
      </c>
      <c r="E8" s="236" t="s">
        <v>367</v>
      </c>
      <c r="F8" s="236" t="s">
        <v>386</v>
      </c>
      <c r="G8" s="236" t="s">
        <v>387</v>
      </c>
      <c r="H8" s="236" t="s">
        <v>419</v>
      </c>
      <c r="I8" s="236" t="s">
        <v>388</v>
      </c>
      <c r="J8" s="157"/>
    </row>
    <row r="9" spans="1:10" x14ac:dyDescent="0.3">
      <c r="A9" s="238">
        <v>1</v>
      </c>
      <c r="B9" s="275"/>
      <c r="C9" s="243" t="s">
        <v>495</v>
      </c>
      <c r="D9" s="243">
        <v>203826002</v>
      </c>
      <c r="E9" s="242" t="s">
        <v>501</v>
      </c>
      <c r="F9" s="242"/>
      <c r="G9" s="242">
        <v>2165.85</v>
      </c>
      <c r="H9" s="242">
        <v>3.15</v>
      </c>
      <c r="I9" s="242">
        <f>G9-H9</f>
        <v>2162.6999999999998</v>
      </c>
      <c r="J9" s="157"/>
    </row>
    <row r="10" spans="1:10" x14ac:dyDescent="0.3">
      <c r="A10" s="238">
        <v>2</v>
      </c>
      <c r="B10" s="275"/>
      <c r="C10" s="243" t="s">
        <v>496</v>
      </c>
      <c r="D10" s="243">
        <v>57001055184</v>
      </c>
      <c r="E10" s="242" t="s">
        <v>500</v>
      </c>
      <c r="F10" s="242"/>
      <c r="G10" s="242">
        <v>5000</v>
      </c>
      <c r="H10" s="242">
        <v>3000</v>
      </c>
      <c r="I10" s="242">
        <f>G10-H10</f>
        <v>2000</v>
      </c>
      <c r="J10" s="157"/>
    </row>
    <row r="11" spans="1:10" x14ac:dyDescent="0.3">
      <c r="A11" s="238">
        <v>3</v>
      </c>
      <c r="B11" s="275"/>
      <c r="C11" s="243"/>
      <c r="D11" s="243"/>
      <c r="E11" s="242"/>
      <c r="F11" s="242"/>
      <c r="G11" s="242"/>
      <c r="H11" s="242"/>
      <c r="I11" s="242"/>
      <c r="J11" s="157"/>
    </row>
    <row r="12" spans="1:10" x14ac:dyDescent="0.3">
      <c r="A12" s="238" t="s">
        <v>275</v>
      </c>
      <c r="B12" s="275"/>
      <c r="C12" s="246"/>
      <c r="D12" s="246"/>
      <c r="E12" s="245"/>
      <c r="F12" s="245"/>
      <c r="G12" s="332"/>
      <c r="H12" s="342" t="s">
        <v>409</v>
      </c>
      <c r="I12" s="333">
        <f>SUM(I9:I11)</f>
        <v>4162.7</v>
      </c>
      <c r="J12" s="157"/>
    </row>
    <row r="14" spans="1:10" x14ac:dyDescent="0.3">
      <c r="A14" s="253" t="s">
        <v>440</v>
      </c>
    </row>
    <row r="16" spans="1:10" x14ac:dyDescent="0.3">
      <c r="B16" s="255" t="s">
        <v>99</v>
      </c>
      <c r="F16" s="256"/>
    </row>
    <row r="17" spans="1:12" x14ac:dyDescent="0.3">
      <c r="F17" s="254"/>
      <c r="I17" s="254"/>
      <c r="J17" s="254"/>
      <c r="K17" s="254"/>
      <c r="L17" s="254"/>
    </row>
    <row r="18" spans="1:12" x14ac:dyDescent="0.3">
      <c r="C18" s="257"/>
      <c r="F18" s="257"/>
      <c r="G18" s="257"/>
      <c r="H18" s="260"/>
      <c r="I18" s="258"/>
      <c r="J18" s="254"/>
      <c r="K18" s="254"/>
      <c r="L18" s="254"/>
    </row>
    <row r="19" spans="1:12" x14ac:dyDescent="0.3">
      <c r="A19" s="254"/>
      <c r="C19" s="259" t="s">
        <v>262</v>
      </c>
      <c r="F19" s="260" t="s">
        <v>267</v>
      </c>
      <c r="G19" s="259"/>
      <c r="H19" s="259"/>
      <c r="I19" s="258"/>
      <c r="J19" s="254"/>
      <c r="K19" s="254"/>
      <c r="L19" s="254"/>
    </row>
    <row r="20" spans="1:12" x14ac:dyDescent="0.3">
      <c r="A20" s="254"/>
      <c r="C20" s="261" t="s">
        <v>131</v>
      </c>
      <c r="F20" s="253" t="s">
        <v>263</v>
      </c>
      <c r="I20" s="254"/>
      <c r="J20" s="254"/>
      <c r="K20" s="254"/>
      <c r="L20" s="254"/>
    </row>
    <row r="21" spans="1:12" s="254" customFormat="1" x14ac:dyDescent="0.3">
      <c r="B21" s="253"/>
      <c r="C21" s="261"/>
      <c r="G21" s="261"/>
      <c r="H21" s="261"/>
    </row>
    <row r="22" spans="1:12" s="254" customFormat="1" ht="12.75" x14ac:dyDescent="0.2"/>
    <row r="23" spans="1:12" s="254" customFormat="1" ht="12.75" x14ac:dyDescent="0.2"/>
    <row r="24" spans="1:12" s="254" customFormat="1" ht="12.75" x14ac:dyDescent="0.2"/>
    <row r="25" spans="1:12" s="254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2"/>
  </dataValidations>
  <printOptions gridLines="1"/>
  <pageMargins left="0.7" right="0.7" top="0.75" bottom="0.75" header="0.3" footer="0.3"/>
  <pageSetup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1"/>
  <sheetViews>
    <sheetView showGridLines="0" zoomScaleSheetLayoutView="70" workbookViewId="0">
      <selection activeCell="A5" sqref="A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1" t="s">
        <v>298</v>
      </c>
      <c r="B1" s="113"/>
      <c r="C1" s="421" t="s">
        <v>101</v>
      </c>
      <c r="D1" s="421"/>
      <c r="E1" s="162"/>
    </row>
    <row r="2" spans="1:7" x14ac:dyDescent="0.3">
      <c r="A2" s="113" t="s">
        <v>132</v>
      </c>
      <c r="B2" s="113"/>
      <c r="C2" s="419" t="s">
        <v>448</v>
      </c>
      <c r="D2" s="420"/>
      <c r="E2" s="162"/>
    </row>
    <row r="3" spans="1:7" x14ac:dyDescent="0.3">
      <c r="A3" s="111"/>
      <c r="B3" s="113"/>
      <c r="C3" s="112"/>
      <c r="D3" s="112"/>
      <c r="E3" s="162"/>
    </row>
    <row r="4" spans="1:7" x14ac:dyDescent="0.3">
      <c r="A4" s="114" t="s">
        <v>268</v>
      </c>
      <c r="B4" s="154"/>
      <c r="C4" s="155"/>
      <c r="D4" s="113"/>
      <c r="E4" s="162"/>
    </row>
    <row r="5" spans="1:7" x14ac:dyDescent="0.3">
      <c r="A5" s="173" t="s">
        <v>486</v>
      </c>
      <c r="B5" s="12"/>
      <c r="C5" s="12"/>
      <c r="E5" s="162"/>
    </row>
    <row r="6" spans="1:7" x14ac:dyDescent="0.3">
      <c r="A6" s="156"/>
      <c r="B6" s="156"/>
      <c r="C6" s="156"/>
      <c r="D6" s="157"/>
      <c r="E6" s="162"/>
    </row>
    <row r="7" spans="1:7" x14ac:dyDescent="0.3">
      <c r="A7" s="113"/>
      <c r="B7" s="113"/>
      <c r="C7" s="113"/>
      <c r="D7" s="113"/>
      <c r="E7" s="162"/>
    </row>
    <row r="8" spans="1:7" s="6" customFormat="1" ht="39" customHeight="1" x14ac:dyDescent="0.3">
      <c r="A8" s="158" t="s">
        <v>64</v>
      </c>
      <c r="B8" s="116" t="s">
        <v>243</v>
      </c>
      <c r="C8" s="116" t="s">
        <v>66</v>
      </c>
      <c r="D8" s="116" t="s">
        <v>67</v>
      </c>
      <c r="E8" s="162"/>
    </row>
    <row r="9" spans="1:7" s="7" customFormat="1" ht="16.5" customHeight="1" x14ac:dyDescent="0.3">
      <c r="A9" s="307">
        <v>1</v>
      </c>
      <c r="B9" s="307" t="s">
        <v>65</v>
      </c>
      <c r="C9" s="122">
        <f>SUM(C10,C25)</f>
        <v>0</v>
      </c>
      <c r="D9" s="122">
        <f>SUM(D10,D25)</f>
        <v>0</v>
      </c>
      <c r="E9" s="162"/>
    </row>
    <row r="10" spans="1:7" s="7" customFormat="1" ht="16.5" customHeight="1" x14ac:dyDescent="0.3">
      <c r="A10" s="124">
        <v>1.1000000000000001</v>
      </c>
      <c r="B10" s="124" t="s">
        <v>72</v>
      </c>
      <c r="C10" s="122">
        <f>SUM(C11,C12,C15,C18,C24)</f>
        <v>0</v>
      </c>
      <c r="D10" s="122">
        <f>SUM(D11,D12,D15,D18,D23,D24)</f>
        <v>0</v>
      </c>
      <c r="E10" s="162"/>
    </row>
    <row r="11" spans="1:7" s="9" customFormat="1" ht="16.5" customHeight="1" x14ac:dyDescent="0.3">
      <c r="A11" s="125" t="s">
        <v>30</v>
      </c>
      <c r="B11" s="125" t="s">
        <v>71</v>
      </c>
      <c r="C11" s="8"/>
      <c r="D11" s="8"/>
      <c r="E11" s="162"/>
    </row>
    <row r="12" spans="1:7" s="10" customFormat="1" ht="16.5" customHeight="1" x14ac:dyDescent="0.3">
      <c r="A12" s="125" t="s">
        <v>31</v>
      </c>
      <c r="B12" s="125" t="s">
        <v>305</v>
      </c>
      <c r="C12" s="159">
        <f>SUM(C13:C14)</f>
        <v>0</v>
      </c>
      <c r="D12" s="159">
        <f>SUM(D13:D14)</f>
        <v>0</v>
      </c>
      <c r="E12" s="162"/>
      <c r="G12" s="102"/>
    </row>
    <row r="13" spans="1:7" s="3" customFormat="1" ht="16.5" customHeight="1" x14ac:dyDescent="0.3">
      <c r="A13" s="134" t="s">
        <v>73</v>
      </c>
      <c r="B13" s="134" t="s">
        <v>308</v>
      </c>
      <c r="C13" s="8"/>
      <c r="D13" s="8"/>
      <c r="E13" s="162"/>
    </row>
    <row r="14" spans="1:7" s="3" customFormat="1" ht="16.5" customHeight="1" x14ac:dyDescent="0.3">
      <c r="A14" s="134" t="s">
        <v>100</v>
      </c>
      <c r="B14" s="134" t="s">
        <v>89</v>
      </c>
      <c r="C14" s="8"/>
      <c r="D14" s="8"/>
      <c r="E14" s="162"/>
    </row>
    <row r="15" spans="1:7" s="3" customFormat="1" ht="16.5" customHeight="1" x14ac:dyDescent="0.3">
      <c r="A15" s="125" t="s">
        <v>74</v>
      </c>
      <c r="B15" s="125" t="s">
        <v>75</v>
      </c>
      <c r="C15" s="159">
        <f>SUM(C16:C17)</f>
        <v>0</v>
      </c>
      <c r="D15" s="159">
        <f>SUM(D16:D17)</f>
        <v>0</v>
      </c>
      <c r="E15" s="162"/>
    </row>
    <row r="16" spans="1:7" s="3" customFormat="1" ht="16.5" customHeight="1" x14ac:dyDescent="0.3">
      <c r="A16" s="134" t="s">
        <v>76</v>
      </c>
      <c r="B16" s="134" t="s">
        <v>78</v>
      </c>
      <c r="C16" s="8"/>
      <c r="D16" s="8"/>
      <c r="E16" s="162"/>
    </row>
    <row r="17" spans="1:6" s="3" customFormat="1" ht="30" x14ac:dyDescent="0.3">
      <c r="A17" s="134" t="s">
        <v>77</v>
      </c>
      <c r="B17" s="134" t="s">
        <v>102</v>
      </c>
      <c r="C17" s="8"/>
      <c r="D17" s="8"/>
      <c r="E17" s="162"/>
    </row>
    <row r="18" spans="1:6" s="3" customFormat="1" ht="16.5" customHeight="1" x14ac:dyDescent="0.3">
      <c r="A18" s="125" t="s">
        <v>79</v>
      </c>
      <c r="B18" s="125" t="s">
        <v>395</v>
      </c>
      <c r="C18" s="159">
        <f>SUM(C19:C22)</f>
        <v>0</v>
      </c>
      <c r="D18" s="159">
        <f>SUM(D19:D22)</f>
        <v>0</v>
      </c>
      <c r="E18" s="162"/>
    </row>
    <row r="19" spans="1:6" s="3" customFormat="1" ht="16.5" customHeight="1" x14ac:dyDescent="0.3">
      <c r="A19" s="134" t="s">
        <v>80</v>
      </c>
      <c r="B19" s="134" t="s">
        <v>81</v>
      </c>
      <c r="C19" s="8"/>
      <c r="D19" s="8"/>
      <c r="E19" s="162"/>
    </row>
    <row r="20" spans="1:6" s="3" customFormat="1" ht="30" x14ac:dyDescent="0.3">
      <c r="A20" s="134" t="s">
        <v>84</v>
      </c>
      <c r="B20" s="134" t="s">
        <v>82</v>
      </c>
      <c r="C20" s="8"/>
      <c r="D20" s="8"/>
      <c r="E20" s="162"/>
    </row>
    <row r="21" spans="1:6" s="3" customFormat="1" ht="16.5" customHeight="1" x14ac:dyDescent="0.3">
      <c r="A21" s="134" t="s">
        <v>85</v>
      </c>
      <c r="B21" s="134" t="s">
        <v>83</v>
      </c>
      <c r="C21" s="8"/>
      <c r="D21" s="8"/>
      <c r="E21" s="162"/>
    </row>
    <row r="22" spans="1:6" s="3" customFormat="1" ht="16.5" customHeight="1" x14ac:dyDescent="0.3">
      <c r="A22" s="134" t="s">
        <v>86</v>
      </c>
      <c r="B22" s="134" t="s">
        <v>422</v>
      </c>
      <c r="C22" s="8"/>
      <c r="D22" s="8"/>
      <c r="E22" s="162"/>
    </row>
    <row r="23" spans="1:6" s="3" customFormat="1" ht="16.5" customHeight="1" x14ac:dyDescent="0.3">
      <c r="A23" s="125" t="s">
        <v>87</v>
      </c>
      <c r="B23" s="125" t="s">
        <v>423</v>
      </c>
      <c r="C23" s="334"/>
      <c r="D23" s="8"/>
      <c r="E23" s="162"/>
    </row>
    <row r="24" spans="1:6" s="3" customFormat="1" x14ac:dyDescent="0.3">
      <c r="A24" s="125" t="s">
        <v>245</v>
      </c>
      <c r="B24" s="125" t="s">
        <v>429</v>
      </c>
      <c r="C24" s="8"/>
      <c r="D24" s="8"/>
      <c r="E24" s="162"/>
    </row>
    <row r="25" spans="1:6" ht="16.5" customHeight="1" x14ac:dyDescent="0.3">
      <c r="A25" s="124">
        <v>1.2</v>
      </c>
      <c r="B25" s="124" t="s">
        <v>88</v>
      </c>
      <c r="C25" s="122">
        <f>SUM(C26,C30)</f>
        <v>0</v>
      </c>
      <c r="D25" s="122">
        <f>SUM(D26,D30)</f>
        <v>0</v>
      </c>
      <c r="E25" s="162"/>
    </row>
    <row r="26" spans="1:6" ht="16.5" customHeight="1" x14ac:dyDescent="0.3">
      <c r="A26" s="125" t="s">
        <v>32</v>
      </c>
      <c r="B26" s="125" t="s">
        <v>308</v>
      </c>
      <c r="C26" s="159">
        <f>SUM(C27:C29)</f>
        <v>0</v>
      </c>
      <c r="D26" s="159">
        <f>SUM(D27:D29)</f>
        <v>0</v>
      </c>
      <c r="E26" s="162"/>
    </row>
    <row r="27" spans="1:6" x14ac:dyDescent="0.3">
      <c r="A27" s="308" t="s">
        <v>90</v>
      </c>
      <c r="B27" s="308" t="s">
        <v>306</v>
      </c>
      <c r="C27" s="8"/>
      <c r="D27" s="8"/>
      <c r="E27" s="162"/>
    </row>
    <row r="28" spans="1:6" x14ac:dyDescent="0.3">
      <c r="A28" s="308" t="s">
        <v>91</v>
      </c>
      <c r="B28" s="308" t="s">
        <v>309</v>
      </c>
      <c r="C28" s="8"/>
      <c r="D28" s="8"/>
      <c r="E28" s="162"/>
    </row>
    <row r="29" spans="1:6" x14ac:dyDescent="0.3">
      <c r="A29" s="308" t="s">
        <v>432</v>
      </c>
      <c r="B29" s="308" t="s">
        <v>307</v>
      </c>
      <c r="C29" s="8"/>
      <c r="D29" s="8"/>
      <c r="E29" s="162"/>
    </row>
    <row r="30" spans="1:6" x14ac:dyDescent="0.3">
      <c r="A30" s="125" t="s">
        <v>33</v>
      </c>
      <c r="B30" s="318" t="s">
        <v>428</v>
      </c>
      <c r="C30" s="8"/>
      <c r="D30" s="8"/>
      <c r="E30" s="162"/>
    </row>
    <row r="31" spans="1:6" x14ac:dyDescent="0.3">
      <c r="D31" s="26"/>
      <c r="E31" s="163"/>
      <c r="F31" s="26"/>
    </row>
    <row r="32" spans="1:6" x14ac:dyDescent="0.3">
      <c r="A32" s="1"/>
      <c r="D32" s="26"/>
      <c r="E32" s="163"/>
      <c r="F32" s="26"/>
    </row>
    <row r="33" spans="1:9" x14ac:dyDescent="0.3">
      <c r="D33" s="26"/>
      <c r="E33" s="163"/>
      <c r="F33" s="26"/>
    </row>
    <row r="34" spans="1:9" x14ac:dyDescent="0.3">
      <c r="D34" s="26"/>
      <c r="E34" s="163"/>
      <c r="F34" s="26"/>
    </row>
    <row r="35" spans="1:9" x14ac:dyDescent="0.3">
      <c r="A35" s="103" t="s">
        <v>99</v>
      </c>
      <c r="D35" s="26"/>
      <c r="E35" s="163"/>
      <c r="F35" s="26"/>
    </row>
    <row r="36" spans="1:9" x14ac:dyDescent="0.3">
      <c r="D36" s="26"/>
      <c r="E36" s="164"/>
      <c r="F36" s="164"/>
      <c r="G36"/>
      <c r="H36"/>
      <c r="I36"/>
    </row>
    <row r="37" spans="1:9" x14ac:dyDescent="0.3">
      <c r="D37" s="165"/>
      <c r="E37" s="164"/>
      <c r="F37" s="164"/>
      <c r="G37"/>
      <c r="H37"/>
      <c r="I37"/>
    </row>
    <row r="38" spans="1:9" x14ac:dyDescent="0.3">
      <c r="A38"/>
      <c r="B38" s="103" t="s">
        <v>265</v>
      </c>
      <c r="D38" s="165"/>
      <c r="E38" s="164"/>
      <c r="F38" s="164"/>
      <c r="G38"/>
      <c r="H38"/>
      <c r="I38"/>
    </row>
    <row r="39" spans="1:9" x14ac:dyDescent="0.3">
      <c r="A39"/>
      <c r="B39" s="2" t="s">
        <v>264</v>
      </c>
      <c r="D39" s="165"/>
      <c r="E39" s="164"/>
      <c r="F39" s="164"/>
      <c r="G39"/>
      <c r="H39"/>
      <c r="I39"/>
    </row>
    <row r="40" spans="1:9" customFormat="1" ht="12.75" x14ac:dyDescent="0.2">
      <c r="B40" s="98" t="s">
        <v>131</v>
      </c>
      <c r="D40" s="164"/>
      <c r="E40" s="164"/>
      <c r="F40" s="164"/>
    </row>
    <row r="41" spans="1:9" x14ac:dyDescent="0.3">
      <c r="D41" s="26"/>
      <c r="E41" s="163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fitToHeight="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70" zoomScaleSheetLayoutView="70" workbookViewId="0">
      <selection activeCell="F19" sqref="F19"/>
    </sheetView>
  </sheetViews>
  <sheetFormatPr defaultRowHeight="12.75" x14ac:dyDescent="0.2"/>
  <cols>
    <col min="1" max="1" width="2.7109375" style="265" customWidth="1"/>
    <col min="2" max="2" width="9" style="265" customWidth="1"/>
    <col min="3" max="3" width="23.42578125" style="265" customWidth="1"/>
    <col min="4" max="4" width="13.28515625" style="265" customWidth="1"/>
    <col min="5" max="5" width="9.5703125" style="265" customWidth="1"/>
    <col min="6" max="6" width="11.5703125" style="265" customWidth="1"/>
    <col min="7" max="7" width="12.28515625" style="265" customWidth="1"/>
    <col min="8" max="8" width="15.28515625" style="265" customWidth="1"/>
    <col min="9" max="9" width="17.5703125" style="265" customWidth="1"/>
    <col min="10" max="11" width="12.42578125" style="265" customWidth="1"/>
    <col min="12" max="12" width="23.5703125" style="265" customWidth="1"/>
    <col min="13" max="13" width="18.5703125" style="265" customWidth="1"/>
    <col min="14" max="14" width="0.85546875" style="265" customWidth="1"/>
    <col min="15" max="16384" width="9.140625" style="265"/>
  </cols>
  <sheetData>
    <row r="1" spans="1:14" ht="13.5" x14ac:dyDescent="0.2">
      <c r="A1" s="262" t="s">
        <v>441</v>
      </c>
      <c r="B1" s="263"/>
      <c r="C1" s="263"/>
      <c r="D1" s="263"/>
      <c r="E1" s="263"/>
      <c r="F1" s="263"/>
      <c r="G1" s="263"/>
      <c r="H1" s="263"/>
      <c r="I1" s="266"/>
      <c r="J1" s="319"/>
      <c r="K1" s="319"/>
      <c r="L1" s="319"/>
      <c r="M1" s="319" t="s">
        <v>398</v>
      </c>
      <c r="N1" s="266"/>
    </row>
    <row r="2" spans="1:14" ht="15" x14ac:dyDescent="0.2">
      <c r="A2" s="266" t="s">
        <v>314</v>
      </c>
      <c r="B2" s="263"/>
      <c r="C2" s="263"/>
      <c r="D2" s="264"/>
      <c r="E2" s="264"/>
      <c r="F2" s="264"/>
      <c r="G2" s="264"/>
      <c r="H2" s="264"/>
      <c r="I2" s="263"/>
      <c r="J2" s="263"/>
      <c r="K2" s="263"/>
      <c r="L2" s="263"/>
      <c r="M2" s="349">
        <v>41734</v>
      </c>
      <c r="N2" s="266"/>
    </row>
    <row r="3" spans="1:14" x14ac:dyDescent="0.2">
      <c r="A3" s="266"/>
      <c r="B3" s="263"/>
      <c r="C3" s="263"/>
      <c r="D3" s="264"/>
      <c r="E3" s="264"/>
      <c r="F3" s="264"/>
      <c r="G3" s="264"/>
      <c r="H3" s="264"/>
      <c r="I3" s="263"/>
      <c r="J3" s="263"/>
      <c r="K3" s="263"/>
      <c r="L3" s="263"/>
      <c r="M3" s="263"/>
      <c r="N3" s="266"/>
    </row>
    <row r="4" spans="1:14" ht="15" x14ac:dyDescent="0.3">
      <c r="A4" s="168" t="s">
        <v>268</v>
      </c>
      <c r="B4" s="263"/>
      <c r="C4" s="263"/>
      <c r="D4" s="267"/>
      <c r="E4" s="320"/>
      <c r="F4" s="267"/>
      <c r="G4" s="264"/>
      <c r="H4" s="264"/>
      <c r="I4" s="264"/>
      <c r="J4" s="264"/>
      <c r="K4" s="264"/>
      <c r="L4" s="263"/>
      <c r="M4" s="264"/>
      <c r="N4" s="266"/>
    </row>
    <row r="5" spans="1:14" ht="15" x14ac:dyDescent="0.3">
      <c r="A5" s="173" t="s">
        <v>486</v>
      </c>
      <c r="B5" s="268"/>
      <c r="C5" s="268"/>
      <c r="D5" s="268"/>
      <c r="E5" s="269"/>
      <c r="F5" s="269"/>
      <c r="G5" s="269"/>
      <c r="H5" s="269"/>
      <c r="I5" s="269"/>
      <c r="J5" s="269"/>
      <c r="K5" s="269"/>
      <c r="L5" s="269"/>
      <c r="M5" s="269"/>
      <c r="N5" s="266"/>
    </row>
    <row r="6" spans="1:14" ht="13.5" thickBot="1" x14ac:dyDescent="0.25">
      <c r="A6" s="321"/>
      <c r="B6" s="321"/>
      <c r="C6" s="321"/>
      <c r="D6" s="321"/>
      <c r="E6" s="321"/>
      <c r="F6" s="321"/>
      <c r="G6" s="321"/>
      <c r="H6" s="321"/>
      <c r="I6" s="321"/>
      <c r="J6" s="321"/>
      <c r="K6" s="321"/>
      <c r="L6" s="321"/>
      <c r="M6" s="321"/>
      <c r="N6" s="266"/>
    </row>
    <row r="7" spans="1:14" ht="51" x14ac:dyDescent="0.2">
      <c r="A7" s="322" t="s">
        <v>64</v>
      </c>
      <c r="B7" s="323" t="s">
        <v>399</v>
      </c>
      <c r="C7" s="323" t="s">
        <v>400</v>
      </c>
      <c r="D7" s="324" t="s">
        <v>401</v>
      </c>
      <c r="E7" s="324" t="s">
        <v>269</v>
      </c>
      <c r="F7" s="324" t="s">
        <v>402</v>
      </c>
      <c r="G7" s="324" t="s">
        <v>403</v>
      </c>
      <c r="H7" s="323" t="s">
        <v>404</v>
      </c>
      <c r="I7" s="325" t="s">
        <v>405</v>
      </c>
      <c r="J7" s="325" t="s">
        <v>406</v>
      </c>
      <c r="K7" s="326" t="s">
        <v>407</v>
      </c>
      <c r="L7" s="326" t="s">
        <v>408</v>
      </c>
      <c r="M7" s="324" t="s">
        <v>398</v>
      </c>
      <c r="N7" s="266"/>
    </row>
    <row r="8" spans="1:14" x14ac:dyDescent="0.2">
      <c r="A8" s="271">
        <v>1</v>
      </c>
      <c r="B8" s="272">
        <v>2</v>
      </c>
      <c r="C8" s="272">
        <v>3</v>
      </c>
      <c r="D8" s="273">
        <v>4</v>
      </c>
      <c r="E8" s="273">
        <v>5</v>
      </c>
      <c r="F8" s="273">
        <v>6</v>
      </c>
      <c r="G8" s="273">
        <v>7</v>
      </c>
      <c r="H8" s="273">
        <v>8</v>
      </c>
      <c r="I8" s="273">
        <v>9</v>
      </c>
      <c r="J8" s="273">
        <v>10</v>
      </c>
      <c r="K8" s="273">
        <v>11</v>
      </c>
      <c r="L8" s="273">
        <v>12</v>
      </c>
      <c r="M8" s="273">
        <v>13</v>
      </c>
      <c r="N8" s="266"/>
    </row>
    <row r="9" spans="1:14" ht="15" x14ac:dyDescent="0.25">
      <c r="A9" s="274">
        <v>1</v>
      </c>
      <c r="B9" s="275"/>
      <c r="C9" s="327"/>
      <c r="D9" s="274"/>
      <c r="E9" s="274"/>
      <c r="F9" s="274"/>
      <c r="G9" s="274"/>
      <c r="H9" s="274"/>
      <c r="I9" s="274"/>
      <c r="J9" s="274"/>
      <c r="K9" s="274"/>
      <c r="L9" s="274"/>
      <c r="M9" s="328" t="str">
        <f t="shared" ref="M9:M33" si="0">IF(ISBLANK(B9),"",$M$2)</f>
        <v/>
      </c>
      <c r="N9" s="266"/>
    </row>
    <row r="10" spans="1:14" ht="15" x14ac:dyDescent="0.25">
      <c r="A10" s="274">
        <v>2</v>
      </c>
      <c r="B10" s="275"/>
      <c r="C10" s="327"/>
      <c r="D10" s="274"/>
      <c r="E10" s="274"/>
      <c r="F10" s="274"/>
      <c r="G10" s="274"/>
      <c r="H10" s="274"/>
      <c r="I10" s="274"/>
      <c r="J10" s="274"/>
      <c r="K10" s="274"/>
      <c r="L10" s="274"/>
      <c r="M10" s="328" t="str">
        <f t="shared" si="0"/>
        <v/>
      </c>
      <c r="N10" s="266"/>
    </row>
    <row r="11" spans="1:14" ht="15" x14ac:dyDescent="0.25">
      <c r="A11" s="274">
        <v>3</v>
      </c>
      <c r="B11" s="275"/>
      <c r="C11" s="327"/>
      <c r="D11" s="274"/>
      <c r="E11" s="274"/>
      <c r="F11" s="274"/>
      <c r="G11" s="274"/>
      <c r="H11" s="274"/>
      <c r="I11" s="274"/>
      <c r="J11" s="274"/>
      <c r="K11" s="274"/>
      <c r="L11" s="274"/>
      <c r="M11" s="328" t="str">
        <f t="shared" si="0"/>
        <v/>
      </c>
      <c r="N11" s="266"/>
    </row>
    <row r="12" spans="1:14" ht="15" x14ac:dyDescent="0.25">
      <c r="A12" s="274">
        <v>4</v>
      </c>
      <c r="B12" s="275"/>
      <c r="C12" s="327"/>
      <c r="D12" s="274"/>
      <c r="E12" s="274"/>
      <c r="F12" s="274"/>
      <c r="G12" s="274"/>
      <c r="H12" s="274"/>
      <c r="I12" s="274"/>
      <c r="J12" s="274"/>
      <c r="K12" s="274"/>
      <c r="L12" s="274"/>
      <c r="M12" s="328" t="str">
        <f t="shared" si="0"/>
        <v/>
      </c>
      <c r="N12" s="266"/>
    </row>
    <row r="13" spans="1:14" ht="15" x14ac:dyDescent="0.25">
      <c r="A13" s="274">
        <v>5</v>
      </c>
      <c r="B13" s="275"/>
      <c r="C13" s="327"/>
      <c r="D13" s="274"/>
      <c r="E13" s="274"/>
      <c r="F13" s="274"/>
      <c r="G13" s="274"/>
      <c r="H13" s="274"/>
      <c r="I13" s="274"/>
      <c r="J13" s="274"/>
      <c r="K13" s="274"/>
      <c r="L13" s="274"/>
      <c r="M13" s="328" t="str">
        <f t="shared" si="0"/>
        <v/>
      </c>
      <c r="N13" s="266"/>
    </row>
    <row r="14" spans="1:14" ht="15" x14ac:dyDescent="0.25">
      <c r="A14" s="274">
        <v>6</v>
      </c>
      <c r="B14" s="275"/>
      <c r="C14" s="327"/>
      <c r="D14" s="274"/>
      <c r="E14" s="274"/>
      <c r="F14" s="274"/>
      <c r="G14" s="274"/>
      <c r="H14" s="274"/>
      <c r="I14" s="274"/>
      <c r="J14" s="274"/>
      <c r="K14" s="274"/>
      <c r="L14" s="274"/>
      <c r="M14" s="328" t="str">
        <f t="shared" si="0"/>
        <v/>
      </c>
      <c r="N14" s="266"/>
    </row>
    <row r="15" spans="1:14" ht="15" x14ac:dyDescent="0.25">
      <c r="A15" s="274">
        <v>7</v>
      </c>
      <c r="B15" s="275"/>
      <c r="C15" s="327"/>
      <c r="D15" s="274"/>
      <c r="E15" s="274"/>
      <c r="F15" s="274"/>
      <c r="G15" s="274"/>
      <c r="H15" s="274"/>
      <c r="I15" s="274"/>
      <c r="J15" s="274"/>
      <c r="K15" s="274"/>
      <c r="L15" s="274"/>
      <c r="M15" s="328" t="str">
        <f t="shared" si="0"/>
        <v/>
      </c>
      <c r="N15" s="266"/>
    </row>
    <row r="16" spans="1:14" ht="15" x14ac:dyDescent="0.25">
      <c r="A16" s="274">
        <v>8</v>
      </c>
      <c r="B16" s="275"/>
      <c r="C16" s="327"/>
      <c r="D16" s="274"/>
      <c r="E16" s="274"/>
      <c r="F16" s="274"/>
      <c r="G16" s="274"/>
      <c r="H16" s="274"/>
      <c r="I16" s="274"/>
      <c r="J16" s="274"/>
      <c r="K16" s="274"/>
      <c r="L16" s="274"/>
      <c r="M16" s="328" t="str">
        <f t="shared" si="0"/>
        <v/>
      </c>
      <c r="N16" s="266"/>
    </row>
    <row r="17" spans="1:14" ht="15" x14ac:dyDescent="0.25">
      <c r="A17" s="274">
        <v>9</v>
      </c>
      <c r="B17" s="275"/>
      <c r="C17" s="327"/>
      <c r="D17" s="274"/>
      <c r="E17" s="274"/>
      <c r="F17" s="274"/>
      <c r="G17" s="274"/>
      <c r="H17" s="274"/>
      <c r="I17" s="274"/>
      <c r="J17" s="274"/>
      <c r="K17" s="274"/>
      <c r="L17" s="274"/>
      <c r="M17" s="328" t="str">
        <f t="shared" si="0"/>
        <v/>
      </c>
      <c r="N17" s="266"/>
    </row>
    <row r="18" spans="1:14" ht="15" x14ac:dyDescent="0.25">
      <c r="A18" s="274">
        <v>10</v>
      </c>
      <c r="B18" s="275"/>
      <c r="C18" s="327"/>
      <c r="D18" s="274"/>
      <c r="E18" s="274"/>
      <c r="F18" s="274"/>
      <c r="G18" s="274"/>
      <c r="H18" s="274"/>
      <c r="I18" s="274"/>
      <c r="J18" s="274"/>
      <c r="K18" s="274"/>
      <c r="L18" s="274"/>
      <c r="M18" s="328" t="str">
        <f t="shared" si="0"/>
        <v/>
      </c>
      <c r="N18" s="266"/>
    </row>
    <row r="19" spans="1:14" ht="15" x14ac:dyDescent="0.25">
      <c r="A19" s="274">
        <v>11</v>
      </c>
      <c r="B19" s="275"/>
      <c r="C19" s="327"/>
      <c r="D19" s="274"/>
      <c r="E19" s="274"/>
      <c r="F19" s="274"/>
      <c r="G19" s="274"/>
      <c r="H19" s="274"/>
      <c r="I19" s="274"/>
      <c r="J19" s="274"/>
      <c r="K19" s="274"/>
      <c r="L19" s="274"/>
      <c r="M19" s="328" t="str">
        <f t="shared" si="0"/>
        <v/>
      </c>
      <c r="N19" s="266"/>
    </row>
    <row r="20" spans="1:14" ht="15" x14ac:dyDescent="0.25">
      <c r="A20" s="274">
        <v>12</v>
      </c>
      <c r="B20" s="275"/>
      <c r="C20" s="327"/>
      <c r="D20" s="274"/>
      <c r="E20" s="274"/>
      <c r="F20" s="274"/>
      <c r="G20" s="274"/>
      <c r="H20" s="274"/>
      <c r="I20" s="274"/>
      <c r="J20" s="274"/>
      <c r="K20" s="274"/>
      <c r="L20" s="274"/>
      <c r="M20" s="328" t="str">
        <f t="shared" si="0"/>
        <v/>
      </c>
      <c r="N20" s="266"/>
    </row>
    <row r="21" spans="1:14" ht="15" x14ac:dyDescent="0.25">
      <c r="A21" s="274">
        <v>13</v>
      </c>
      <c r="B21" s="275"/>
      <c r="C21" s="327"/>
      <c r="D21" s="274"/>
      <c r="E21" s="274"/>
      <c r="F21" s="274"/>
      <c r="G21" s="274"/>
      <c r="H21" s="274"/>
      <c r="I21" s="274"/>
      <c r="J21" s="274"/>
      <c r="K21" s="274"/>
      <c r="L21" s="274"/>
      <c r="M21" s="328" t="str">
        <f t="shared" si="0"/>
        <v/>
      </c>
      <c r="N21" s="266"/>
    </row>
    <row r="22" spans="1:14" ht="15" x14ac:dyDescent="0.25">
      <c r="A22" s="274">
        <v>14</v>
      </c>
      <c r="B22" s="275"/>
      <c r="C22" s="327"/>
      <c r="D22" s="274"/>
      <c r="E22" s="274"/>
      <c r="F22" s="274"/>
      <c r="G22" s="274"/>
      <c r="H22" s="274"/>
      <c r="I22" s="274"/>
      <c r="J22" s="274"/>
      <c r="K22" s="274"/>
      <c r="L22" s="274"/>
      <c r="M22" s="328" t="str">
        <f t="shared" si="0"/>
        <v/>
      </c>
      <c r="N22" s="266"/>
    </row>
    <row r="23" spans="1:14" ht="15" x14ac:dyDescent="0.25">
      <c r="A23" s="274">
        <v>15</v>
      </c>
      <c r="B23" s="275"/>
      <c r="C23" s="327"/>
      <c r="D23" s="274"/>
      <c r="E23" s="274"/>
      <c r="F23" s="274"/>
      <c r="G23" s="274"/>
      <c r="H23" s="274"/>
      <c r="I23" s="274"/>
      <c r="J23" s="274"/>
      <c r="K23" s="274"/>
      <c r="L23" s="274"/>
      <c r="M23" s="328" t="str">
        <f t="shared" si="0"/>
        <v/>
      </c>
      <c r="N23" s="266"/>
    </row>
    <row r="24" spans="1:14" ht="15" x14ac:dyDescent="0.25">
      <c r="A24" s="274">
        <v>16</v>
      </c>
      <c r="B24" s="275"/>
      <c r="C24" s="327"/>
      <c r="D24" s="274"/>
      <c r="E24" s="274"/>
      <c r="F24" s="274"/>
      <c r="G24" s="274"/>
      <c r="H24" s="274"/>
      <c r="I24" s="274"/>
      <c r="J24" s="274"/>
      <c r="K24" s="274"/>
      <c r="L24" s="274"/>
      <c r="M24" s="328" t="str">
        <f t="shared" si="0"/>
        <v/>
      </c>
      <c r="N24" s="266"/>
    </row>
    <row r="25" spans="1:14" ht="15" x14ac:dyDescent="0.25">
      <c r="A25" s="274">
        <v>17</v>
      </c>
      <c r="B25" s="275"/>
      <c r="C25" s="327"/>
      <c r="D25" s="274"/>
      <c r="E25" s="274"/>
      <c r="F25" s="274"/>
      <c r="G25" s="274"/>
      <c r="H25" s="274"/>
      <c r="I25" s="274"/>
      <c r="J25" s="274"/>
      <c r="K25" s="274"/>
      <c r="L25" s="274"/>
      <c r="M25" s="328" t="str">
        <f t="shared" si="0"/>
        <v/>
      </c>
      <c r="N25" s="266"/>
    </row>
    <row r="26" spans="1:14" ht="15" x14ac:dyDescent="0.25">
      <c r="A26" s="274">
        <v>18</v>
      </c>
      <c r="B26" s="275"/>
      <c r="C26" s="327"/>
      <c r="D26" s="274"/>
      <c r="E26" s="274"/>
      <c r="F26" s="274"/>
      <c r="G26" s="274"/>
      <c r="H26" s="274"/>
      <c r="I26" s="274"/>
      <c r="J26" s="274"/>
      <c r="K26" s="274"/>
      <c r="L26" s="274"/>
      <c r="M26" s="328" t="str">
        <f t="shared" si="0"/>
        <v/>
      </c>
      <c r="N26" s="266"/>
    </row>
    <row r="27" spans="1:14" ht="15" x14ac:dyDescent="0.25">
      <c r="A27" s="274">
        <v>19</v>
      </c>
      <c r="B27" s="275"/>
      <c r="C27" s="327"/>
      <c r="D27" s="274"/>
      <c r="E27" s="274"/>
      <c r="F27" s="274"/>
      <c r="G27" s="274"/>
      <c r="H27" s="274"/>
      <c r="I27" s="274"/>
      <c r="J27" s="274"/>
      <c r="K27" s="274"/>
      <c r="L27" s="274"/>
      <c r="M27" s="328" t="str">
        <f t="shared" si="0"/>
        <v/>
      </c>
      <c r="N27" s="266"/>
    </row>
    <row r="28" spans="1:14" ht="15" x14ac:dyDescent="0.25">
      <c r="A28" s="274">
        <v>20</v>
      </c>
      <c r="B28" s="275"/>
      <c r="C28" s="327"/>
      <c r="D28" s="274"/>
      <c r="E28" s="274"/>
      <c r="F28" s="274"/>
      <c r="G28" s="274"/>
      <c r="H28" s="274"/>
      <c r="I28" s="274"/>
      <c r="J28" s="274"/>
      <c r="K28" s="274"/>
      <c r="L28" s="274"/>
      <c r="M28" s="328" t="str">
        <f t="shared" si="0"/>
        <v/>
      </c>
      <c r="N28" s="266"/>
    </row>
    <row r="29" spans="1:14" ht="15" x14ac:dyDescent="0.25">
      <c r="A29" s="274">
        <v>21</v>
      </c>
      <c r="B29" s="275"/>
      <c r="C29" s="327"/>
      <c r="D29" s="274"/>
      <c r="E29" s="274"/>
      <c r="F29" s="274"/>
      <c r="G29" s="274"/>
      <c r="H29" s="274"/>
      <c r="I29" s="274"/>
      <c r="J29" s="274"/>
      <c r="K29" s="274"/>
      <c r="L29" s="274"/>
      <c r="M29" s="328" t="str">
        <f t="shared" si="0"/>
        <v/>
      </c>
      <c r="N29" s="266"/>
    </row>
    <row r="30" spans="1:14" ht="15" x14ac:dyDescent="0.25">
      <c r="A30" s="274">
        <v>22</v>
      </c>
      <c r="B30" s="275"/>
      <c r="C30" s="327"/>
      <c r="D30" s="274"/>
      <c r="E30" s="274"/>
      <c r="F30" s="274"/>
      <c r="G30" s="274"/>
      <c r="H30" s="274"/>
      <c r="I30" s="274"/>
      <c r="J30" s="274"/>
      <c r="K30" s="274"/>
      <c r="L30" s="274"/>
      <c r="M30" s="328" t="str">
        <f t="shared" si="0"/>
        <v/>
      </c>
      <c r="N30" s="266"/>
    </row>
    <row r="31" spans="1:14" ht="15" x14ac:dyDescent="0.25">
      <c r="A31" s="274">
        <v>23</v>
      </c>
      <c r="B31" s="275"/>
      <c r="C31" s="327"/>
      <c r="D31" s="274"/>
      <c r="E31" s="274"/>
      <c r="F31" s="274"/>
      <c r="G31" s="274"/>
      <c r="H31" s="274"/>
      <c r="I31" s="274"/>
      <c r="J31" s="274"/>
      <c r="K31" s="274"/>
      <c r="L31" s="274"/>
      <c r="M31" s="328" t="str">
        <f t="shared" si="0"/>
        <v/>
      </c>
      <c r="N31" s="266"/>
    </row>
    <row r="32" spans="1:14" ht="15" x14ac:dyDescent="0.25">
      <c r="A32" s="274">
        <v>24</v>
      </c>
      <c r="B32" s="275"/>
      <c r="C32" s="327"/>
      <c r="D32" s="274"/>
      <c r="E32" s="274"/>
      <c r="F32" s="274"/>
      <c r="G32" s="274"/>
      <c r="H32" s="274"/>
      <c r="I32" s="274"/>
      <c r="J32" s="274"/>
      <c r="K32" s="274"/>
      <c r="L32" s="274"/>
      <c r="M32" s="328" t="str">
        <f t="shared" si="0"/>
        <v/>
      </c>
      <c r="N32" s="266"/>
    </row>
    <row r="33" spans="1:14" ht="15" x14ac:dyDescent="0.25">
      <c r="A33" s="329" t="s">
        <v>275</v>
      </c>
      <c r="B33" s="275"/>
      <c r="C33" s="327"/>
      <c r="D33" s="274"/>
      <c r="E33" s="274"/>
      <c r="F33" s="274"/>
      <c r="G33" s="274"/>
      <c r="H33" s="274"/>
      <c r="I33" s="274"/>
      <c r="J33" s="274"/>
      <c r="K33" s="274"/>
      <c r="L33" s="274"/>
      <c r="M33" s="328" t="str">
        <f t="shared" si="0"/>
        <v/>
      </c>
      <c r="N33" s="266"/>
    </row>
    <row r="34" spans="1:14" s="281" customFormat="1" x14ac:dyDescent="0.2"/>
    <row r="37" spans="1:14" s="21" customFormat="1" ht="15" x14ac:dyDescent="0.3">
      <c r="B37" s="276" t="s">
        <v>99</v>
      </c>
    </row>
    <row r="38" spans="1:14" s="21" customFormat="1" ht="15" x14ac:dyDescent="0.3">
      <c r="B38" s="276"/>
    </row>
    <row r="39" spans="1:14" s="21" customFormat="1" ht="15" x14ac:dyDescent="0.3">
      <c r="C39" s="278"/>
      <c r="D39" s="277"/>
      <c r="E39" s="277"/>
      <c r="H39" s="278"/>
      <c r="I39" s="278"/>
      <c r="J39" s="277"/>
      <c r="K39" s="277"/>
      <c r="L39" s="277"/>
    </row>
    <row r="40" spans="1:14" s="21" customFormat="1" ht="15" x14ac:dyDescent="0.3">
      <c r="C40" s="279" t="s">
        <v>262</v>
      </c>
      <c r="D40" s="277"/>
      <c r="E40" s="277"/>
      <c r="H40" s="276" t="s">
        <v>316</v>
      </c>
      <c r="M40" s="277"/>
    </row>
    <row r="41" spans="1:14" s="21" customFormat="1" ht="15" x14ac:dyDescent="0.3">
      <c r="C41" s="279" t="s">
        <v>131</v>
      </c>
      <c r="D41" s="277"/>
      <c r="E41" s="277"/>
      <c r="H41" s="280" t="s">
        <v>263</v>
      </c>
      <c r="M41" s="277"/>
    </row>
    <row r="42" spans="1:14" ht="15" x14ac:dyDescent="0.3">
      <c r="C42" s="279"/>
      <c r="F42" s="280"/>
      <c r="J42" s="282"/>
      <c r="K42" s="282"/>
      <c r="L42" s="282"/>
      <c r="M42" s="282"/>
    </row>
    <row r="43" spans="1:14" ht="15" x14ac:dyDescent="0.3">
      <c r="C43" s="279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59">
        <v>40907</v>
      </c>
      <c r="C2" t="s">
        <v>192</v>
      </c>
      <c r="E2" t="s">
        <v>225</v>
      </c>
      <c r="G2" s="95" t="s">
        <v>231</v>
      </c>
    </row>
    <row r="3" spans="1:7" ht="15" x14ac:dyDescent="0.2">
      <c r="A3" s="59">
        <v>40908</v>
      </c>
      <c r="C3" t="s">
        <v>193</v>
      </c>
      <c r="E3" t="s">
        <v>226</v>
      </c>
      <c r="G3" s="95" t="s">
        <v>232</v>
      </c>
    </row>
    <row r="4" spans="1:7" ht="15" x14ac:dyDescent="0.2">
      <c r="A4" s="59">
        <v>40909</v>
      </c>
      <c r="C4" t="s">
        <v>194</v>
      </c>
      <c r="E4" t="s">
        <v>227</v>
      </c>
      <c r="G4" s="95" t="s">
        <v>233</v>
      </c>
    </row>
    <row r="5" spans="1:7" x14ac:dyDescent="0.2">
      <c r="A5" s="59">
        <v>40910</v>
      </c>
      <c r="C5" t="s">
        <v>195</v>
      </c>
      <c r="E5" t="s">
        <v>228</v>
      </c>
    </row>
    <row r="6" spans="1:7" x14ac:dyDescent="0.2">
      <c r="A6" s="59">
        <v>40911</v>
      </c>
      <c r="C6" t="s">
        <v>196</v>
      </c>
    </row>
    <row r="7" spans="1:7" x14ac:dyDescent="0.2">
      <c r="A7" s="59">
        <v>40912</v>
      </c>
      <c r="C7" t="s">
        <v>197</v>
      </c>
    </row>
    <row r="8" spans="1:7" x14ac:dyDescent="0.2">
      <c r="A8" s="59">
        <v>40913</v>
      </c>
      <c r="C8" t="s">
        <v>198</v>
      </c>
    </row>
    <row r="9" spans="1:7" x14ac:dyDescent="0.2">
      <c r="A9" s="59">
        <v>40914</v>
      </c>
      <c r="C9" t="s">
        <v>199</v>
      </c>
    </row>
    <row r="10" spans="1:7" x14ac:dyDescent="0.2">
      <c r="A10" s="59">
        <v>40915</v>
      </c>
      <c r="C10" t="s">
        <v>200</v>
      </c>
    </row>
    <row r="11" spans="1:7" x14ac:dyDescent="0.2">
      <c r="A11" s="59">
        <v>40916</v>
      </c>
      <c r="C11" t="s">
        <v>201</v>
      </c>
    </row>
    <row r="12" spans="1:7" x14ac:dyDescent="0.2">
      <c r="A12" s="59">
        <v>40917</v>
      </c>
      <c r="C12" t="s">
        <v>202</v>
      </c>
    </row>
    <row r="13" spans="1:7" x14ac:dyDescent="0.2">
      <c r="A13" s="59">
        <v>40918</v>
      </c>
      <c r="C13" t="s">
        <v>203</v>
      </c>
    </row>
    <row r="14" spans="1:7" x14ac:dyDescent="0.2">
      <c r="A14" s="59">
        <v>40919</v>
      </c>
      <c r="C14" t="s">
        <v>204</v>
      </c>
    </row>
    <row r="15" spans="1:7" x14ac:dyDescent="0.2">
      <c r="A15" s="59">
        <v>40920</v>
      </c>
      <c r="C15" t="s">
        <v>205</v>
      </c>
    </row>
    <row r="16" spans="1:7" x14ac:dyDescent="0.2">
      <c r="A16" s="59">
        <v>40921</v>
      </c>
      <c r="C16" t="s">
        <v>206</v>
      </c>
    </row>
    <row r="17" spans="1:3" x14ac:dyDescent="0.2">
      <c r="A17" s="59">
        <v>40922</v>
      </c>
      <c r="C17" t="s">
        <v>207</v>
      </c>
    </row>
    <row r="18" spans="1:3" x14ac:dyDescent="0.2">
      <c r="A18" s="59">
        <v>40923</v>
      </c>
      <c r="C18" t="s">
        <v>208</v>
      </c>
    </row>
    <row r="19" spans="1:3" x14ac:dyDescent="0.2">
      <c r="A19" s="59">
        <v>40924</v>
      </c>
      <c r="C19" t="s">
        <v>209</v>
      </c>
    </row>
    <row r="20" spans="1:3" x14ac:dyDescent="0.2">
      <c r="A20" s="59">
        <v>40925</v>
      </c>
      <c r="C20" t="s">
        <v>210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2"/>
  <sheetViews>
    <sheetView showGridLines="0" topLeftCell="A16" zoomScaleSheetLayoutView="70" workbookViewId="0">
      <selection activeCell="I27" sqref="I27"/>
    </sheetView>
  </sheetViews>
  <sheetFormatPr defaultRowHeight="15" x14ac:dyDescent="0.3"/>
  <cols>
    <col min="1" max="1" width="14.28515625" style="21" bestFit="1" customWidth="1"/>
    <col min="2" max="2" width="80" style="31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1" t="s">
        <v>266</v>
      </c>
      <c r="B1" s="309"/>
      <c r="C1" s="421" t="s">
        <v>101</v>
      </c>
      <c r="D1" s="421"/>
      <c r="E1" s="167"/>
    </row>
    <row r="2" spans="1:12" s="6" customFormat="1" x14ac:dyDescent="0.3">
      <c r="A2" s="113" t="s">
        <v>132</v>
      </c>
      <c r="B2" s="309"/>
      <c r="C2" s="419" t="s">
        <v>448</v>
      </c>
      <c r="D2" s="420"/>
      <c r="E2" s="167"/>
    </row>
    <row r="3" spans="1:12" s="6" customFormat="1" x14ac:dyDescent="0.3">
      <c r="A3" s="113"/>
      <c r="B3" s="309"/>
      <c r="C3" s="112"/>
      <c r="D3" s="112"/>
      <c r="E3" s="167"/>
    </row>
    <row r="4" spans="1:12" s="2" customFormat="1" x14ac:dyDescent="0.3">
      <c r="A4" s="114" t="str">
        <f>'ფორმა N2'!A4</f>
        <v>ანგარიშვალდებული პირის დასახელება:</v>
      </c>
      <c r="B4" s="310"/>
      <c r="C4" s="113"/>
      <c r="D4" s="113"/>
      <c r="E4" s="162"/>
      <c r="L4" s="6"/>
    </row>
    <row r="5" spans="1:12" s="2" customFormat="1" x14ac:dyDescent="0.3">
      <c r="A5" s="173" t="s">
        <v>486</v>
      </c>
      <c r="B5" s="311"/>
      <c r="C5" s="56"/>
      <c r="D5" s="56"/>
      <c r="E5" s="162"/>
    </row>
    <row r="6" spans="1:12" s="2" customFormat="1" x14ac:dyDescent="0.3">
      <c r="A6" s="114"/>
      <c r="B6" s="310"/>
      <c r="C6" s="113"/>
      <c r="D6" s="113"/>
      <c r="E6" s="162"/>
    </row>
    <row r="7" spans="1:12" s="6" customFormat="1" ht="18" x14ac:dyDescent="0.3">
      <c r="A7" s="137"/>
      <c r="B7" s="166"/>
      <c r="C7" s="115"/>
      <c r="D7" s="115"/>
      <c r="E7" s="167"/>
    </row>
    <row r="8" spans="1:12" s="6" customFormat="1" ht="30" x14ac:dyDescent="0.3">
      <c r="A8" s="158" t="s">
        <v>64</v>
      </c>
      <c r="B8" s="116" t="s">
        <v>243</v>
      </c>
      <c r="C8" s="116" t="s">
        <v>66</v>
      </c>
      <c r="D8" s="116" t="s">
        <v>67</v>
      </c>
      <c r="E8" s="167"/>
      <c r="F8" s="20"/>
    </row>
    <row r="9" spans="1:12" s="7" customFormat="1" x14ac:dyDescent="0.3">
      <c r="A9" s="307">
        <v>1</v>
      </c>
      <c r="B9" s="307" t="s">
        <v>65</v>
      </c>
      <c r="C9" s="122">
        <f>SUM(C10,C25)</f>
        <v>336310.89</v>
      </c>
      <c r="D9" s="122">
        <f>SUM(D10,D25)</f>
        <v>336310.89</v>
      </c>
      <c r="E9" s="167"/>
    </row>
    <row r="10" spans="1:12" s="7" customFormat="1" x14ac:dyDescent="0.3">
      <c r="A10" s="124">
        <v>1.1000000000000001</v>
      </c>
      <c r="B10" s="124" t="s">
        <v>72</v>
      </c>
      <c r="C10" s="122">
        <f>SUM(C11,C12,C15,C18,C24)</f>
        <v>335850.86</v>
      </c>
      <c r="D10" s="122">
        <f>SUM(D11,D12,D15,D18,D23,D24)</f>
        <v>335850.86</v>
      </c>
      <c r="E10" s="167"/>
    </row>
    <row r="11" spans="1:12" s="9" customFormat="1" ht="18" x14ac:dyDescent="0.3">
      <c r="A11" s="125" t="s">
        <v>30</v>
      </c>
      <c r="B11" s="125" t="s">
        <v>71</v>
      </c>
      <c r="C11" s="8"/>
      <c r="D11" s="8"/>
      <c r="E11" s="167"/>
    </row>
    <row r="12" spans="1:12" s="10" customFormat="1" x14ac:dyDescent="0.3">
      <c r="A12" s="125" t="s">
        <v>31</v>
      </c>
      <c r="B12" s="125" t="s">
        <v>305</v>
      </c>
      <c r="C12" s="159">
        <f>SUM(C13:C14)</f>
        <v>5095</v>
      </c>
      <c r="D12" s="159">
        <f>SUM(D13:D14)</f>
        <v>5095</v>
      </c>
      <c r="E12" s="167"/>
    </row>
    <row r="13" spans="1:12" s="3" customFormat="1" x14ac:dyDescent="0.3">
      <c r="A13" s="134" t="s">
        <v>73</v>
      </c>
      <c r="B13" s="134" t="s">
        <v>308</v>
      </c>
      <c r="C13" s="8">
        <v>5095</v>
      </c>
      <c r="D13" s="8">
        <v>5095</v>
      </c>
      <c r="E13" s="167"/>
    </row>
    <row r="14" spans="1:12" s="3" customFormat="1" x14ac:dyDescent="0.3">
      <c r="A14" s="134" t="s">
        <v>100</v>
      </c>
      <c r="B14" s="134" t="s">
        <v>89</v>
      </c>
      <c r="C14" s="8"/>
      <c r="D14" s="8"/>
      <c r="E14" s="167"/>
    </row>
    <row r="15" spans="1:12" s="3" customFormat="1" x14ac:dyDescent="0.3">
      <c r="A15" s="125" t="s">
        <v>74</v>
      </c>
      <c r="B15" s="125" t="s">
        <v>75</v>
      </c>
      <c r="C15" s="159">
        <f>SUM(C16:C17)</f>
        <v>194837</v>
      </c>
      <c r="D15" s="159">
        <f>SUM(D16:D17)</f>
        <v>194837</v>
      </c>
      <c r="E15" s="167"/>
    </row>
    <row r="16" spans="1:12" s="3" customFormat="1" x14ac:dyDescent="0.3">
      <c r="A16" s="134" t="s">
        <v>76</v>
      </c>
      <c r="B16" s="134" t="s">
        <v>78</v>
      </c>
      <c r="C16" s="8">
        <v>194837</v>
      </c>
      <c r="D16" s="8">
        <v>194837</v>
      </c>
      <c r="E16" s="167"/>
    </row>
    <row r="17" spans="1:5" s="3" customFormat="1" ht="30" x14ac:dyDescent="0.3">
      <c r="A17" s="134" t="s">
        <v>77</v>
      </c>
      <c r="B17" s="134" t="s">
        <v>102</v>
      </c>
      <c r="C17" s="8"/>
      <c r="D17" s="8"/>
      <c r="E17" s="167"/>
    </row>
    <row r="18" spans="1:5" s="3" customFormat="1" x14ac:dyDescent="0.3">
      <c r="A18" s="125" t="s">
        <v>79</v>
      </c>
      <c r="B18" s="125" t="s">
        <v>395</v>
      </c>
      <c r="C18" s="159">
        <f>SUM(C19:C22)</f>
        <v>0</v>
      </c>
      <c r="D18" s="159">
        <f>SUM(D19:D22)</f>
        <v>0</v>
      </c>
      <c r="E18" s="167"/>
    </row>
    <row r="19" spans="1:5" s="3" customFormat="1" x14ac:dyDescent="0.3">
      <c r="A19" s="134" t="s">
        <v>80</v>
      </c>
      <c r="B19" s="134" t="s">
        <v>81</v>
      </c>
      <c r="C19" s="8"/>
      <c r="D19" s="8"/>
      <c r="E19" s="167"/>
    </row>
    <row r="20" spans="1:5" s="3" customFormat="1" ht="30" x14ac:dyDescent="0.3">
      <c r="A20" s="134" t="s">
        <v>84</v>
      </c>
      <c r="B20" s="134" t="s">
        <v>82</v>
      </c>
      <c r="C20" s="8"/>
      <c r="D20" s="8"/>
      <c r="E20" s="167"/>
    </row>
    <row r="21" spans="1:5" s="3" customFormat="1" x14ac:dyDescent="0.3">
      <c r="A21" s="134" t="s">
        <v>85</v>
      </c>
      <c r="B21" s="134" t="s">
        <v>83</v>
      </c>
      <c r="C21" s="8"/>
      <c r="D21" s="8"/>
      <c r="E21" s="167"/>
    </row>
    <row r="22" spans="1:5" s="3" customFormat="1" x14ac:dyDescent="0.3">
      <c r="A22" s="134" t="s">
        <v>86</v>
      </c>
      <c r="B22" s="134" t="s">
        <v>422</v>
      </c>
      <c r="C22" s="8"/>
      <c r="D22" s="8"/>
      <c r="E22" s="167"/>
    </row>
    <row r="23" spans="1:5" s="3" customFormat="1" x14ac:dyDescent="0.3">
      <c r="A23" s="125" t="s">
        <v>87</v>
      </c>
      <c r="B23" s="125" t="s">
        <v>423</v>
      </c>
      <c r="C23" s="334"/>
      <c r="D23" s="8"/>
      <c r="E23" s="167"/>
    </row>
    <row r="24" spans="1:5" s="3" customFormat="1" x14ac:dyDescent="0.3">
      <c r="A24" s="125" t="s">
        <v>245</v>
      </c>
      <c r="B24" s="125" t="s">
        <v>429</v>
      </c>
      <c r="C24" s="8">
        <v>135918.85999999999</v>
      </c>
      <c r="D24" s="8">
        <v>135918.85999999999</v>
      </c>
      <c r="E24" s="167"/>
    </row>
    <row r="25" spans="1:5" s="3" customFormat="1" x14ac:dyDescent="0.3">
      <c r="A25" s="124">
        <v>1.2</v>
      </c>
      <c r="B25" s="307" t="s">
        <v>88</v>
      </c>
      <c r="C25" s="122">
        <f>SUM(C26,C30)</f>
        <v>460.02999999999884</v>
      </c>
      <c r="D25" s="122">
        <f>SUM(D26,D30)</f>
        <v>460.02999999999884</v>
      </c>
      <c r="E25" s="167"/>
    </row>
    <row r="26" spans="1:5" x14ac:dyDescent="0.3">
      <c r="A26" s="125" t="s">
        <v>32</v>
      </c>
      <c r="B26" s="125" t="s">
        <v>308</v>
      </c>
      <c r="C26" s="159">
        <f>SUM(C27:C29)</f>
        <v>0</v>
      </c>
      <c r="D26" s="159">
        <f>SUM(D27:D29)</f>
        <v>0</v>
      </c>
      <c r="E26" s="167"/>
    </row>
    <row r="27" spans="1:5" x14ac:dyDescent="0.3">
      <c r="A27" s="308" t="s">
        <v>90</v>
      </c>
      <c r="B27" s="134" t="s">
        <v>306</v>
      </c>
      <c r="C27" s="8"/>
      <c r="D27" s="8"/>
      <c r="E27" s="167"/>
    </row>
    <row r="28" spans="1:5" x14ac:dyDescent="0.3">
      <c r="A28" s="308" t="s">
        <v>91</v>
      </c>
      <c r="B28" s="134" t="s">
        <v>309</v>
      </c>
      <c r="C28" s="8"/>
      <c r="D28" s="8"/>
      <c r="E28" s="167"/>
    </row>
    <row r="29" spans="1:5" x14ac:dyDescent="0.3">
      <c r="A29" s="308" t="s">
        <v>432</v>
      </c>
      <c r="B29" s="134" t="s">
        <v>307</v>
      </c>
      <c r="C29" s="8"/>
      <c r="D29" s="8"/>
      <c r="E29" s="167"/>
    </row>
    <row r="30" spans="1:5" x14ac:dyDescent="0.3">
      <c r="A30" s="125" t="s">
        <v>33</v>
      </c>
      <c r="B30" s="331" t="s">
        <v>430</v>
      </c>
      <c r="C30" s="8">
        <v>460.02999999999884</v>
      </c>
      <c r="D30" s="8">
        <v>460.02999999999884</v>
      </c>
      <c r="E30" s="167"/>
    </row>
    <row r="31" spans="1:5" s="22" customFormat="1" ht="12.75" x14ac:dyDescent="0.2">
      <c r="B31" s="312"/>
    </row>
    <row r="32" spans="1:5" s="2" customFormat="1" x14ac:dyDescent="0.3">
      <c r="A32" s="1"/>
      <c r="B32" s="313"/>
      <c r="E32" s="5"/>
    </row>
    <row r="33" spans="1:9" s="2" customFormat="1" x14ac:dyDescent="0.3">
      <c r="B33" s="313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3" t="s">
        <v>99</v>
      </c>
      <c r="B36" s="313"/>
      <c r="E36" s="5"/>
    </row>
    <row r="37" spans="1:9" s="2" customFormat="1" x14ac:dyDescent="0.3">
      <c r="B37" s="313"/>
      <c r="E37"/>
      <c r="F37"/>
      <c r="G37"/>
      <c r="H37"/>
      <c r="I37"/>
    </row>
    <row r="38" spans="1:9" s="2" customFormat="1" x14ac:dyDescent="0.3">
      <c r="B38" s="313"/>
      <c r="D38" s="12"/>
      <c r="E38"/>
      <c r="F38"/>
      <c r="G38"/>
      <c r="H38"/>
      <c r="I38"/>
    </row>
    <row r="39" spans="1:9" s="2" customFormat="1" x14ac:dyDescent="0.3">
      <c r="A39"/>
      <c r="B39" s="315" t="s">
        <v>426</v>
      </c>
      <c r="D39" s="12"/>
      <c r="E39"/>
      <c r="F39"/>
      <c r="G39"/>
      <c r="H39"/>
      <c r="I39"/>
    </row>
    <row r="40" spans="1:9" s="2" customFormat="1" x14ac:dyDescent="0.3">
      <c r="A40"/>
      <c r="B40" s="313" t="s">
        <v>264</v>
      </c>
      <c r="D40" s="12"/>
      <c r="E40"/>
      <c r="F40"/>
      <c r="G40"/>
      <c r="H40"/>
      <c r="I40"/>
    </row>
    <row r="41" spans="1:9" customFormat="1" ht="12.75" x14ac:dyDescent="0.2">
      <c r="B41" s="316" t="s">
        <v>131</v>
      </c>
    </row>
    <row r="42" spans="1:9" customFormat="1" ht="12.75" x14ac:dyDescent="0.2">
      <c r="B42" s="31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fitToHeight="0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L93"/>
  <sheetViews>
    <sheetView showGridLines="0" tabSelected="1" zoomScale="110" zoomScaleNormal="110" zoomScaleSheetLayoutView="70" workbookViewId="0">
      <selection activeCell="A5" sqref="A5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1" t="s">
        <v>299</v>
      </c>
      <c r="B1" s="168"/>
      <c r="C1" s="421" t="s">
        <v>101</v>
      </c>
      <c r="D1" s="421"/>
      <c r="E1" s="208"/>
    </row>
    <row r="2" spans="1:12" x14ac:dyDescent="0.3">
      <c r="A2" s="113" t="s">
        <v>132</v>
      </c>
      <c r="B2" s="168"/>
      <c r="C2" s="419" t="s">
        <v>448</v>
      </c>
      <c r="D2" s="420"/>
      <c r="E2" s="208"/>
    </row>
    <row r="3" spans="1:12" x14ac:dyDescent="0.3">
      <c r="A3" s="113"/>
      <c r="B3" s="168"/>
      <c r="C3" s="112"/>
      <c r="D3" s="112"/>
      <c r="E3" s="208"/>
    </row>
    <row r="4" spans="1:12" s="2" customFormat="1" x14ac:dyDescent="0.3">
      <c r="A4" s="114" t="str">
        <f>'ფორმა N2'!A4</f>
        <v>ანგარიშვალდებული პირის დასახელება:</v>
      </c>
      <c r="B4" s="114"/>
      <c r="C4" s="113"/>
      <c r="D4" s="113"/>
      <c r="E4" s="162"/>
      <c r="L4" s="21"/>
    </row>
    <row r="5" spans="1:12" s="2" customFormat="1" x14ac:dyDescent="0.3">
      <c r="A5" s="173" t="s">
        <v>486</v>
      </c>
      <c r="B5" s="165"/>
      <c r="C5" s="56"/>
      <c r="D5" s="56"/>
      <c r="E5" s="162"/>
    </row>
    <row r="6" spans="1:12" s="2" customFormat="1" x14ac:dyDescent="0.3">
      <c r="A6" s="114"/>
      <c r="B6" s="114"/>
      <c r="C6" s="113"/>
      <c r="D6" s="113"/>
      <c r="E6" s="162"/>
    </row>
    <row r="7" spans="1:12" s="6" customFormat="1" x14ac:dyDescent="0.3">
      <c r="A7" s="137"/>
      <c r="B7" s="137"/>
      <c r="C7" s="115"/>
      <c r="D7" s="115"/>
      <c r="E7" s="209"/>
    </row>
    <row r="8" spans="1:12" s="6" customFormat="1" ht="30" x14ac:dyDescent="0.3">
      <c r="A8" s="158" t="s">
        <v>64</v>
      </c>
      <c r="B8" s="116" t="s">
        <v>11</v>
      </c>
      <c r="C8" s="116" t="s">
        <v>10</v>
      </c>
      <c r="D8" s="116" t="s">
        <v>9</v>
      </c>
      <c r="E8" s="209"/>
    </row>
    <row r="9" spans="1:12" s="9" customFormat="1" ht="18" x14ac:dyDescent="0.2">
      <c r="A9" s="13">
        <v>1</v>
      </c>
      <c r="B9" s="13" t="s">
        <v>57</v>
      </c>
      <c r="C9" s="119">
        <f>SUM(C10,C13,C52,C55,C56,C57,C74,C75)</f>
        <v>695882.43</v>
      </c>
      <c r="D9" s="119">
        <f>SUM(D10,D13,D52,D55,D56,D57,D63,D70,D71,D75)</f>
        <v>709318.43</v>
      </c>
      <c r="E9" s="210"/>
    </row>
    <row r="10" spans="1:12" s="9" customFormat="1" ht="18" x14ac:dyDescent="0.2">
      <c r="A10" s="14">
        <v>1.1000000000000001</v>
      </c>
      <c r="B10" s="14" t="s">
        <v>58</v>
      </c>
      <c r="C10" s="121">
        <f>SUM(C11:C12)</f>
        <v>141185.92000000001</v>
      </c>
      <c r="D10" s="121">
        <f>SUM(D11:D12)</f>
        <v>141185.92000000001</v>
      </c>
      <c r="E10" s="210"/>
    </row>
    <row r="11" spans="1:12" s="9" customFormat="1" ht="16.5" customHeight="1" x14ac:dyDescent="0.2">
      <c r="A11" s="16" t="s">
        <v>30</v>
      </c>
      <c r="B11" s="16" t="s">
        <v>59</v>
      </c>
      <c r="C11" s="33">
        <v>141185.92000000001</v>
      </c>
      <c r="D11" s="33">
        <v>141185.92000000001</v>
      </c>
      <c r="E11" s="210"/>
      <c r="H11" s="409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208"/>
    </row>
    <row r="13" spans="1:12" x14ac:dyDescent="0.3">
      <c r="A13" s="14">
        <v>1.2</v>
      </c>
      <c r="B13" s="14" t="s">
        <v>60</v>
      </c>
      <c r="C13" s="121">
        <f>SUM(C14,C17,C29:C32,C35,C36,C42,C43,C44,C45,C46,C50,C51)</f>
        <v>554393.51</v>
      </c>
      <c r="D13" s="121">
        <f>SUM(D14,D17,D29:D32,D35,D36,D42,D43,D44,D45,D46,D50,D51)</f>
        <v>554393.51</v>
      </c>
      <c r="E13" s="208"/>
    </row>
    <row r="14" spans="1:12" x14ac:dyDescent="0.3">
      <c r="A14" s="16" t="s">
        <v>32</v>
      </c>
      <c r="B14" s="16" t="s">
        <v>1</v>
      </c>
      <c r="C14" s="120">
        <f>SUM(C15:C16)</f>
        <v>3486.43</v>
      </c>
      <c r="D14" s="364">
        <f>SUM(D15:D16)</f>
        <v>3486.43</v>
      </c>
      <c r="E14" s="208"/>
    </row>
    <row r="15" spans="1:12" ht="17.25" customHeight="1" x14ac:dyDescent="0.3">
      <c r="A15" s="17" t="s">
        <v>90</v>
      </c>
      <c r="B15" s="17" t="s">
        <v>61</v>
      </c>
      <c r="C15" s="34">
        <v>560</v>
      </c>
      <c r="D15" s="34">
        <v>560</v>
      </c>
      <c r="E15" s="208"/>
    </row>
    <row r="16" spans="1:12" ht="17.25" customHeight="1" x14ac:dyDescent="0.3">
      <c r="A16" s="17" t="s">
        <v>91</v>
      </c>
      <c r="B16" s="17" t="s">
        <v>62</v>
      </c>
      <c r="C16" s="34">
        <v>2926.43</v>
      </c>
      <c r="D16" s="34">
        <v>2926.43</v>
      </c>
      <c r="E16" s="208"/>
    </row>
    <row r="17" spans="1:5" x14ac:dyDescent="0.3">
      <c r="A17" s="16" t="s">
        <v>33</v>
      </c>
      <c r="B17" s="16" t="s">
        <v>2</v>
      </c>
      <c r="C17" s="120">
        <f>SUM(C18:C23,C28)</f>
        <v>61225.96</v>
      </c>
      <c r="D17" s="120">
        <f>SUM(D18:D23,D28)</f>
        <v>61225.96</v>
      </c>
      <c r="E17" s="208"/>
    </row>
    <row r="18" spans="1:5" ht="30" x14ac:dyDescent="0.3">
      <c r="A18" s="17" t="s">
        <v>12</v>
      </c>
      <c r="B18" s="17" t="s">
        <v>244</v>
      </c>
      <c r="C18" s="36">
        <v>35427.22</v>
      </c>
      <c r="D18" s="36">
        <v>35427.22</v>
      </c>
      <c r="E18" s="208"/>
    </row>
    <row r="19" spans="1:5" x14ac:dyDescent="0.3">
      <c r="A19" s="17" t="s">
        <v>13</v>
      </c>
      <c r="B19" s="17" t="s">
        <v>14</v>
      </c>
      <c r="C19" s="35"/>
      <c r="D19" s="37"/>
      <c r="E19" s="208"/>
    </row>
    <row r="20" spans="1:5" ht="30" x14ac:dyDescent="0.3">
      <c r="A20" s="17" t="s">
        <v>278</v>
      </c>
      <c r="B20" s="17" t="s">
        <v>22</v>
      </c>
      <c r="C20" s="38">
        <v>12422.85</v>
      </c>
      <c r="D20" s="38">
        <v>12422.85</v>
      </c>
      <c r="E20" s="208"/>
    </row>
    <row r="21" spans="1:5" x14ac:dyDescent="0.3">
      <c r="A21" s="17" t="s">
        <v>279</v>
      </c>
      <c r="B21" s="17" t="s">
        <v>15</v>
      </c>
      <c r="C21" s="38">
        <v>8115.72</v>
      </c>
      <c r="D21" s="38">
        <v>8115.72</v>
      </c>
      <c r="E21" s="208"/>
    </row>
    <row r="22" spans="1:5" x14ac:dyDescent="0.3">
      <c r="A22" s="17" t="s">
        <v>280</v>
      </c>
      <c r="B22" s="17" t="s">
        <v>16</v>
      </c>
      <c r="C22" s="38">
        <v>31</v>
      </c>
      <c r="D22" s="38">
        <v>31</v>
      </c>
      <c r="E22" s="208"/>
    </row>
    <row r="23" spans="1:5" x14ac:dyDescent="0.3">
      <c r="A23" s="17" t="s">
        <v>281</v>
      </c>
      <c r="B23" s="17" t="s">
        <v>17</v>
      </c>
      <c r="C23" s="171">
        <f>SUM(C24:C27)</f>
        <v>5229.1699999999992</v>
      </c>
      <c r="D23" s="171">
        <f>SUM(D24:D27)</f>
        <v>5229.1699999999992</v>
      </c>
      <c r="E23" s="208"/>
    </row>
    <row r="24" spans="1:5" ht="16.5" customHeight="1" x14ac:dyDescent="0.3">
      <c r="A24" s="18" t="s">
        <v>282</v>
      </c>
      <c r="B24" s="18" t="s">
        <v>18</v>
      </c>
      <c r="C24" s="38">
        <v>4265.6099999999997</v>
      </c>
      <c r="D24" s="38">
        <v>4265.6099999999997</v>
      </c>
      <c r="E24" s="208"/>
    </row>
    <row r="25" spans="1:5" ht="16.5" customHeight="1" x14ac:dyDescent="0.3">
      <c r="A25" s="18" t="s">
        <v>283</v>
      </c>
      <c r="B25" s="18" t="s">
        <v>19</v>
      </c>
      <c r="C25" s="38">
        <v>23.4</v>
      </c>
      <c r="D25" s="38">
        <v>23.4</v>
      </c>
      <c r="E25" s="208"/>
    </row>
    <row r="26" spans="1:5" ht="16.5" customHeight="1" x14ac:dyDescent="0.3">
      <c r="A26" s="18" t="s">
        <v>284</v>
      </c>
      <c r="B26" s="18" t="s">
        <v>20</v>
      </c>
      <c r="C26" s="38">
        <v>937.66</v>
      </c>
      <c r="D26" s="38">
        <v>937.66</v>
      </c>
      <c r="E26" s="208"/>
    </row>
    <row r="27" spans="1:5" ht="16.5" customHeight="1" x14ac:dyDescent="0.3">
      <c r="A27" s="18" t="s">
        <v>285</v>
      </c>
      <c r="B27" s="18" t="s">
        <v>23</v>
      </c>
      <c r="C27" s="353">
        <v>2.5</v>
      </c>
      <c r="D27" s="353">
        <v>2.5</v>
      </c>
      <c r="E27" s="208"/>
    </row>
    <row r="28" spans="1:5" x14ac:dyDescent="0.3">
      <c r="A28" s="17" t="s">
        <v>286</v>
      </c>
      <c r="B28" s="17" t="s">
        <v>21</v>
      </c>
      <c r="C28" s="353"/>
      <c r="D28" s="353"/>
      <c r="E28" s="208"/>
    </row>
    <row r="29" spans="1:5" x14ac:dyDescent="0.3">
      <c r="A29" s="16" t="s">
        <v>34</v>
      </c>
      <c r="B29" s="16" t="s">
        <v>3</v>
      </c>
      <c r="C29" s="33">
        <v>3229.13</v>
      </c>
      <c r="D29" s="33">
        <v>3229.13</v>
      </c>
      <c r="E29" s="208"/>
    </row>
    <row r="30" spans="1:5" x14ac:dyDescent="0.3">
      <c r="A30" s="16" t="s">
        <v>35</v>
      </c>
      <c r="B30" s="16" t="s">
        <v>4</v>
      </c>
      <c r="C30" s="32"/>
      <c r="D30" s="33"/>
      <c r="E30" s="208"/>
    </row>
    <row r="31" spans="1:5" x14ac:dyDescent="0.3">
      <c r="A31" s="16" t="s">
        <v>36</v>
      </c>
      <c r="B31" s="16" t="s">
        <v>5</v>
      </c>
      <c r="C31" s="32"/>
      <c r="D31" s="33"/>
      <c r="E31" s="208"/>
    </row>
    <row r="32" spans="1:5" ht="30" x14ac:dyDescent="0.3">
      <c r="A32" s="16" t="s">
        <v>37</v>
      </c>
      <c r="B32" s="16" t="s">
        <v>63</v>
      </c>
      <c r="C32" s="120">
        <f>SUM(C33:C34)</f>
        <v>28353.5</v>
      </c>
      <c r="D32" s="120">
        <f>SUM(D33:D34)</f>
        <v>28353.5</v>
      </c>
      <c r="E32" s="208"/>
    </row>
    <row r="33" spans="1:8" x14ac:dyDescent="0.3">
      <c r="A33" s="17" t="s">
        <v>287</v>
      </c>
      <c r="B33" s="17" t="s">
        <v>56</v>
      </c>
      <c r="C33" s="33">
        <v>25061</v>
      </c>
      <c r="D33" s="33">
        <v>25061</v>
      </c>
      <c r="E33" s="208"/>
    </row>
    <row r="34" spans="1:8" x14ac:dyDescent="0.3">
      <c r="A34" s="17" t="s">
        <v>288</v>
      </c>
      <c r="B34" s="17" t="s">
        <v>55</v>
      </c>
      <c r="C34" s="33">
        <v>3292.5</v>
      </c>
      <c r="D34" s="33">
        <v>3292.5</v>
      </c>
      <c r="E34" s="208"/>
    </row>
    <row r="35" spans="1:8" x14ac:dyDescent="0.3">
      <c r="A35" s="16" t="s">
        <v>38</v>
      </c>
      <c r="B35" s="16" t="s">
        <v>49</v>
      </c>
      <c r="C35" s="32"/>
      <c r="D35" s="33"/>
      <c r="E35" s="208"/>
    </row>
    <row r="36" spans="1:8" x14ac:dyDescent="0.3">
      <c r="A36" s="16" t="s">
        <v>39</v>
      </c>
      <c r="B36" s="16" t="s">
        <v>348</v>
      </c>
      <c r="C36" s="120">
        <f>SUM(C37:C41)</f>
        <v>378842.33</v>
      </c>
      <c r="D36" s="120">
        <f>SUM(D37:D41)</f>
        <v>378842.33</v>
      </c>
      <c r="E36" s="208"/>
    </row>
    <row r="37" spans="1:8" x14ac:dyDescent="0.3">
      <c r="A37" s="17" t="s">
        <v>345</v>
      </c>
      <c r="B37" s="17" t="s">
        <v>349</v>
      </c>
      <c r="C37" s="32">
        <v>132664.66</v>
      </c>
      <c r="D37" s="32">
        <v>132664.66</v>
      </c>
      <c r="E37" s="208"/>
    </row>
    <row r="38" spans="1:8" x14ac:dyDescent="0.3">
      <c r="A38" s="17" t="s">
        <v>346</v>
      </c>
      <c r="B38" s="17" t="s">
        <v>350</v>
      </c>
      <c r="C38" s="32"/>
      <c r="D38" s="32"/>
      <c r="E38" s="208"/>
    </row>
    <row r="39" spans="1:8" x14ac:dyDescent="0.3">
      <c r="A39" s="17" t="s">
        <v>347</v>
      </c>
      <c r="B39" s="17" t="s">
        <v>353</v>
      </c>
      <c r="C39" s="32"/>
      <c r="D39" s="33"/>
      <c r="E39" s="208"/>
    </row>
    <row r="40" spans="1:8" x14ac:dyDescent="0.3">
      <c r="A40" s="17" t="s">
        <v>352</v>
      </c>
      <c r="B40" s="17" t="s">
        <v>354</v>
      </c>
      <c r="C40" s="32"/>
      <c r="D40" s="33"/>
      <c r="E40" s="208"/>
    </row>
    <row r="41" spans="1:8" x14ac:dyDescent="0.3">
      <c r="A41" s="17" t="s">
        <v>355</v>
      </c>
      <c r="B41" s="17" t="s">
        <v>351</v>
      </c>
      <c r="C41" s="33">
        <v>246177.67</v>
      </c>
      <c r="D41" s="33">
        <v>246177.67</v>
      </c>
      <c r="E41" s="208"/>
    </row>
    <row r="42" spans="1:8" ht="30" x14ac:dyDescent="0.3">
      <c r="A42" s="16" t="s">
        <v>40</v>
      </c>
      <c r="B42" s="16" t="s">
        <v>28</v>
      </c>
      <c r="C42" s="33">
        <v>24777</v>
      </c>
      <c r="D42" s="33">
        <v>24777</v>
      </c>
      <c r="E42" s="208"/>
      <c r="H42" s="410"/>
    </row>
    <row r="43" spans="1:8" x14ac:dyDescent="0.3">
      <c r="A43" s="16" t="s">
        <v>41</v>
      </c>
      <c r="B43" s="16" t="s">
        <v>24</v>
      </c>
      <c r="C43" s="33">
        <v>505.5</v>
      </c>
      <c r="D43" s="33">
        <v>505.5</v>
      </c>
      <c r="E43" s="208"/>
    </row>
    <row r="44" spans="1:8" x14ac:dyDescent="0.3">
      <c r="A44" s="16" t="s">
        <v>42</v>
      </c>
      <c r="B44" s="16" t="s">
        <v>25</v>
      </c>
      <c r="C44" s="33">
        <v>8000</v>
      </c>
      <c r="D44" s="33">
        <v>8000</v>
      </c>
      <c r="E44" s="208"/>
    </row>
    <row r="45" spans="1:8" x14ac:dyDescent="0.3">
      <c r="A45" s="16" t="s">
        <v>43</v>
      </c>
      <c r="B45" s="16" t="s">
        <v>26</v>
      </c>
      <c r="C45" s="33">
        <v>100</v>
      </c>
      <c r="D45" s="33">
        <v>100</v>
      </c>
      <c r="E45" s="208"/>
    </row>
    <row r="46" spans="1:8" x14ac:dyDescent="0.3">
      <c r="A46" s="16" t="s">
        <v>44</v>
      </c>
      <c r="B46" s="16" t="s">
        <v>293</v>
      </c>
      <c r="C46" s="120">
        <f>SUM(C47:C49)</f>
        <v>44587.16</v>
      </c>
      <c r="D46" s="120">
        <f>SUM(D47:D49)</f>
        <v>44587.16</v>
      </c>
      <c r="E46" s="208"/>
    </row>
    <row r="47" spans="1:8" x14ac:dyDescent="0.3">
      <c r="A47" s="134" t="s">
        <v>360</v>
      </c>
      <c r="B47" s="134" t="s">
        <v>363</v>
      </c>
      <c r="C47" s="33">
        <v>44587.16</v>
      </c>
      <c r="D47" s="33">
        <v>44587.16</v>
      </c>
      <c r="E47" s="208"/>
      <c r="F47" s="410"/>
    </row>
    <row r="48" spans="1:8" x14ac:dyDescent="0.3">
      <c r="A48" s="134" t="s">
        <v>361</v>
      </c>
      <c r="B48" s="134" t="s">
        <v>362</v>
      </c>
      <c r="C48" s="32"/>
      <c r="D48" s="33"/>
      <c r="E48" s="208"/>
    </row>
    <row r="49" spans="1:5" x14ac:dyDescent="0.3">
      <c r="A49" s="134" t="s">
        <v>364</v>
      </c>
      <c r="B49" s="134" t="s">
        <v>365</v>
      </c>
      <c r="C49" s="32"/>
      <c r="D49" s="33"/>
      <c r="E49" s="208"/>
    </row>
    <row r="50" spans="1:5" ht="26.25" customHeight="1" x14ac:dyDescent="0.3">
      <c r="A50" s="16" t="s">
        <v>45</v>
      </c>
      <c r="B50" s="16" t="s">
        <v>29</v>
      </c>
      <c r="C50" s="32"/>
      <c r="D50" s="33"/>
      <c r="E50" s="208"/>
    </row>
    <row r="51" spans="1:5" x14ac:dyDescent="0.3">
      <c r="A51" s="16" t="s">
        <v>46</v>
      </c>
      <c r="B51" s="16" t="s">
        <v>6</v>
      </c>
      <c r="C51" s="33">
        <v>1286.5</v>
      </c>
      <c r="D51" s="33">
        <v>1286.5</v>
      </c>
      <c r="E51" s="208"/>
    </row>
    <row r="52" spans="1:5" ht="30" x14ac:dyDescent="0.3">
      <c r="A52" s="14">
        <v>1.3</v>
      </c>
      <c r="B52" s="124" t="s">
        <v>392</v>
      </c>
      <c r="C52" s="121">
        <f>SUM(C53:C54)</f>
        <v>0</v>
      </c>
      <c r="D52" s="121">
        <f>SUM(D53:D54)</f>
        <v>0</v>
      </c>
      <c r="E52" s="208"/>
    </row>
    <row r="53" spans="1:5" ht="30" x14ac:dyDescent="0.3">
      <c r="A53" s="16" t="s">
        <v>50</v>
      </c>
      <c r="B53" s="16" t="s">
        <v>48</v>
      </c>
      <c r="C53" s="32"/>
      <c r="D53" s="33"/>
      <c r="E53" s="208"/>
    </row>
    <row r="54" spans="1:5" x14ac:dyDescent="0.3">
      <c r="A54" s="16" t="s">
        <v>51</v>
      </c>
      <c r="B54" s="16" t="s">
        <v>47</v>
      </c>
      <c r="C54" s="32"/>
      <c r="D54" s="33"/>
      <c r="E54" s="208"/>
    </row>
    <row r="55" spans="1:5" x14ac:dyDescent="0.3">
      <c r="A55" s="14">
        <v>1.4</v>
      </c>
      <c r="B55" s="14" t="s">
        <v>394</v>
      </c>
      <c r="C55" s="32"/>
      <c r="D55" s="33"/>
      <c r="E55" s="208"/>
    </row>
    <row r="56" spans="1:5" x14ac:dyDescent="0.3">
      <c r="A56" s="14">
        <v>1.5</v>
      </c>
      <c r="B56" s="14" t="s">
        <v>7</v>
      </c>
      <c r="C56" s="35"/>
      <c r="D56" s="38"/>
      <c r="E56" s="208"/>
    </row>
    <row r="57" spans="1:5" x14ac:dyDescent="0.3">
      <c r="A57" s="14">
        <v>1.6</v>
      </c>
      <c r="B57" s="42" t="s">
        <v>8</v>
      </c>
      <c r="C57" s="121">
        <f>SUM(C58:C62)</f>
        <v>303</v>
      </c>
      <c r="D57" s="121">
        <f>SUM(D58:D62)</f>
        <v>303</v>
      </c>
      <c r="E57" s="208"/>
    </row>
    <row r="58" spans="1:5" x14ac:dyDescent="0.3">
      <c r="A58" s="16" t="s">
        <v>294</v>
      </c>
      <c r="B58" s="43" t="s">
        <v>52</v>
      </c>
      <c r="C58" s="35"/>
      <c r="D58" s="38"/>
      <c r="E58" s="208"/>
    </row>
    <row r="59" spans="1:5" ht="30" x14ac:dyDescent="0.3">
      <c r="A59" s="16" t="s">
        <v>295</v>
      </c>
      <c r="B59" s="43" t="s">
        <v>54</v>
      </c>
      <c r="C59" s="35"/>
      <c r="D59" s="38"/>
      <c r="E59" s="208"/>
    </row>
    <row r="60" spans="1:5" x14ac:dyDescent="0.3">
      <c r="A60" s="16" t="s">
        <v>296</v>
      </c>
      <c r="B60" s="43" t="s">
        <v>53</v>
      </c>
      <c r="C60" s="38"/>
      <c r="D60" s="38"/>
      <c r="E60" s="208"/>
    </row>
    <row r="61" spans="1:5" x14ac:dyDescent="0.3">
      <c r="A61" s="16" t="s">
        <v>297</v>
      </c>
      <c r="B61" s="43" t="s">
        <v>27</v>
      </c>
      <c r="C61" s="38">
        <v>303</v>
      </c>
      <c r="D61" s="38">
        <v>303</v>
      </c>
      <c r="E61" s="208"/>
    </row>
    <row r="62" spans="1:5" x14ac:dyDescent="0.3">
      <c r="A62" s="16" t="s">
        <v>331</v>
      </c>
      <c r="B62" s="285" t="s">
        <v>332</v>
      </c>
      <c r="C62" s="35"/>
      <c r="D62" s="286"/>
      <c r="E62" s="208"/>
    </row>
    <row r="63" spans="1:5" x14ac:dyDescent="0.3">
      <c r="A63" s="13">
        <v>2</v>
      </c>
      <c r="B63" s="44" t="s">
        <v>98</v>
      </c>
      <c r="C63" s="338"/>
      <c r="D63" s="172">
        <f>SUM(D64:D69)</f>
        <v>13436</v>
      </c>
      <c r="E63" s="208"/>
    </row>
    <row r="64" spans="1:5" x14ac:dyDescent="0.3">
      <c r="A64" s="15">
        <v>2.1</v>
      </c>
      <c r="B64" s="45" t="s">
        <v>92</v>
      </c>
      <c r="C64" s="338"/>
      <c r="D64" s="39"/>
      <c r="E64" s="208"/>
    </row>
    <row r="65" spans="1:5" x14ac:dyDescent="0.3">
      <c r="A65" s="15">
        <v>2.2000000000000002</v>
      </c>
      <c r="B65" s="45" t="s">
        <v>96</v>
      </c>
      <c r="C65" s="340"/>
      <c r="D65" s="40"/>
      <c r="E65" s="208"/>
    </row>
    <row r="66" spans="1:5" x14ac:dyDescent="0.3">
      <c r="A66" s="15">
        <v>2.2999999999999998</v>
      </c>
      <c r="B66" s="45" t="s">
        <v>95</v>
      </c>
      <c r="C66" s="340"/>
      <c r="D66" s="40"/>
      <c r="E66" s="208"/>
    </row>
    <row r="67" spans="1:5" x14ac:dyDescent="0.3">
      <c r="A67" s="15">
        <v>2.4</v>
      </c>
      <c r="B67" s="45" t="s">
        <v>97</v>
      </c>
      <c r="C67" s="340"/>
      <c r="D67" s="40"/>
      <c r="E67" s="208"/>
    </row>
    <row r="68" spans="1:5" x14ac:dyDescent="0.3">
      <c r="A68" s="15">
        <v>2.5</v>
      </c>
      <c r="B68" s="45" t="s">
        <v>93</v>
      </c>
      <c r="C68" s="340"/>
      <c r="D68" s="40">
        <v>13436</v>
      </c>
      <c r="E68" s="208"/>
    </row>
    <row r="69" spans="1:5" x14ac:dyDescent="0.3">
      <c r="A69" s="15">
        <v>2.6</v>
      </c>
      <c r="B69" s="45" t="s">
        <v>94</v>
      </c>
      <c r="C69" s="340"/>
      <c r="D69" s="40"/>
      <c r="E69" s="208"/>
    </row>
    <row r="70" spans="1:5" s="2" customFormat="1" x14ac:dyDescent="0.3">
      <c r="A70" s="13">
        <v>3</v>
      </c>
      <c r="B70" s="336" t="s">
        <v>427</v>
      </c>
      <c r="C70" s="339"/>
      <c r="D70" s="337"/>
      <c r="E70" s="157"/>
    </row>
    <row r="71" spans="1:5" s="2" customFormat="1" x14ac:dyDescent="0.3">
      <c r="A71" s="13">
        <v>4</v>
      </c>
      <c r="B71" s="13" t="s">
        <v>246</v>
      </c>
      <c r="C71" s="339">
        <f>SUM(C72:C73)</f>
        <v>0</v>
      </c>
      <c r="D71" s="122">
        <f>SUM(D72:D73)</f>
        <v>0</v>
      </c>
      <c r="E71" s="157"/>
    </row>
    <row r="72" spans="1:5" s="2" customFormat="1" x14ac:dyDescent="0.3">
      <c r="A72" s="15">
        <v>4.0999999999999996</v>
      </c>
      <c r="B72" s="15" t="s">
        <v>247</v>
      </c>
      <c r="C72" s="8"/>
      <c r="D72" s="8"/>
      <c r="E72" s="157"/>
    </row>
    <row r="73" spans="1:5" s="2" customFormat="1" x14ac:dyDescent="0.3">
      <c r="A73" s="15">
        <v>4.2</v>
      </c>
      <c r="B73" s="15" t="s">
        <v>248</v>
      </c>
      <c r="C73" s="8"/>
      <c r="D73" s="8"/>
      <c r="E73" s="157"/>
    </row>
    <row r="74" spans="1:5" s="2" customFormat="1" x14ac:dyDescent="0.3">
      <c r="A74" s="13">
        <v>5</v>
      </c>
      <c r="B74" s="335" t="s">
        <v>276</v>
      </c>
      <c r="C74" s="8"/>
      <c r="D74" s="122"/>
      <c r="E74" s="157"/>
    </row>
    <row r="75" spans="1:5" s="2" customFormat="1" ht="30" x14ac:dyDescent="0.3">
      <c r="A75" s="13">
        <v>6</v>
      </c>
      <c r="B75" s="335" t="s">
        <v>434</v>
      </c>
      <c r="C75" s="121">
        <f>SUM(C76:C81)</f>
        <v>0</v>
      </c>
      <c r="D75" s="121">
        <f>SUM(D76:D81)</f>
        <v>0</v>
      </c>
      <c r="E75" s="157"/>
    </row>
    <row r="76" spans="1:5" s="2" customFormat="1" x14ac:dyDescent="0.3">
      <c r="A76" s="15">
        <v>6.1</v>
      </c>
      <c r="B76" s="15" t="s">
        <v>68</v>
      </c>
      <c r="C76" s="8"/>
      <c r="D76" s="8"/>
      <c r="E76" s="157"/>
    </row>
    <row r="77" spans="1:5" s="2" customFormat="1" x14ac:dyDescent="0.3">
      <c r="A77" s="15">
        <v>6.2</v>
      </c>
      <c r="B77" s="15" t="s">
        <v>70</v>
      </c>
      <c r="C77" s="8"/>
      <c r="D77" s="8"/>
      <c r="E77" s="157"/>
    </row>
    <row r="78" spans="1:5" s="2" customFormat="1" x14ac:dyDescent="0.3">
      <c r="A78" s="15">
        <v>6.3</v>
      </c>
      <c r="B78" s="15" t="s">
        <v>69</v>
      </c>
      <c r="C78" s="8"/>
      <c r="D78" s="8"/>
      <c r="E78" s="157"/>
    </row>
    <row r="79" spans="1:5" s="2" customFormat="1" x14ac:dyDescent="0.3">
      <c r="A79" s="15">
        <v>6.4</v>
      </c>
      <c r="B79" s="15" t="s">
        <v>435</v>
      </c>
      <c r="C79" s="8"/>
      <c r="D79" s="8"/>
      <c r="E79" s="157"/>
    </row>
    <row r="80" spans="1:5" s="2" customFormat="1" x14ac:dyDescent="0.3">
      <c r="A80" s="15">
        <v>6.5</v>
      </c>
      <c r="B80" s="15" t="s">
        <v>436</v>
      </c>
      <c r="C80" s="8"/>
      <c r="D80" s="8"/>
      <c r="E80" s="157"/>
    </row>
    <row r="81" spans="1:9" s="2" customFormat="1" x14ac:dyDescent="0.3">
      <c r="A81" s="15">
        <v>6.6</v>
      </c>
      <c r="B81" s="15" t="s">
        <v>8</v>
      </c>
      <c r="C81" s="8"/>
      <c r="D81" s="8"/>
      <c r="E81" s="157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103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3" t="s">
        <v>265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12"/>
      <c r="E89"/>
      <c r="F89"/>
      <c r="G89"/>
      <c r="H89"/>
      <c r="I89"/>
    </row>
    <row r="90" spans="1:9" customFormat="1" ht="12.75" x14ac:dyDescent="0.2">
      <c r="B90" s="98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71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zoomScaleSheetLayoutView="70" workbookViewId="0">
      <selection activeCell="G19" sqref="G19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1" t="s">
        <v>329</v>
      </c>
      <c r="B1" s="114"/>
      <c r="C1" s="421" t="s">
        <v>101</v>
      </c>
      <c r="D1" s="421"/>
      <c r="E1" s="128"/>
    </row>
    <row r="2" spans="1:5" s="6" customFormat="1" x14ac:dyDescent="0.3">
      <c r="A2" s="111" t="s">
        <v>324</v>
      </c>
      <c r="B2" s="114"/>
      <c r="C2" s="419" t="s">
        <v>448</v>
      </c>
      <c r="D2" s="420"/>
      <c r="E2" s="128"/>
    </row>
    <row r="3" spans="1:5" s="6" customFormat="1" x14ac:dyDescent="0.3">
      <c r="A3" s="113" t="s">
        <v>132</v>
      </c>
      <c r="B3" s="111"/>
      <c r="C3" s="230"/>
      <c r="D3" s="230"/>
      <c r="E3" s="128"/>
    </row>
    <row r="4" spans="1:5" s="6" customFormat="1" x14ac:dyDescent="0.3">
      <c r="A4" s="113"/>
      <c r="B4" s="113"/>
      <c r="C4" s="230"/>
      <c r="D4" s="230"/>
      <c r="E4" s="128"/>
    </row>
    <row r="5" spans="1:5" x14ac:dyDescent="0.3">
      <c r="A5" s="114" t="str">
        <f>'ფორმა N2'!A4</f>
        <v>ანგარიშვალდებული პირის დასახელება:</v>
      </c>
      <c r="B5" s="114"/>
      <c r="C5" s="113"/>
      <c r="D5" s="113"/>
      <c r="E5" s="129"/>
    </row>
    <row r="6" spans="1:5" x14ac:dyDescent="0.3">
      <c r="A6" s="173" t="s">
        <v>486</v>
      </c>
      <c r="B6" s="117"/>
      <c r="C6" s="118"/>
      <c r="D6" s="118"/>
      <c r="E6" s="129"/>
    </row>
    <row r="7" spans="1:5" x14ac:dyDescent="0.3">
      <c r="A7" s="114"/>
      <c r="B7" s="114"/>
      <c r="C7" s="113"/>
      <c r="D7" s="113"/>
      <c r="E7" s="129"/>
    </row>
    <row r="8" spans="1:5" s="6" customFormat="1" x14ac:dyDescent="0.3">
      <c r="A8" s="229"/>
      <c r="B8" s="229"/>
      <c r="C8" s="115"/>
      <c r="D8" s="115"/>
      <c r="E8" s="128"/>
    </row>
    <row r="9" spans="1:5" s="6" customFormat="1" ht="30" x14ac:dyDescent="0.3">
      <c r="A9" s="126" t="s">
        <v>64</v>
      </c>
      <c r="B9" s="126" t="s">
        <v>328</v>
      </c>
      <c r="C9" s="116" t="s">
        <v>10</v>
      </c>
      <c r="D9" s="116" t="s">
        <v>9</v>
      </c>
      <c r="E9" s="128"/>
    </row>
    <row r="10" spans="1:5" s="9" customFormat="1" ht="18" x14ac:dyDescent="0.2">
      <c r="A10" s="135" t="s">
        <v>325</v>
      </c>
      <c r="B10" s="135" t="s">
        <v>487</v>
      </c>
      <c r="C10" s="354">
        <v>303</v>
      </c>
      <c r="D10" s="354">
        <v>303</v>
      </c>
      <c r="E10" s="130"/>
    </row>
    <row r="11" spans="1:5" s="10" customFormat="1" ht="17.25" customHeight="1" x14ac:dyDescent="0.2">
      <c r="A11" s="135" t="s">
        <v>326</v>
      </c>
      <c r="B11" s="135" t="s">
        <v>488</v>
      </c>
      <c r="C11" s="354">
        <v>340</v>
      </c>
      <c r="D11" s="354">
        <v>340</v>
      </c>
      <c r="E11" s="131"/>
    </row>
    <row r="12" spans="1:5" s="10" customFormat="1" ht="18" customHeight="1" x14ac:dyDescent="0.2">
      <c r="A12" s="135" t="s">
        <v>327</v>
      </c>
      <c r="B12" s="135" t="s">
        <v>489</v>
      </c>
      <c r="C12" s="354">
        <v>385</v>
      </c>
      <c r="D12" s="354">
        <v>385</v>
      </c>
      <c r="E12" s="131"/>
    </row>
    <row r="13" spans="1:5" s="10" customFormat="1" ht="18" customHeight="1" x14ac:dyDescent="0.2">
      <c r="A13" s="135" t="s">
        <v>497</v>
      </c>
      <c r="B13" s="135" t="s">
        <v>490</v>
      </c>
      <c r="C13" s="354">
        <v>501.5</v>
      </c>
      <c r="D13" s="354">
        <v>501.5</v>
      </c>
      <c r="E13" s="131"/>
    </row>
    <row r="14" spans="1:5" s="10" customFormat="1" ht="18" customHeight="1" x14ac:dyDescent="0.2">
      <c r="A14" s="135" t="s">
        <v>498</v>
      </c>
      <c r="B14" s="135" t="s">
        <v>491</v>
      </c>
      <c r="C14" s="354">
        <v>60</v>
      </c>
      <c r="D14" s="354">
        <v>60</v>
      </c>
      <c r="E14" s="131"/>
    </row>
    <row r="15" spans="1:5" s="3" customFormat="1" x14ac:dyDescent="0.2">
      <c r="A15" s="125"/>
      <c r="B15" s="125"/>
      <c r="C15" s="4"/>
      <c r="D15" s="4"/>
      <c r="E15" s="132"/>
    </row>
    <row r="16" spans="1:5" x14ac:dyDescent="0.3">
      <c r="A16" s="136"/>
      <c r="B16" s="136" t="s">
        <v>330</v>
      </c>
      <c r="C16" s="123">
        <f>SUM(C10:C15)</f>
        <v>1589.5</v>
      </c>
      <c r="D16" s="123">
        <f>SUM(D10:D15)</f>
        <v>1589.5</v>
      </c>
      <c r="E16" s="133"/>
    </row>
    <row r="17" spans="1:9" x14ac:dyDescent="0.3">
      <c r="A17" s="41"/>
      <c r="B17" s="41"/>
    </row>
    <row r="18" spans="1:9" x14ac:dyDescent="0.3">
      <c r="A18" s="2" t="s">
        <v>412</v>
      </c>
      <c r="E18" s="5"/>
    </row>
    <row r="19" spans="1:9" x14ac:dyDescent="0.3">
      <c r="A19" s="2" t="s">
        <v>396</v>
      </c>
    </row>
    <row r="20" spans="1:9" x14ac:dyDescent="0.3">
      <c r="A20" s="284" t="s">
        <v>397</v>
      </c>
    </row>
    <row r="21" spans="1:9" x14ac:dyDescent="0.3">
      <c r="A21" s="284"/>
    </row>
    <row r="22" spans="1:9" x14ac:dyDescent="0.3">
      <c r="A22" s="284" t="s">
        <v>343</v>
      </c>
    </row>
    <row r="23" spans="1:9" s="22" customFormat="1" ht="12.75" x14ac:dyDescent="0.2"/>
    <row r="24" spans="1:9" x14ac:dyDescent="0.3">
      <c r="A24" s="103" t="s">
        <v>99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103"/>
      <c r="B27" s="103" t="s">
        <v>265</v>
      </c>
      <c r="D27" s="12"/>
      <c r="E27"/>
      <c r="F27"/>
      <c r="G27"/>
      <c r="H27"/>
      <c r="I27"/>
    </row>
    <row r="28" spans="1:9" x14ac:dyDescent="0.3">
      <c r="B28" s="2" t="s">
        <v>264</v>
      </c>
      <c r="D28" s="12"/>
      <c r="E28"/>
      <c r="F28"/>
      <c r="G28"/>
      <c r="H28"/>
      <c r="I28"/>
    </row>
    <row r="29" spans="1:9" customFormat="1" ht="12.75" x14ac:dyDescent="0.2">
      <c r="A29" s="98"/>
      <c r="B29" s="98" t="s">
        <v>131</v>
      </c>
    </row>
    <row r="30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5"/>
  <sheetViews>
    <sheetView zoomScaleSheetLayoutView="100" workbookViewId="0">
      <selection activeCell="C17" sqref="C17"/>
    </sheetView>
  </sheetViews>
  <sheetFormatPr defaultRowHeight="12.75" x14ac:dyDescent="0.2"/>
  <cols>
    <col min="1" max="1" width="5.42578125" style="406" customWidth="1"/>
    <col min="2" max="2" width="20.85546875" style="406" customWidth="1"/>
    <col min="3" max="3" width="34.28515625" style="406" customWidth="1"/>
    <col min="4" max="4" width="17" style="406" customWidth="1"/>
    <col min="5" max="5" width="50" style="406" customWidth="1"/>
    <col min="6" max="6" width="14.7109375" style="406" customWidth="1"/>
    <col min="7" max="7" width="15.5703125" style="406" customWidth="1"/>
    <col min="8" max="8" width="14.7109375" style="406" customWidth="1"/>
    <col min="9" max="9" width="29.7109375" style="406" customWidth="1"/>
    <col min="10" max="10" width="9.140625" style="406" hidden="1" customWidth="1"/>
    <col min="11" max="16384" width="9.140625" style="406"/>
  </cols>
  <sheetData>
    <row r="1" spans="1:10" ht="15" x14ac:dyDescent="0.3">
      <c r="A1" s="408" t="s">
        <v>445</v>
      </c>
      <c r="B1" s="408"/>
      <c r="C1" s="407"/>
      <c r="D1" s="407"/>
      <c r="E1" s="407"/>
      <c r="F1" s="407"/>
      <c r="G1" s="361"/>
      <c r="H1" s="361"/>
      <c r="I1" s="421" t="s">
        <v>101</v>
      </c>
      <c r="J1" s="421"/>
    </row>
    <row r="2" spans="1:10" ht="15" x14ac:dyDescent="0.3">
      <c r="A2" s="405" t="s">
        <v>132</v>
      </c>
      <c r="B2" s="408"/>
      <c r="C2" s="407"/>
      <c r="D2" s="407"/>
      <c r="E2" s="407"/>
      <c r="F2" s="407"/>
      <c r="G2" s="361"/>
      <c r="H2" s="361"/>
      <c r="I2" s="419" t="s">
        <v>448</v>
      </c>
      <c r="J2" s="420"/>
    </row>
    <row r="3" spans="1:10" ht="15" x14ac:dyDescent="0.3">
      <c r="A3" s="405"/>
      <c r="B3" s="405"/>
      <c r="C3" s="408"/>
      <c r="D3" s="408"/>
      <c r="E3" s="408"/>
      <c r="F3" s="408"/>
      <c r="G3" s="361"/>
      <c r="H3" s="361"/>
      <c r="I3" s="361"/>
    </row>
    <row r="4" spans="1:10" ht="15" x14ac:dyDescent="0.3">
      <c r="A4" s="407" t="str">
        <f>'[1]ფორმა N2'!A4</f>
        <v>ანგარიშვალდებული პირის დასახელება:</v>
      </c>
      <c r="B4" s="407"/>
      <c r="C4" s="407"/>
      <c r="D4" s="407"/>
      <c r="E4" s="407"/>
      <c r="F4" s="407"/>
      <c r="G4" s="405"/>
      <c r="H4" s="405"/>
      <c r="I4" s="405"/>
    </row>
    <row r="5" spans="1:10" ht="15" x14ac:dyDescent="0.3">
      <c r="A5" s="173" t="s">
        <v>486</v>
      </c>
      <c r="B5" s="404"/>
      <c r="C5" s="404"/>
      <c r="D5" s="404"/>
      <c r="E5" s="404"/>
      <c r="F5" s="404"/>
      <c r="G5" s="403"/>
      <c r="H5" s="403"/>
      <c r="I5" s="403"/>
    </row>
    <row r="6" spans="1:10" ht="15" x14ac:dyDescent="0.3">
      <c r="A6" s="407"/>
      <c r="B6" s="407"/>
      <c r="C6" s="407"/>
      <c r="D6" s="407"/>
      <c r="E6" s="407"/>
      <c r="F6" s="407"/>
      <c r="G6" s="405"/>
      <c r="H6" s="405"/>
      <c r="I6" s="405"/>
    </row>
    <row r="7" spans="1:10" ht="15" x14ac:dyDescent="0.2">
      <c r="A7" s="360"/>
      <c r="B7" s="360"/>
      <c r="C7" s="360"/>
      <c r="D7" s="360"/>
      <c r="E7" s="360"/>
      <c r="F7" s="360"/>
      <c r="G7" s="115"/>
      <c r="H7" s="115"/>
      <c r="I7" s="115"/>
    </row>
    <row r="8" spans="1:10" ht="45" x14ac:dyDescent="0.2">
      <c r="A8" s="127" t="s">
        <v>64</v>
      </c>
      <c r="B8" s="127" t="s">
        <v>334</v>
      </c>
      <c r="C8" s="127" t="s">
        <v>335</v>
      </c>
      <c r="D8" s="127" t="s">
        <v>221</v>
      </c>
      <c r="E8" s="127" t="s">
        <v>339</v>
      </c>
      <c r="F8" s="127" t="s">
        <v>342</v>
      </c>
      <c r="G8" s="116" t="s">
        <v>10</v>
      </c>
      <c r="H8" s="116" t="s">
        <v>9</v>
      </c>
      <c r="I8" s="116" t="s">
        <v>385</v>
      </c>
      <c r="J8" s="402" t="s">
        <v>341</v>
      </c>
    </row>
    <row r="9" spans="1:10" ht="15" x14ac:dyDescent="0.2">
      <c r="A9" s="135">
        <v>1</v>
      </c>
      <c r="B9" s="401" t="s">
        <v>513</v>
      </c>
      <c r="C9" s="401" t="s">
        <v>514</v>
      </c>
      <c r="D9" s="401" t="s">
        <v>515</v>
      </c>
      <c r="E9" s="401" t="s">
        <v>516</v>
      </c>
      <c r="F9" s="135" t="s">
        <v>0</v>
      </c>
      <c r="G9" s="4">
        <v>500</v>
      </c>
      <c r="H9" s="4">
        <v>500</v>
      </c>
      <c r="I9" s="4">
        <v>100</v>
      </c>
    </row>
    <row r="10" spans="1:10" ht="15" x14ac:dyDescent="0.2">
      <c r="A10" s="135">
        <v>2</v>
      </c>
      <c r="B10" s="401" t="s">
        <v>517</v>
      </c>
      <c r="C10" s="401" t="s">
        <v>518</v>
      </c>
      <c r="D10" s="401" t="s">
        <v>519</v>
      </c>
      <c r="E10" s="401" t="s">
        <v>520</v>
      </c>
      <c r="F10" s="135" t="s">
        <v>0</v>
      </c>
      <c r="G10" s="4">
        <v>750</v>
      </c>
      <c r="H10" s="4">
        <v>750</v>
      </c>
      <c r="I10" s="4">
        <v>150</v>
      </c>
    </row>
    <row r="11" spans="1:10" ht="15" x14ac:dyDescent="0.2">
      <c r="A11" s="135">
        <v>3</v>
      </c>
      <c r="B11" s="401" t="s">
        <v>521</v>
      </c>
      <c r="C11" s="401" t="s">
        <v>522</v>
      </c>
      <c r="D11" s="401" t="s">
        <v>523</v>
      </c>
      <c r="E11" s="401" t="s">
        <v>524</v>
      </c>
      <c r="F11" s="135" t="s">
        <v>0</v>
      </c>
      <c r="G11" s="4">
        <v>500</v>
      </c>
      <c r="H11" s="4">
        <v>500</v>
      </c>
      <c r="I11" s="4">
        <v>100</v>
      </c>
    </row>
    <row r="12" spans="1:10" ht="15" x14ac:dyDescent="0.2">
      <c r="A12" s="135">
        <v>4</v>
      </c>
      <c r="B12" s="401" t="s">
        <v>525</v>
      </c>
      <c r="C12" s="401" t="s">
        <v>526</v>
      </c>
      <c r="D12" s="401" t="s">
        <v>527</v>
      </c>
      <c r="E12" s="401" t="s">
        <v>528</v>
      </c>
      <c r="F12" s="135" t="s">
        <v>0</v>
      </c>
      <c r="G12" s="4">
        <v>500</v>
      </c>
      <c r="H12" s="4">
        <v>500</v>
      </c>
      <c r="I12" s="4">
        <v>100</v>
      </c>
    </row>
    <row r="13" spans="1:10" ht="15" x14ac:dyDescent="0.2">
      <c r="A13" s="135">
        <v>5</v>
      </c>
      <c r="B13" s="401" t="s">
        <v>529</v>
      </c>
      <c r="C13" s="401" t="s">
        <v>530</v>
      </c>
      <c r="D13" s="401" t="s">
        <v>531</v>
      </c>
      <c r="E13" s="401" t="s">
        <v>528</v>
      </c>
      <c r="F13" s="135" t="s">
        <v>0</v>
      </c>
      <c r="G13" s="4">
        <v>500</v>
      </c>
      <c r="H13" s="4">
        <v>500</v>
      </c>
      <c r="I13" s="4">
        <v>100</v>
      </c>
    </row>
    <row r="14" spans="1:10" ht="15" x14ac:dyDescent="0.2">
      <c r="A14" s="135">
        <v>6</v>
      </c>
      <c r="B14" s="401" t="s">
        <v>532</v>
      </c>
      <c r="C14" s="401" t="s">
        <v>533</v>
      </c>
      <c r="D14" s="401" t="s">
        <v>534</v>
      </c>
      <c r="E14" s="401" t="s">
        <v>535</v>
      </c>
      <c r="F14" s="135" t="s">
        <v>0</v>
      </c>
      <c r="G14" s="4">
        <v>500</v>
      </c>
      <c r="H14" s="4">
        <v>500</v>
      </c>
      <c r="I14" s="4">
        <v>100</v>
      </c>
    </row>
    <row r="15" spans="1:10" ht="15" x14ac:dyDescent="0.2">
      <c r="A15" s="135">
        <v>7</v>
      </c>
      <c r="B15" s="401" t="s">
        <v>536</v>
      </c>
      <c r="C15" s="401" t="s">
        <v>537</v>
      </c>
      <c r="D15" s="401" t="s">
        <v>538</v>
      </c>
      <c r="E15" s="401" t="s">
        <v>539</v>
      </c>
      <c r="F15" s="135" t="s">
        <v>0</v>
      </c>
      <c r="G15" s="4">
        <v>1000</v>
      </c>
      <c r="H15" s="4">
        <v>1000</v>
      </c>
      <c r="I15" s="4">
        <v>200</v>
      </c>
    </row>
    <row r="16" spans="1:10" ht="15" x14ac:dyDescent="0.2">
      <c r="A16" s="135">
        <v>8</v>
      </c>
      <c r="B16" s="401" t="s">
        <v>540</v>
      </c>
      <c r="C16" s="401" t="s">
        <v>541</v>
      </c>
      <c r="D16" s="401" t="s">
        <v>542</v>
      </c>
      <c r="E16" s="401" t="s">
        <v>539</v>
      </c>
      <c r="F16" s="135" t="s">
        <v>0</v>
      </c>
      <c r="G16" s="4">
        <v>500</v>
      </c>
      <c r="H16" s="4">
        <v>500</v>
      </c>
      <c r="I16" s="4">
        <v>100</v>
      </c>
    </row>
    <row r="17" spans="1:9" ht="15" x14ac:dyDescent="0.2">
      <c r="A17" s="135">
        <v>9</v>
      </c>
      <c r="B17" s="401" t="s">
        <v>513</v>
      </c>
      <c r="C17" s="401" t="s">
        <v>543</v>
      </c>
      <c r="D17" s="401" t="s">
        <v>544</v>
      </c>
      <c r="E17" s="401" t="s">
        <v>539</v>
      </c>
      <c r="F17" s="135" t="s">
        <v>0</v>
      </c>
      <c r="G17" s="4">
        <v>500</v>
      </c>
      <c r="H17" s="4">
        <v>500</v>
      </c>
      <c r="I17" s="4">
        <v>100</v>
      </c>
    </row>
    <row r="18" spans="1:9" ht="15" x14ac:dyDescent="0.2">
      <c r="A18" s="135">
        <v>10</v>
      </c>
      <c r="B18" s="401" t="s">
        <v>545</v>
      </c>
      <c r="C18" s="401" t="s">
        <v>546</v>
      </c>
      <c r="D18" s="401" t="s">
        <v>547</v>
      </c>
      <c r="E18" s="401" t="s">
        <v>539</v>
      </c>
      <c r="F18" s="135" t="s">
        <v>0</v>
      </c>
      <c r="G18" s="4">
        <v>500</v>
      </c>
      <c r="H18" s="4">
        <v>500</v>
      </c>
      <c r="I18" s="4">
        <v>100</v>
      </c>
    </row>
    <row r="19" spans="1:9" ht="15" x14ac:dyDescent="0.2">
      <c r="A19" s="135">
        <v>11</v>
      </c>
      <c r="B19" s="401" t="s">
        <v>548</v>
      </c>
      <c r="C19" s="401" t="s">
        <v>549</v>
      </c>
      <c r="D19" s="401" t="s">
        <v>550</v>
      </c>
      <c r="E19" s="401" t="s">
        <v>539</v>
      </c>
      <c r="F19" s="135" t="s">
        <v>0</v>
      </c>
      <c r="G19" s="4">
        <v>500</v>
      </c>
      <c r="H19" s="4">
        <v>500</v>
      </c>
      <c r="I19" s="4">
        <v>100</v>
      </c>
    </row>
    <row r="20" spans="1:9" ht="15" x14ac:dyDescent="0.2">
      <c r="A20" s="135">
        <v>12</v>
      </c>
      <c r="B20" s="401" t="s">
        <v>551</v>
      </c>
      <c r="C20" s="401" t="s">
        <v>552</v>
      </c>
      <c r="D20" s="401" t="s">
        <v>553</v>
      </c>
      <c r="E20" s="401" t="s">
        <v>539</v>
      </c>
      <c r="F20" s="135" t="s">
        <v>0</v>
      </c>
      <c r="G20" s="4">
        <v>500</v>
      </c>
      <c r="H20" s="4">
        <v>500</v>
      </c>
      <c r="I20" s="4">
        <v>100</v>
      </c>
    </row>
    <row r="21" spans="1:9" ht="15" x14ac:dyDescent="0.2">
      <c r="A21" s="135">
        <v>13</v>
      </c>
      <c r="B21" s="401" t="s">
        <v>554</v>
      </c>
      <c r="C21" s="401" t="s">
        <v>514</v>
      </c>
      <c r="D21" s="401" t="s">
        <v>555</v>
      </c>
      <c r="E21" s="401" t="s">
        <v>539</v>
      </c>
      <c r="F21" s="135" t="s">
        <v>0</v>
      </c>
      <c r="G21" s="4">
        <v>500</v>
      </c>
      <c r="H21" s="4">
        <v>500</v>
      </c>
      <c r="I21" s="4">
        <v>100</v>
      </c>
    </row>
    <row r="22" spans="1:9" ht="15" x14ac:dyDescent="0.2">
      <c r="A22" s="135">
        <v>14</v>
      </c>
      <c r="B22" s="401" t="s">
        <v>556</v>
      </c>
      <c r="C22" s="401" t="s">
        <v>557</v>
      </c>
      <c r="D22" s="401" t="s">
        <v>558</v>
      </c>
      <c r="E22" s="401" t="s">
        <v>559</v>
      </c>
      <c r="F22" s="135" t="s">
        <v>0</v>
      </c>
      <c r="G22" s="4">
        <v>500</v>
      </c>
      <c r="H22" s="4">
        <v>500</v>
      </c>
      <c r="I22" s="4">
        <v>100</v>
      </c>
    </row>
    <row r="23" spans="1:9" ht="15" x14ac:dyDescent="0.2">
      <c r="A23" s="135">
        <v>15</v>
      </c>
      <c r="B23" s="401" t="s">
        <v>560</v>
      </c>
      <c r="C23" s="401" t="s">
        <v>552</v>
      </c>
      <c r="D23" s="401" t="s">
        <v>561</v>
      </c>
      <c r="E23" s="401" t="s">
        <v>562</v>
      </c>
      <c r="F23" s="135" t="s">
        <v>0</v>
      </c>
      <c r="G23" s="4">
        <v>500</v>
      </c>
      <c r="H23" s="4">
        <v>500</v>
      </c>
      <c r="I23" s="4">
        <v>100</v>
      </c>
    </row>
    <row r="24" spans="1:9" ht="15" x14ac:dyDescent="0.2">
      <c r="A24" s="135">
        <v>16</v>
      </c>
      <c r="B24" s="401" t="s">
        <v>529</v>
      </c>
      <c r="C24" s="401" t="s">
        <v>563</v>
      </c>
      <c r="D24" s="401" t="s">
        <v>564</v>
      </c>
      <c r="E24" s="401" t="s">
        <v>562</v>
      </c>
      <c r="F24" s="135" t="s">
        <v>0</v>
      </c>
      <c r="G24" s="4">
        <v>500</v>
      </c>
      <c r="H24" s="4">
        <v>500</v>
      </c>
      <c r="I24" s="4">
        <v>100</v>
      </c>
    </row>
    <row r="25" spans="1:9" ht="15" x14ac:dyDescent="0.2">
      <c r="A25" s="135">
        <v>17</v>
      </c>
      <c r="B25" s="401" t="s">
        <v>513</v>
      </c>
      <c r="C25" s="401" t="s">
        <v>565</v>
      </c>
      <c r="D25" s="401" t="s">
        <v>566</v>
      </c>
      <c r="E25" s="401" t="s">
        <v>567</v>
      </c>
      <c r="F25" s="135" t="s">
        <v>0</v>
      </c>
      <c r="G25" s="4">
        <v>500</v>
      </c>
      <c r="H25" s="4">
        <v>500</v>
      </c>
      <c r="I25" s="4">
        <v>100</v>
      </c>
    </row>
    <row r="26" spans="1:9" ht="15" x14ac:dyDescent="0.2">
      <c r="A26" s="135">
        <v>18</v>
      </c>
      <c r="B26" s="401" t="s">
        <v>568</v>
      </c>
      <c r="C26" s="401" t="s">
        <v>569</v>
      </c>
      <c r="D26" s="401" t="s">
        <v>570</v>
      </c>
      <c r="E26" s="401" t="s">
        <v>571</v>
      </c>
      <c r="F26" s="135" t="s">
        <v>0</v>
      </c>
      <c r="G26" s="4">
        <v>500</v>
      </c>
      <c r="H26" s="4">
        <v>500</v>
      </c>
      <c r="I26" s="4">
        <v>100</v>
      </c>
    </row>
    <row r="27" spans="1:9" ht="15" x14ac:dyDescent="0.2">
      <c r="A27" s="135">
        <v>19</v>
      </c>
      <c r="B27" s="401" t="s">
        <v>529</v>
      </c>
      <c r="C27" s="401" t="s">
        <v>572</v>
      </c>
      <c r="D27" s="401" t="s">
        <v>573</v>
      </c>
      <c r="E27" s="401" t="s">
        <v>571</v>
      </c>
      <c r="F27" s="135" t="s">
        <v>0</v>
      </c>
      <c r="G27" s="4">
        <v>500</v>
      </c>
      <c r="H27" s="4">
        <v>500</v>
      </c>
      <c r="I27" s="4">
        <v>100</v>
      </c>
    </row>
    <row r="28" spans="1:9" ht="15" x14ac:dyDescent="0.2">
      <c r="A28" s="135">
        <v>20</v>
      </c>
      <c r="B28" s="401" t="s">
        <v>574</v>
      </c>
      <c r="C28" s="401" t="s">
        <v>572</v>
      </c>
      <c r="D28" s="401" t="s">
        <v>575</v>
      </c>
      <c r="E28" s="401" t="s">
        <v>571</v>
      </c>
      <c r="F28" s="135" t="s">
        <v>0</v>
      </c>
      <c r="G28" s="4">
        <v>500</v>
      </c>
      <c r="H28" s="4">
        <v>500</v>
      </c>
      <c r="I28" s="4">
        <v>100</v>
      </c>
    </row>
    <row r="29" spans="1:9" ht="15" x14ac:dyDescent="0.2">
      <c r="A29" s="135">
        <v>21</v>
      </c>
      <c r="B29" s="401" t="s">
        <v>576</v>
      </c>
      <c r="C29" s="401" t="s">
        <v>577</v>
      </c>
      <c r="D29" s="401" t="s">
        <v>578</v>
      </c>
      <c r="E29" s="401" t="s">
        <v>571</v>
      </c>
      <c r="F29" s="135" t="s">
        <v>0</v>
      </c>
      <c r="G29" s="4">
        <v>500</v>
      </c>
      <c r="H29" s="4">
        <v>500</v>
      </c>
      <c r="I29" s="4">
        <v>100</v>
      </c>
    </row>
    <row r="30" spans="1:9" ht="15" x14ac:dyDescent="0.2">
      <c r="A30" s="135">
        <v>22</v>
      </c>
      <c r="B30" s="401" t="s">
        <v>574</v>
      </c>
      <c r="C30" s="401" t="s">
        <v>579</v>
      </c>
      <c r="D30" s="401" t="s">
        <v>580</v>
      </c>
      <c r="E30" s="401" t="s">
        <v>581</v>
      </c>
      <c r="F30" s="135" t="s">
        <v>0</v>
      </c>
      <c r="G30" s="4">
        <v>500</v>
      </c>
      <c r="H30" s="4">
        <v>500</v>
      </c>
      <c r="I30" s="4">
        <v>100</v>
      </c>
    </row>
    <row r="31" spans="1:9" ht="15" x14ac:dyDescent="0.2">
      <c r="A31" s="135">
        <v>23</v>
      </c>
      <c r="B31" s="401" t="s">
        <v>582</v>
      </c>
      <c r="C31" s="401" t="s">
        <v>583</v>
      </c>
      <c r="D31" s="401" t="s">
        <v>584</v>
      </c>
      <c r="E31" s="401" t="s">
        <v>585</v>
      </c>
      <c r="F31" s="135" t="s">
        <v>0</v>
      </c>
      <c r="G31" s="4">
        <v>500</v>
      </c>
      <c r="H31" s="4">
        <v>500</v>
      </c>
      <c r="I31" s="4">
        <v>100</v>
      </c>
    </row>
    <row r="32" spans="1:9" ht="15" x14ac:dyDescent="0.2">
      <c r="A32" s="135">
        <v>24</v>
      </c>
      <c r="B32" s="401" t="s">
        <v>586</v>
      </c>
      <c r="C32" s="401" t="s">
        <v>587</v>
      </c>
      <c r="D32" s="401" t="s">
        <v>588</v>
      </c>
      <c r="E32" s="401" t="s">
        <v>585</v>
      </c>
      <c r="F32" s="135" t="s">
        <v>0</v>
      </c>
      <c r="G32" s="4">
        <v>500</v>
      </c>
      <c r="H32" s="4">
        <v>500</v>
      </c>
      <c r="I32" s="4">
        <v>100</v>
      </c>
    </row>
    <row r="33" spans="1:9" ht="15" x14ac:dyDescent="0.2">
      <c r="A33" s="135">
        <v>25</v>
      </c>
      <c r="B33" s="401" t="s">
        <v>589</v>
      </c>
      <c r="C33" s="401" t="s">
        <v>590</v>
      </c>
      <c r="D33" s="401" t="s">
        <v>591</v>
      </c>
      <c r="E33" s="401" t="s">
        <v>585</v>
      </c>
      <c r="F33" s="135" t="s">
        <v>0</v>
      </c>
      <c r="G33" s="4">
        <v>500</v>
      </c>
      <c r="H33" s="4">
        <v>500</v>
      </c>
      <c r="I33" s="4">
        <v>100</v>
      </c>
    </row>
    <row r="34" spans="1:9" ht="15" x14ac:dyDescent="0.2">
      <c r="A34" s="135">
        <v>26</v>
      </c>
      <c r="B34" s="401" t="s">
        <v>540</v>
      </c>
      <c r="C34" s="401" t="s">
        <v>592</v>
      </c>
      <c r="D34" s="401" t="s">
        <v>593</v>
      </c>
      <c r="E34" s="401" t="s">
        <v>594</v>
      </c>
      <c r="F34" s="135" t="s">
        <v>0</v>
      </c>
      <c r="G34" s="4">
        <v>500</v>
      </c>
      <c r="H34" s="4">
        <v>500</v>
      </c>
      <c r="I34" s="4">
        <v>100</v>
      </c>
    </row>
    <row r="35" spans="1:9" ht="15" x14ac:dyDescent="0.2">
      <c r="A35" s="135">
        <v>27</v>
      </c>
      <c r="B35" s="401" t="s">
        <v>595</v>
      </c>
      <c r="C35" s="401" t="s">
        <v>596</v>
      </c>
      <c r="D35" s="401" t="s">
        <v>597</v>
      </c>
      <c r="E35" s="401" t="s">
        <v>594</v>
      </c>
      <c r="F35" s="135" t="s">
        <v>0</v>
      </c>
      <c r="G35" s="4">
        <v>500</v>
      </c>
      <c r="H35" s="4">
        <v>500</v>
      </c>
      <c r="I35" s="4">
        <v>100</v>
      </c>
    </row>
    <row r="36" spans="1:9" ht="15" x14ac:dyDescent="0.2">
      <c r="A36" s="135">
        <v>28</v>
      </c>
      <c r="B36" s="401" t="s">
        <v>598</v>
      </c>
      <c r="C36" s="401" t="s">
        <v>599</v>
      </c>
      <c r="D36" s="401" t="s">
        <v>600</v>
      </c>
      <c r="E36" s="401" t="s">
        <v>594</v>
      </c>
      <c r="F36" s="135" t="s">
        <v>0</v>
      </c>
      <c r="G36" s="4">
        <v>500</v>
      </c>
      <c r="H36" s="4">
        <v>500</v>
      </c>
      <c r="I36" s="4">
        <v>100</v>
      </c>
    </row>
    <row r="37" spans="1:9" ht="15" x14ac:dyDescent="0.2">
      <c r="A37" s="135">
        <v>29</v>
      </c>
      <c r="B37" s="401" t="s">
        <v>598</v>
      </c>
      <c r="C37" s="401" t="s">
        <v>601</v>
      </c>
      <c r="D37" s="401" t="s">
        <v>602</v>
      </c>
      <c r="E37" s="401" t="s">
        <v>594</v>
      </c>
      <c r="F37" s="135" t="s">
        <v>0</v>
      </c>
      <c r="G37" s="4">
        <v>500</v>
      </c>
      <c r="H37" s="4">
        <v>500</v>
      </c>
      <c r="I37" s="4">
        <v>100</v>
      </c>
    </row>
    <row r="38" spans="1:9" ht="15" x14ac:dyDescent="0.2">
      <c r="A38" s="135">
        <v>30</v>
      </c>
      <c r="B38" s="401" t="s">
        <v>513</v>
      </c>
      <c r="C38" s="401" t="s">
        <v>603</v>
      </c>
      <c r="D38" s="401" t="s">
        <v>604</v>
      </c>
      <c r="E38" s="401" t="s">
        <v>594</v>
      </c>
      <c r="F38" s="135" t="s">
        <v>0</v>
      </c>
      <c r="G38" s="4">
        <v>500</v>
      </c>
      <c r="H38" s="4">
        <v>500</v>
      </c>
      <c r="I38" s="4">
        <v>100</v>
      </c>
    </row>
    <row r="39" spans="1:9" ht="15" x14ac:dyDescent="0.2">
      <c r="A39" s="135">
        <v>31</v>
      </c>
      <c r="B39" s="401" t="s">
        <v>605</v>
      </c>
      <c r="C39" s="401" t="s">
        <v>601</v>
      </c>
      <c r="D39" s="401" t="s">
        <v>606</v>
      </c>
      <c r="E39" s="401" t="s">
        <v>594</v>
      </c>
      <c r="F39" s="135" t="s">
        <v>0</v>
      </c>
      <c r="G39" s="4">
        <v>500</v>
      </c>
      <c r="H39" s="4">
        <v>500</v>
      </c>
      <c r="I39" s="4">
        <v>100</v>
      </c>
    </row>
    <row r="40" spans="1:9" ht="15" x14ac:dyDescent="0.2">
      <c r="A40" s="135">
        <v>32</v>
      </c>
      <c r="B40" s="401" t="s">
        <v>598</v>
      </c>
      <c r="C40" s="401" t="s">
        <v>607</v>
      </c>
      <c r="D40" s="401" t="s">
        <v>608</v>
      </c>
      <c r="E40" s="401" t="s">
        <v>594</v>
      </c>
      <c r="F40" s="135" t="s">
        <v>0</v>
      </c>
      <c r="G40" s="4">
        <v>500</v>
      </c>
      <c r="H40" s="4">
        <v>500</v>
      </c>
      <c r="I40" s="4">
        <v>100</v>
      </c>
    </row>
    <row r="41" spans="1:9" ht="15" x14ac:dyDescent="0.2">
      <c r="A41" s="135">
        <v>33</v>
      </c>
      <c r="B41" s="401" t="s">
        <v>609</v>
      </c>
      <c r="C41" s="401" t="s">
        <v>610</v>
      </c>
      <c r="D41" s="401" t="s">
        <v>611</v>
      </c>
      <c r="E41" s="401" t="s">
        <v>594</v>
      </c>
      <c r="F41" s="135" t="s">
        <v>0</v>
      </c>
      <c r="G41" s="4">
        <v>500</v>
      </c>
      <c r="H41" s="4">
        <v>500</v>
      </c>
      <c r="I41" s="4">
        <v>100</v>
      </c>
    </row>
    <row r="42" spans="1:9" ht="15" x14ac:dyDescent="0.2">
      <c r="A42" s="135">
        <v>34</v>
      </c>
      <c r="B42" s="401" t="s">
        <v>598</v>
      </c>
      <c r="C42" s="401" t="s">
        <v>612</v>
      </c>
      <c r="D42" s="401" t="s">
        <v>613</v>
      </c>
      <c r="E42" s="401" t="s">
        <v>594</v>
      </c>
      <c r="F42" s="135" t="s">
        <v>0</v>
      </c>
      <c r="G42" s="4">
        <v>500</v>
      </c>
      <c r="H42" s="4">
        <v>500</v>
      </c>
      <c r="I42" s="4">
        <v>100</v>
      </c>
    </row>
    <row r="43" spans="1:9" ht="15" x14ac:dyDescent="0.2">
      <c r="A43" s="135">
        <v>35</v>
      </c>
      <c r="B43" s="401" t="s">
        <v>551</v>
      </c>
      <c r="C43" s="401" t="s">
        <v>614</v>
      </c>
      <c r="D43" s="401" t="s">
        <v>615</v>
      </c>
      <c r="E43" s="401" t="s">
        <v>594</v>
      </c>
      <c r="F43" s="135" t="s">
        <v>0</v>
      </c>
      <c r="G43" s="4">
        <v>500</v>
      </c>
      <c r="H43" s="4">
        <v>500</v>
      </c>
      <c r="I43" s="4">
        <v>100</v>
      </c>
    </row>
    <row r="44" spans="1:9" ht="15" x14ac:dyDescent="0.2">
      <c r="A44" s="135">
        <v>36</v>
      </c>
      <c r="B44" s="401" t="s">
        <v>616</v>
      </c>
      <c r="C44" s="401" t="s">
        <v>617</v>
      </c>
      <c r="D44" s="401" t="s">
        <v>618</v>
      </c>
      <c r="E44" s="401" t="s">
        <v>594</v>
      </c>
      <c r="F44" s="135" t="s">
        <v>0</v>
      </c>
      <c r="G44" s="4">
        <v>500</v>
      </c>
      <c r="H44" s="4">
        <v>500</v>
      </c>
      <c r="I44" s="4">
        <v>100</v>
      </c>
    </row>
    <row r="45" spans="1:9" ht="15" x14ac:dyDescent="0.2">
      <c r="A45" s="135">
        <v>37</v>
      </c>
      <c r="B45" s="401" t="s">
        <v>586</v>
      </c>
      <c r="C45" s="401" t="s">
        <v>619</v>
      </c>
      <c r="D45" s="401" t="s">
        <v>620</v>
      </c>
      <c r="E45" s="401" t="s">
        <v>594</v>
      </c>
      <c r="F45" s="135" t="s">
        <v>0</v>
      </c>
      <c r="G45" s="4">
        <v>500</v>
      </c>
      <c r="H45" s="4">
        <v>500</v>
      </c>
      <c r="I45" s="4">
        <v>0</v>
      </c>
    </row>
    <row r="46" spans="1:9" ht="15" x14ac:dyDescent="0.2">
      <c r="A46" s="135">
        <v>38</v>
      </c>
      <c r="B46" s="401" t="s">
        <v>621</v>
      </c>
      <c r="C46" s="401" t="s">
        <v>603</v>
      </c>
      <c r="D46" s="401" t="s">
        <v>622</v>
      </c>
      <c r="E46" s="401" t="s">
        <v>594</v>
      </c>
      <c r="F46" s="135" t="s">
        <v>0</v>
      </c>
      <c r="G46" s="4">
        <v>500</v>
      </c>
      <c r="H46" s="4">
        <v>500</v>
      </c>
      <c r="I46" s="4">
        <v>100</v>
      </c>
    </row>
    <row r="47" spans="1:9" ht="15" x14ac:dyDescent="0.2">
      <c r="A47" s="135">
        <v>39</v>
      </c>
      <c r="B47" s="401" t="s">
        <v>623</v>
      </c>
      <c r="C47" s="401" t="s">
        <v>624</v>
      </c>
      <c r="D47" s="401" t="s">
        <v>625</v>
      </c>
      <c r="E47" s="401" t="s">
        <v>594</v>
      </c>
      <c r="F47" s="135" t="s">
        <v>0</v>
      </c>
      <c r="G47" s="4">
        <v>500</v>
      </c>
      <c r="H47" s="4">
        <v>500</v>
      </c>
      <c r="I47" s="4">
        <v>100</v>
      </c>
    </row>
    <row r="48" spans="1:9" ht="15" x14ac:dyDescent="0.2">
      <c r="A48" s="135">
        <v>40</v>
      </c>
      <c r="B48" s="401" t="s">
        <v>626</v>
      </c>
      <c r="C48" s="401" t="s">
        <v>627</v>
      </c>
      <c r="D48" s="401" t="s">
        <v>628</v>
      </c>
      <c r="E48" s="401" t="s">
        <v>594</v>
      </c>
      <c r="F48" s="135" t="s">
        <v>0</v>
      </c>
      <c r="G48" s="4">
        <v>500</v>
      </c>
      <c r="H48" s="4">
        <v>500</v>
      </c>
      <c r="I48" s="4">
        <v>100</v>
      </c>
    </row>
    <row r="49" spans="1:9" ht="15" x14ac:dyDescent="0.2">
      <c r="A49" s="135">
        <v>41</v>
      </c>
      <c r="B49" s="401" t="s">
        <v>629</v>
      </c>
      <c r="C49" s="401" t="s">
        <v>592</v>
      </c>
      <c r="D49" s="401" t="s">
        <v>630</v>
      </c>
      <c r="E49" s="401" t="s">
        <v>594</v>
      </c>
      <c r="F49" s="135" t="s">
        <v>0</v>
      </c>
      <c r="G49" s="4">
        <v>500</v>
      </c>
      <c r="H49" s="4">
        <v>500</v>
      </c>
      <c r="I49" s="4">
        <v>100</v>
      </c>
    </row>
    <row r="50" spans="1:9" ht="15" x14ac:dyDescent="0.2">
      <c r="A50" s="135">
        <v>42</v>
      </c>
      <c r="B50" s="401" t="s">
        <v>631</v>
      </c>
      <c r="C50" s="401" t="s">
        <v>632</v>
      </c>
      <c r="D50" s="401" t="s">
        <v>633</v>
      </c>
      <c r="E50" s="401" t="s">
        <v>634</v>
      </c>
      <c r="F50" s="135" t="s">
        <v>341</v>
      </c>
      <c r="G50" s="4">
        <v>3875</v>
      </c>
      <c r="H50" s="4">
        <v>3875</v>
      </c>
      <c r="I50" s="4">
        <v>775</v>
      </c>
    </row>
    <row r="51" spans="1:9" ht="15" x14ac:dyDescent="0.2">
      <c r="A51" s="135">
        <v>43</v>
      </c>
      <c r="B51" s="401" t="s">
        <v>513</v>
      </c>
      <c r="C51" s="401" t="s">
        <v>635</v>
      </c>
      <c r="D51" s="401" t="s">
        <v>636</v>
      </c>
      <c r="E51" s="401" t="s">
        <v>637</v>
      </c>
      <c r="F51" s="135" t="s">
        <v>341</v>
      </c>
      <c r="G51" s="4">
        <v>3750</v>
      </c>
      <c r="H51" s="4">
        <v>3750</v>
      </c>
      <c r="I51" s="4">
        <v>750</v>
      </c>
    </row>
    <row r="52" spans="1:9" ht="15" x14ac:dyDescent="0.2">
      <c r="A52" s="135">
        <v>44</v>
      </c>
      <c r="B52" s="401" t="s">
        <v>513</v>
      </c>
      <c r="C52" s="401" t="s">
        <v>638</v>
      </c>
      <c r="D52" s="401" t="s">
        <v>639</v>
      </c>
      <c r="E52" s="401" t="s">
        <v>640</v>
      </c>
      <c r="F52" s="135" t="s">
        <v>341</v>
      </c>
      <c r="G52" s="4">
        <v>1250</v>
      </c>
      <c r="H52" s="4">
        <v>1250</v>
      </c>
      <c r="I52" s="4">
        <v>250</v>
      </c>
    </row>
    <row r="53" spans="1:9" ht="15" x14ac:dyDescent="0.2">
      <c r="A53" s="135">
        <v>45</v>
      </c>
      <c r="B53" s="401" t="s">
        <v>641</v>
      </c>
      <c r="C53" s="401" t="s">
        <v>642</v>
      </c>
      <c r="D53" s="401" t="s">
        <v>643</v>
      </c>
      <c r="E53" s="401" t="s">
        <v>644</v>
      </c>
      <c r="F53" s="135" t="s">
        <v>341</v>
      </c>
      <c r="G53" s="4">
        <v>3750</v>
      </c>
      <c r="H53" s="4">
        <v>3750</v>
      </c>
      <c r="I53" s="4">
        <v>750</v>
      </c>
    </row>
    <row r="54" spans="1:9" ht="15" x14ac:dyDescent="0.2">
      <c r="A54" s="135">
        <v>46</v>
      </c>
      <c r="B54" s="401" t="s">
        <v>645</v>
      </c>
      <c r="C54" s="401" t="s">
        <v>646</v>
      </c>
      <c r="D54" s="401" t="s">
        <v>647</v>
      </c>
      <c r="E54" s="401" t="s">
        <v>648</v>
      </c>
      <c r="F54" s="135" t="s">
        <v>341</v>
      </c>
      <c r="G54" s="4">
        <v>1500</v>
      </c>
      <c r="H54" s="4">
        <v>1500</v>
      </c>
      <c r="I54" s="4">
        <v>300</v>
      </c>
    </row>
    <row r="55" spans="1:9" ht="15" x14ac:dyDescent="0.2">
      <c r="A55" s="135">
        <v>47</v>
      </c>
      <c r="B55" s="401" t="s">
        <v>605</v>
      </c>
      <c r="C55" s="401" t="s">
        <v>649</v>
      </c>
      <c r="D55" s="401" t="s">
        <v>650</v>
      </c>
      <c r="E55" s="401" t="s">
        <v>651</v>
      </c>
      <c r="F55" s="135" t="s">
        <v>341</v>
      </c>
      <c r="G55" s="4">
        <v>1250</v>
      </c>
      <c r="H55" s="4">
        <v>1250</v>
      </c>
      <c r="I55" s="4">
        <v>250</v>
      </c>
    </row>
    <row r="56" spans="1:9" ht="15" x14ac:dyDescent="0.2">
      <c r="A56" s="135">
        <v>48</v>
      </c>
      <c r="B56" s="401" t="s">
        <v>652</v>
      </c>
      <c r="C56" s="401" t="s">
        <v>653</v>
      </c>
      <c r="D56" s="401" t="s">
        <v>654</v>
      </c>
      <c r="E56" s="401" t="s">
        <v>651</v>
      </c>
      <c r="F56" s="135" t="s">
        <v>341</v>
      </c>
      <c r="G56" s="4">
        <v>1250</v>
      </c>
      <c r="H56" s="4">
        <v>1250</v>
      </c>
      <c r="I56" s="4">
        <v>250</v>
      </c>
    </row>
    <row r="57" spans="1:9" ht="15" x14ac:dyDescent="0.2">
      <c r="A57" s="135">
        <v>49</v>
      </c>
      <c r="B57" s="401" t="s">
        <v>513</v>
      </c>
      <c r="C57" s="401" t="s">
        <v>655</v>
      </c>
      <c r="D57" s="401" t="s">
        <v>656</v>
      </c>
      <c r="E57" s="401" t="s">
        <v>651</v>
      </c>
      <c r="F57" s="135" t="s">
        <v>341</v>
      </c>
      <c r="G57" s="4">
        <v>1250</v>
      </c>
      <c r="H57" s="4">
        <v>1250</v>
      </c>
      <c r="I57" s="4">
        <v>250</v>
      </c>
    </row>
    <row r="58" spans="1:9" ht="15" x14ac:dyDescent="0.2">
      <c r="A58" s="135">
        <v>50</v>
      </c>
      <c r="B58" s="401" t="s">
        <v>529</v>
      </c>
      <c r="C58" s="401" t="s">
        <v>563</v>
      </c>
      <c r="D58" s="401" t="s">
        <v>564</v>
      </c>
      <c r="E58" s="401" t="s">
        <v>562</v>
      </c>
      <c r="F58" s="135" t="s">
        <v>341</v>
      </c>
      <c r="G58" s="4">
        <v>875</v>
      </c>
      <c r="H58" s="4">
        <v>875</v>
      </c>
      <c r="I58" s="4">
        <v>175</v>
      </c>
    </row>
    <row r="59" spans="1:9" ht="15" x14ac:dyDescent="0.2">
      <c r="A59" s="135">
        <v>51</v>
      </c>
      <c r="B59" s="401" t="s">
        <v>560</v>
      </c>
      <c r="C59" s="401" t="s">
        <v>552</v>
      </c>
      <c r="D59" s="401" t="s">
        <v>561</v>
      </c>
      <c r="E59" s="401" t="s">
        <v>562</v>
      </c>
      <c r="F59" s="135" t="s">
        <v>341</v>
      </c>
      <c r="G59" s="4">
        <v>875</v>
      </c>
      <c r="H59" s="4">
        <v>875</v>
      </c>
      <c r="I59" s="4">
        <v>175</v>
      </c>
    </row>
    <row r="60" spans="1:9" ht="15" x14ac:dyDescent="0.2">
      <c r="A60" s="135">
        <v>52</v>
      </c>
      <c r="B60" s="401" t="s">
        <v>657</v>
      </c>
      <c r="C60" s="401" t="s">
        <v>658</v>
      </c>
      <c r="D60" s="401" t="s">
        <v>659</v>
      </c>
      <c r="E60" s="401" t="s">
        <v>660</v>
      </c>
      <c r="F60" s="135" t="s">
        <v>341</v>
      </c>
      <c r="G60" s="4">
        <v>875</v>
      </c>
      <c r="H60" s="4">
        <v>875</v>
      </c>
      <c r="I60" s="4">
        <v>175</v>
      </c>
    </row>
    <row r="61" spans="1:9" ht="15" x14ac:dyDescent="0.2">
      <c r="A61" s="135">
        <v>53</v>
      </c>
      <c r="B61" s="401" t="s">
        <v>661</v>
      </c>
      <c r="C61" s="401" t="s">
        <v>662</v>
      </c>
      <c r="D61" s="401" t="s">
        <v>663</v>
      </c>
      <c r="E61" s="401" t="s">
        <v>664</v>
      </c>
      <c r="F61" s="135" t="s">
        <v>341</v>
      </c>
      <c r="G61" s="4">
        <v>1000</v>
      </c>
      <c r="H61" s="4">
        <v>1000</v>
      </c>
      <c r="I61" s="4">
        <v>200</v>
      </c>
    </row>
    <row r="62" spans="1:9" ht="15" x14ac:dyDescent="0.2">
      <c r="A62" s="135">
        <v>54</v>
      </c>
      <c r="B62" s="401" t="s">
        <v>586</v>
      </c>
      <c r="C62" s="401" t="s">
        <v>665</v>
      </c>
      <c r="D62" s="401" t="s">
        <v>666</v>
      </c>
      <c r="E62" s="401" t="s">
        <v>664</v>
      </c>
      <c r="F62" s="135" t="s">
        <v>341</v>
      </c>
      <c r="G62" s="4">
        <v>500</v>
      </c>
      <c r="H62" s="4">
        <v>500</v>
      </c>
      <c r="I62" s="4">
        <v>100</v>
      </c>
    </row>
    <row r="63" spans="1:9" ht="15" x14ac:dyDescent="0.2">
      <c r="A63" s="135">
        <v>55</v>
      </c>
      <c r="B63" s="401" t="s">
        <v>568</v>
      </c>
      <c r="C63" s="401" t="s">
        <v>667</v>
      </c>
      <c r="D63" s="401" t="s">
        <v>668</v>
      </c>
      <c r="E63" s="401" t="s">
        <v>664</v>
      </c>
      <c r="F63" s="135" t="s">
        <v>341</v>
      </c>
      <c r="G63" s="4">
        <v>500</v>
      </c>
      <c r="H63" s="4">
        <v>500</v>
      </c>
      <c r="I63" s="4">
        <v>100</v>
      </c>
    </row>
    <row r="64" spans="1:9" ht="15" x14ac:dyDescent="0.2">
      <c r="A64" s="135">
        <v>56</v>
      </c>
      <c r="B64" s="401" t="s">
        <v>521</v>
      </c>
      <c r="C64" s="401" t="s">
        <v>522</v>
      </c>
      <c r="D64" s="401" t="s">
        <v>523</v>
      </c>
      <c r="E64" s="401" t="s">
        <v>524</v>
      </c>
      <c r="F64" s="135" t="s">
        <v>341</v>
      </c>
      <c r="G64" s="4">
        <v>1000</v>
      </c>
      <c r="H64" s="4">
        <v>1000</v>
      </c>
      <c r="I64" s="4">
        <v>200</v>
      </c>
    </row>
    <row r="65" spans="1:10" ht="15" x14ac:dyDescent="0.2">
      <c r="A65" s="135">
        <v>57</v>
      </c>
      <c r="B65" s="401" t="s">
        <v>513</v>
      </c>
      <c r="C65" s="401" t="s">
        <v>514</v>
      </c>
      <c r="D65" s="401" t="s">
        <v>515</v>
      </c>
      <c r="E65" s="401" t="s">
        <v>516</v>
      </c>
      <c r="F65" s="135" t="s">
        <v>341</v>
      </c>
      <c r="G65" s="4">
        <v>1250</v>
      </c>
      <c r="H65" s="4">
        <v>1250</v>
      </c>
      <c r="I65" s="4">
        <v>250</v>
      </c>
    </row>
    <row r="66" spans="1:10" ht="15" x14ac:dyDescent="0.2">
      <c r="A66" s="135">
        <v>58</v>
      </c>
      <c r="B66" s="401" t="s">
        <v>513</v>
      </c>
      <c r="C66" s="401" t="s">
        <v>565</v>
      </c>
      <c r="D66" s="401" t="s">
        <v>566</v>
      </c>
      <c r="E66" s="401" t="s">
        <v>567</v>
      </c>
      <c r="F66" s="135" t="s">
        <v>341</v>
      </c>
      <c r="G66" s="4">
        <v>750</v>
      </c>
      <c r="H66" s="4">
        <v>750</v>
      </c>
      <c r="I66" s="4">
        <v>150</v>
      </c>
    </row>
    <row r="67" spans="1:10" ht="15" x14ac:dyDescent="0.2">
      <c r="A67" s="135">
        <v>59</v>
      </c>
      <c r="B67" s="401" t="s">
        <v>568</v>
      </c>
      <c r="C67" s="401" t="s">
        <v>569</v>
      </c>
      <c r="D67" s="401" t="s">
        <v>570</v>
      </c>
      <c r="E67" s="401" t="s">
        <v>571</v>
      </c>
      <c r="F67" s="135" t="s">
        <v>341</v>
      </c>
      <c r="G67" s="4">
        <v>1000</v>
      </c>
      <c r="H67" s="4">
        <v>1000</v>
      </c>
      <c r="I67" s="4">
        <v>200</v>
      </c>
    </row>
    <row r="68" spans="1:10" ht="15" x14ac:dyDescent="0.2">
      <c r="A68" s="135">
        <v>60</v>
      </c>
      <c r="B68" s="401" t="s">
        <v>529</v>
      </c>
      <c r="C68" s="401" t="s">
        <v>572</v>
      </c>
      <c r="D68" s="401" t="s">
        <v>573</v>
      </c>
      <c r="E68" s="401" t="s">
        <v>571</v>
      </c>
      <c r="F68" s="135" t="s">
        <v>341</v>
      </c>
      <c r="G68" s="4">
        <v>875</v>
      </c>
      <c r="H68" s="4">
        <v>875</v>
      </c>
      <c r="I68" s="4">
        <v>175</v>
      </c>
    </row>
    <row r="69" spans="1:10" ht="15" x14ac:dyDescent="0.2">
      <c r="A69" s="135">
        <v>61</v>
      </c>
      <c r="B69" s="401" t="s">
        <v>574</v>
      </c>
      <c r="C69" s="401" t="s">
        <v>572</v>
      </c>
      <c r="D69" s="401" t="s">
        <v>575</v>
      </c>
      <c r="E69" s="401" t="s">
        <v>571</v>
      </c>
      <c r="F69" s="135" t="s">
        <v>341</v>
      </c>
      <c r="G69" s="4">
        <v>750</v>
      </c>
      <c r="H69" s="4">
        <v>750</v>
      </c>
      <c r="I69" s="4">
        <v>150</v>
      </c>
    </row>
    <row r="70" spans="1:10" ht="15" x14ac:dyDescent="0.2">
      <c r="A70" s="135">
        <v>62</v>
      </c>
      <c r="B70" s="401" t="s">
        <v>576</v>
      </c>
      <c r="C70" s="401" t="s">
        <v>577</v>
      </c>
      <c r="D70" s="401" t="s">
        <v>578</v>
      </c>
      <c r="E70" s="401" t="s">
        <v>571</v>
      </c>
      <c r="F70" s="135" t="s">
        <v>341</v>
      </c>
      <c r="G70" s="4">
        <v>625</v>
      </c>
      <c r="H70" s="4">
        <v>625</v>
      </c>
      <c r="I70" s="4">
        <v>125</v>
      </c>
    </row>
    <row r="71" spans="1:10" ht="15" x14ac:dyDescent="0.2">
      <c r="A71" s="135">
        <v>63</v>
      </c>
      <c r="B71" s="401" t="s">
        <v>574</v>
      </c>
      <c r="C71" s="401" t="s">
        <v>579</v>
      </c>
      <c r="D71" s="401" t="s">
        <v>580</v>
      </c>
      <c r="E71" s="401" t="s">
        <v>581</v>
      </c>
      <c r="F71" s="135" t="s">
        <v>341</v>
      </c>
      <c r="G71" s="4">
        <v>750</v>
      </c>
      <c r="H71" s="4">
        <v>750</v>
      </c>
      <c r="I71" s="4">
        <v>150</v>
      </c>
    </row>
    <row r="72" spans="1:10" ht="15" x14ac:dyDescent="0.2">
      <c r="A72" s="135">
        <v>64</v>
      </c>
      <c r="B72" s="401" t="s">
        <v>669</v>
      </c>
      <c r="C72" s="401" t="s">
        <v>670</v>
      </c>
      <c r="D72" s="401" t="s">
        <v>671</v>
      </c>
      <c r="E72" s="401" t="s">
        <v>672</v>
      </c>
      <c r="F72" s="135" t="s">
        <v>341</v>
      </c>
      <c r="G72" s="4">
        <v>1250</v>
      </c>
      <c r="H72" s="4">
        <v>1250</v>
      </c>
      <c r="I72" s="4">
        <v>250</v>
      </c>
    </row>
    <row r="73" spans="1:10" ht="15" x14ac:dyDescent="0.2">
      <c r="A73" s="135">
        <v>65</v>
      </c>
      <c r="B73" s="401" t="s">
        <v>556</v>
      </c>
      <c r="C73" s="401" t="s">
        <v>557</v>
      </c>
      <c r="D73" s="401" t="s">
        <v>558</v>
      </c>
      <c r="E73" s="401" t="s">
        <v>559</v>
      </c>
      <c r="F73" s="135" t="s">
        <v>341</v>
      </c>
      <c r="G73" s="4">
        <v>1000</v>
      </c>
      <c r="H73" s="4">
        <v>1000</v>
      </c>
      <c r="I73" s="4">
        <v>200</v>
      </c>
    </row>
    <row r="74" spans="1:10" ht="15" x14ac:dyDescent="0.2">
      <c r="A74" s="135">
        <v>66</v>
      </c>
      <c r="B74" s="401" t="s">
        <v>669</v>
      </c>
      <c r="C74" s="401" t="s">
        <v>673</v>
      </c>
      <c r="D74" s="401" t="s">
        <v>674</v>
      </c>
      <c r="E74" s="401" t="s">
        <v>675</v>
      </c>
      <c r="F74" s="135" t="s">
        <v>341</v>
      </c>
      <c r="G74" s="4">
        <v>1250</v>
      </c>
      <c r="H74" s="4">
        <v>1250</v>
      </c>
      <c r="I74" s="4">
        <v>250</v>
      </c>
    </row>
    <row r="75" spans="1:10" ht="15" x14ac:dyDescent="0.2">
      <c r="A75" s="135">
        <v>67</v>
      </c>
      <c r="B75" s="401" t="s">
        <v>532</v>
      </c>
      <c r="C75" s="401" t="s">
        <v>533</v>
      </c>
      <c r="D75" s="401" t="s">
        <v>534</v>
      </c>
      <c r="E75" s="401" t="s">
        <v>535</v>
      </c>
      <c r="F75" s="135" t="s">
        <v>341</v>
      </c>
      <c r="G75" s="4">
        <v>750</v>
      </c>
      <c r="H75" s="4">
        <v>750</v>
      </c>
      <c r="I75" s="4">
        <v>150</v>
      </c>
    </row>
    <row r="76" spans="1:10" ht="15" x14ac:dyDescent="0.2">
      <c r="A76" s="135">
        <v>68</v>
      </c>
      <c r="B76" s="401" t="s">
        <v>631</v>
      </c>
      <c r="C76" s="401" t="s">
        <v>676</v>
      </c>
      <c r="D76" s="401" t="s">
        <v>677</v>
      </c>
      <c r="E76" s="401" t="s">
        <v>678</v>
      </c>
      <c r="F76" s="135" t="s">
        <v>341</v>
      </c>
      <c r="G76" s="4">
        <v>1250</v>
      </c>
      <c r="H76" s="4">
        <v>1250</v>
      </c>
      <c r="I76" s="4">
        <v>250</v>
      </c>
    </row>
    <row r="77" spans="1:10" ht="15" x14ac:dyDescent="0.2">
      <c r="A77" s="135">
        <v>69</v>
      </c>
      <c r="B77" s="401" t="s">
        <v>529</v>
      </c>
      <c r="C77" s="401" t="s">
        <v>530</v>
      </c>
      <c r="D77" s="401" t="s">
        <v>531</v>
      </c>
      <c r="E77" s="401" t="s">
        <v>528</v>
      </c>
      <c r="F77" s="135" t="s">
        <v>341</v>
      </c>
      <c r="G77" s="4">
        <v>750</v>
      </c>
      <c r="H77" s="4">
        <v>750</v>
      </c>
      <c r="I77" s="4">
        <v>150</v>
      </c>
      <c r="J77" s="402"/>
    </row>
    <row r="78" spans="1:10" ht="15" x14ac:dyDescent="0.2">
      <c r="A78" s="135">
        <v>70</v>
      </c>
      <c r="B78" s="401" t="s">
        <v>525</v>
      </c>
      <c r="C78" s="401" t="s">
        <v>526</v>
      </c>
      <c r="D78" s="401" t="s">
        <v>527</v>
      </c>
      <c r="E78" s="401" t="s">
        <v>528</v>
      </c>
      <c r="F78" s="135" t="s">
        <v>341</v>
      </c>
      <c r="G78" s="4">
        <v>750</v>
      </c>
      <c r="H78" s="4">
        <v>750</v>
      </c>
      <c r="I78" s="4">
        <v>150</v>
      </c>
    </row>
    <row r="79" spans="1:10" ht="15" x14ac:dyDescent="0.2">
      <c r="A79" s="135">
        <v>71</v>
      </c>
      <c r="B79" s="401" t="s">
        <v>540</v>
      </c>
      <c r="C79" s="401" t="s">
        <v>541</v>
      </c>
      <c r="D79" s="401" t="s">
        <v>542</v>
      </c>
      <c r="E79" s="401" t="s">
        <v>539</v>
      </c>
      <c r="F79" s="135" t="s">
        <v>341</v>
      </c>
      <c r="G79" s="4">
        <v>1056.83</v>
      </c>
      <c r="H79" s="4">
        <v>1056.83</v>
      </c>
      <c r="I79" s="4">
        <v>211.37</v>
      </c>
    </row>
    <row r="80" spans="1:10" ht="15" x14ac:dyDescent="0.2">
      <c r="A80" s="135">
        <v>72</v>
      </c>
      <c r="B80" s="401" t="s">
        <v>536</v>
      </c>
      <c r="C80" s="401" t="s">
        <v>537</v>
      </c>
      <c r="D80" s="401" t="s">
        <v>538</v>
      </c>
      <c r="E80" s="401" t="s">
        <v>539</v>
      </c>
      <c r="F80" s="135" t="s">
        <v>341</v>
      </c>
      <c r="G80" s="4">
        <v>875</v>
      </c>
      <c r="H80" s="4">
        <v>875</v>
      </c>
      <c r="I80" s="4">
        <v>175</v>
      </c>
    </row>
    <row r="81" spans="1:10" ht="15" x14ac:dyDescent="0.2">
      <c r="A81" s="135">
        <v>73</v>
      </c>
      <c r="B81" s="401" t="s">
        <v>513</v>
      </c>
      <c r="C81" s="401" t="s">
        <v>543</v>
      </c>
      <c r="D81" s="401" t="s">
        <v>544</v>
      </c>
      <c r="E81" s="401" t="s">
        <v>539</v>
      </c>
      <c r="F81" s="135" t="s">
        <v>341</v>
      </c>
      <c r="G81" s="4">
        <v>1000</v>
      </c>
      <c r="H81" s="4">
        <v>1000</v>
      </c>
      <c r="I81" s="4">
        <v>200</v>
      </c>
    </row>
    <row r="82" spans="1:10" ht="15" x14ac:dyDescent="0.2">
      <c r="A82" s="135">
        <v>74</v>
      </c>
      <c r="B82" s="401" t="s">
        <v>545</v>
      </c>
      <c r="C82" s="401" t="s">
        <v>546</v>
      </c>
      <c r="D82" s="401" t="s">
        <v>547</v>
      </c>
      <c r="E82" s="401" t="s">
        <v>539</v>
      </c>
      <c r="F82" s="135" t="s">
        <v>341</v>
      </c>
      <c r="G82" s="4">
        <v>875</v>
      </c>
      <c r="H82" s="4">
        <v>875</v>
      </c>
      <c r="I82" s="4">
        <v>175</v>
      </c>
    </row>
    <row r="83" spans="1:10" ht="15" x14ac:dyDescent="0.2">
      <c r="A83" s="135">
        <v>75</v>
      </c>
      <c r="B83" s="401" t="s">
        <v>548</v>
      </c>
      <c r="C83" s="401" t="s">
        <v>549</v>
      </c>
      <c r="D83" s="401" t="s">
        <v>550</v>
      </c>
      <c r="E83" s="401" t="s">
        <v>539</v>
      </c>
      <c r="F83" s="135" t="s">
        <v>341</v>
      </c>
      <c r="G83" s="4">
        <v>875</v>
      </c>
      <c r="H83" s="4">
        <v>875</v>
      </c>
      <c r="I83" s="4">
        <v>175</v>
      </c>
    </row>
    <row r="84" spans="1:10" ht="15" x14ac:dyDescent="0.2">
      <c r="A84" s="135">
        <v>76</v>
      </c>
      <c r="B84" s="401" t="s">
        <v>551</v>
      </c>
      <c r="C84" s="401" t="s">
        <v>552</v>
      </c>
      <c r="D84" s="401" t="s">
        <v>553</v>
      </c>
      <c r="E84" s="401" t="s">
        <v>539</v>
      </c>
      <c r="F84" s="135" t="s">
        <v>341</v>
      </c>
      <c r="G84" s="4">
        <v>875</v>
      </c>
      <c r="H84" s="4">
        <v>875</v>
      </c>
      <c r="I84" s="4">
        <v>175</v>
      </c>
    </row>
    <row r="85" spans="1:10" ht="15" x14ac:dyDescent="0.2">
      <c r="A85" s="135">
        <v>77</v>
      </c>
      <c r="B85" s="401" t="s">
        <v>554</v>
      </c>
      <c r="C85" s="401" t="s">
        <v>514</v>
      </c>
      <c r="D85" s="401" t="s">
        <v>555</v>
      </c>
      <c r="E85" s="401" t="s">
        <v>539</v>
      </c>
      <c r="F85" s="135" t="s">
        <v>341</v>
      </c>
      <c r="G85" s="4">
        <v>875</v>
      </c>
      <c r="H85" s="4">
        <v>875</v>
      </c>
      <c r="I85" s="4">
        <v>175</v>
      </c>
    </row>
    <row r="86" spans="1:10" ht="15" x14ac:dyDescent="0.2">
      <c r="A86" s="135">
        <v>78</v>
      </c>
      <c r="B86" s="401" t="s">
        <v>679</v>
      </c>
      <c r="C86" s="401" t="s">
        <v>680</v>
      </c>
      <c r="D86" s="401" t="s">
        <v>681</v>
      </c>
      <c r="E86" s="401" t="s">
        <v>682</v>
      </c>
      <c r="F86" s="135" t="s">
        <v>341</v>
      </c>
      <c r="G86" s="4">
        <v>1000</v>
      </c>
      <c r="H86" s="4">
        <v>1000</v>
      </c>
      <c r="I86" s="4">
        <v>200</v>
      </c>
    </row>
    <row r="87" spans="1:10" ht="15" x14ac:dyDescent="0.2">
      <c r="A87" s="135">
        <v>79</v>
      </c>
      <c r="B87" s="401" t="s">
        <v>513</v>
      </c>
      <c r="C87" s="401" t="s">
        <v>683</v>
      </c>
      <c r="D87" s="401" t="s">
        <v>684</v>
      </c>
      <c r="E87" s="401" t="s">
        <v>682</v>
      </c>
      <c r="F87" s="135" t="s">
        <v>341</v>
      </c>
      <c r="G87" s="4">
        <v>1000</v>
      </c>
      <c r="H87" s="4">
        <v>1000</v>
      </c>
      <c r="I87" s="4">
        <v>200</v>
      </c>
      <c r="J87" s="402"/>
    </row>
    <row r="88" spans="1:10" ht="15" x14ac:dyDescent="0.2">
      <c r="A88" s="135">
        <v>80</v>
      </c>
      <c r="B88" s="401" t="s">
        <v>513</v>
      </c>
      <c r="C88" s="401" t="s">
        <v>685</v>
      </c>
      <c r="D88" s="401" t="s">
        <v>686</v>
      </c>
      <c r="E88" s="401" t="s">
        <v>682</v>
      </c>
      <c r="F88" s="135" t="s">
        <v>341</v>
      </c>
      <c r="G88" s="4">
        <v>1394.52</v>
      </c>
      <c r="H88" s="4">
        <v>1394.52</v>
      </c>
      <c r="I88" s="4">
        <v>278.904</v>
      </c>
    </row>
    <row r="89" spans="1:10" ht="15" x14ac:dyDescent="0.2">
      <c r="A89" s="135">
        <v>81</v>
      </c>
      <c r="B89" s="401" t="s">
        <v>687</v>
      </c>
      <c r="C89" s="401" t="s">
        <v>688</v>
      </c>
      <c r="D89" s="401" t="s">
        <v>689</v>
      </c>
      <c r="E89" s="401" t="s">
        <v>682</v>
      </c>
      <c r="F89" s="135" t="s">
        <v>341</v>
      </c>
      <c r="G89" s="4">
        <v>1394.52</v>
      </c>
      <c r="H89" s="4">
        <v>1394.52</v>
      </c>
      <c r="I89" s="4">
        <v>278.904</v>
      </c>
    </row>
    <row r="90" spans="1:10" ht="15" x14ac:dyDescent="0.2">
      <c r="A90" s="135">
        <v>82</v>
      </c>
      <c r="B90" s="401" t="s">
        <v>687</v>
      </c>
      <c r="C90" s="401" t="s">
        <v>690</v>
      </c>
      <c r="D90" s="401" t="s">
        <v>691</v>
      </c>
      <c r="E90" s="401" t="s">
        <v>692</v>
      </c>
      <c r="F90" s="135" t="s">
        <v>341</v>
      </c>
      <c r="G90" s="4">
        <v>625</v>
      </c>
      <c r="H90" s="4">
        <v>625</v>
      </c>
      <c r="I90" s="4">
        <v>125</v>
      </c>
      <c r="J90" s="402"/>
    </row>
    <row r="91" spans="1:10" ht="15" x14ac:dyDescent="0.2">
      <c r="A91" s="135">
        <v>83</v>
      </c>
      <c r="B91" s="401" t="s">
        <v>517</v>
      </c>
      <c r="C91" s="401" t="s">
        <v>518</v>
      </c>
      <c r="D91" s="401" t="s">
        <v>519</v>
      </c>
      <c r="E91" s="401" t="s">
        <v>520</v>
      </c>
      <c r="F91" s="135" t="s">
        <v>341</v>
      </c>
      <c r="G91" s="4">
        <v>1250</v>
      </c>
      <c r="H91" s="4">
        <v>1250</v>
      </c>
      <c r="I91" s="4">
        <v>250</v>
      </c>
    </row>
    <row r="92" spans="1:10" ht="15" x14ac:dyDescent="0.2">
      <c r="A92" s="135">
        <v>84</v>
      </c>
      <c r="B92" s="401" t="s">
        <v>582</v>
      </c>
      <c r="C92" s="401" t="s">
        <v>583</v>
      </c>
      <c r="D92" s="401" t="s">
        <v>584</v>
      </c>
      <c r="E92" s="401" t="s">
        <v>585</v>
      </c>
      <c r="F92" s="135" t="s">
        <v>341</v>
      </c>
      <c r="G92" s="4">
        <v>1000</v>
      </c>
      <c r="H92" s="4">
        <v>1000</v>
      </c>
      <c r="I92" s="4">
        <v>200</v>
      </c>
    </row>
    <row r="93" spans="1:10" ht="15" x14ac:dyDescent="0.2">
      <c r="A93" s="135">
        <v>85</v>
      </c>
      <c r="B93" s="401" t="s">
        <v>589</v>
      </c>
      <c r="C93" s="401" t="s">
        <v>590</v>
      </c>
      <c r="D93" s="401" t="s">
        <v>591</v>
      </c>
      <c r="E93" s="401" t="s">
        <v>585</v>
      </c>
      <c r="F93" s="135" t="s">
        <v>341</v>
      </c>
      <c r="G93" s="4">
        <v>1000</v>
      </c>
      <c r="H93" s="4">
        <v>1000</v>
      </c>
      <c r="I93" s="4">
        <v>200</v>
      </c>
    </row>
    <row r="94" spans="1:10" ht="15" x14ac:dyDescent="0.2">
      <c r="A94" s="135">
        <v>86</v>
      </c>
      <c r="B94" s="401" t="s">
        <v>586</v>
      </c>
      <c r="C94" s="401" t="s">
        <v>587</v>
      </c>
      <c r="D94" s="401" t="s">
        <v>588</v>
      </c>
      <c r="E94" s="401" t="s">
        <v>585</v>
      </c>
      <c r="F94" s="135" t="s">
        <v>341</v>
      </c>
      <c r="G94" s="4">
        <v>1052.55</v>
      </c>
      <c r="H94" s="4">
        <v>1052.55</v>
      </c>
      <c r="I94" s="4">
        <v>210.51</v>
      </c>
    </row>
    <row r="95" spans="1:10" ht="15" x14ac:dyDescent="0.2">
      <c r="A95" s="135">
        <v>87</v>
      </c>
      <c r="B95" s="401" t="s">
        <v>540</v>
      </c>
      <c r="C95" s="401" t="s">
        <v>592</v>
      </c>
      <c r="D95" s="401" t="s">
        <v>593</v>
      </c>
      <c r="E95" s="401" t="s">
        <v>594</v>
      </c>
      <c r="F95" s="135" t="s">
        <v>341</v>
      </c>
      <c r="G95" s="4">
        <v>625</v>
      </c>
      <c r="H95" s="4">
        <v>625</v>
      </c>
      <c r="I95" s="4">
        <v>125</v>
      </c>
    </row>
    <row r="96" spans="1:10" ht="15" x14ac:dyDescent="0.2">
      <c r="A96" s="135">
        <v>88</v>
      </c>
      <c r="B96" s="401" t="s">
        <v>598</v>
      </c>
      <c r="C96" s="401" t="s">
        <v>599</v>
      </c>
      <c r="D96" s="401" t="s">
        <v>600</v>
      </c>
      <c r="E96" s="401" t="s">
        <v>594</v>
      </c>
      <c r="F96" s="135" t="s">
        <v>341</v>
      </c>
      <c r="G96" s="4">
        <v>625</v>
      </c>
      <c r="H96" s="4">
        <v>625</v>
      </c>
      <c r="I96" s="4">
        <v>125</v>
      </c>
    </row>
    <row r="97" spans="1:10" ht="15" x14ac:dyDescent="0.2">
      <c r="A97" s="135">
        <v>89</v>
      </c>
      <c r="B97" s="401" t="s">
        <v>595</v>
      </c>
      <c r="C97" s="401" t="s">
        <v>596</v>
      </c>
      <c r="D97" s="401" t="s">
        <v>597</v>
      </c>
      <c r="E97" s="401" t="s">
        <v>594</v>
      </c>
      <c r="F97" s="135" t="s">
        <v>341</v>
      </c>
      <c r="G97" s="4">
        <v>625</v>
      </c>
      <c r="H97" s="4">
        <v>625</v>
      </c>
      <c r="I97" s="4">
        <v>125</v>
      </c>
    </row>
    <row r="98" spans="1:10" ht="15" x14ac:dyDescent="0.2">
      <c r="A98" s="135">
        <v>90</v>
      </c>
      <c r="B98" s="401" t="s">
        <v>598</v>
      </c>
      <c r="C98" s="401" t="s">
        <v>601</v>
      </c>
      <c r="D98" s="401" t="s">
        <v>602</v>
      </c>
      <c r="E98" s="401" t="s">
        <v>594</v>
      </c>
      <c r="F98" s="135" t="s">
        <v>341</v>
      </c>
      <c r="G98" s="4">
        <v>500</v>
      </c>
      <c r="H98" s="4">
        <v>500</v>
      </c>
      <c r="I98" s="4">
        <v>100</v>
      </c>
    </row>
    <row r="99" spans="1:10" ht="15" x14ac:dyDescent="0.2">
      <c r="A99" s="135">
        <v>91</v>
      </c>
      <c r="B99" s="401" t="s">
        <v>605</v>
      </c>
      <c r="C99" s="401" t="s">
        <v>601</v>
      </c>
      <c r="D99" s="401" t="s">
        <v>606</v>
      </c>
      <c r="E99" s="401" t="s">
        <v>594</v>
      </c>
      <c r="F99" s="135" t="s">
        <v>341</v>
      </c>
      <c r="G99" s="4">
        <v>500</v>
      </c>
      <c r="H99" s="4">
        <v>500</v>
      </c>
      <c r="I99" s="4">
        <v>100</v>
      </c>
    </row>
    <row r="100" spans="1:10" ht="15" x14ac:dyDescent="0.2">
      <c r="A100" s="135">
        <v>92</v>
      </c>
      <c r="B100" s="401" t="s">
        <v>513</v>
      </c>
      <c r="C100" s="401" t="s">
        <v>603</v>
      </c>
      <c r="D100" s="401" t="s">
        <v>604</v>
      </c>
      <c r="E100" s="401" t="s">
        <v>594</v>
      </c>
      <c r="F100" s="135" t="s">
        <v>341</v>
      </c>
      <c r="G100" s="4">
        <v>500</v>
      </c>
      <c r="H100" s="4">
        <v>500</v>
      </c>
      <c r="I100" s="4">
        <v>100</v>
      </c>
    </row>
    <row r="101" spans="1:10" ht="15" x14ac:dyDescent="0.2">
      <c r="A101" s="135">
        <v>93</v>
      </c>
      <c r="B101" s="401" t="s">
        <v>586</v>
      </c>
      <c r="C101" s="401" t="s">
        <v>619</v>
      </c>
      <c r="D101" s="401" t="s">
        <v>620</v>
      </c>
      <c r="E101" s="401" t="s">
        <v>594</v>
      </c>
      <c r="F101" s="135" t="s">
        <v>341</v>
      </c>
      <c r="G101" s="4">
        <v>500</v>
      </c>
      <c r="H101" s="4">
        <v>500</v>
      </c>
      <c r="I101" s="4">
        <v>0</v>
      </c>
    </row>
    <row r="102" spans="1:10" ht="15" x14ac:dyDescent="0.2">
      <c r="A102" s="135">
        <v>94</v>
      </c>
      <c r="B102" s="401" t="s">
        <v>598</v>
      </c>
      <c r="C102" s="401" t="s">
        <v>612</v>
      </c>
      <c r="D102" s="401" t="s">
        <v>613</v>
      </c>
      <c r="E102" s="401" t="s">
        <v>594</v>
      </c>
      <c r="F102" s="135" t="s">
        <v>341</v>
      </c>
      <c r="G102" s="4">
        <v>500</v>
      </c>
      <c r="H102" s="4">
        <v>500</v>
      </c>
      <c r="I102" s="4">
        <v>100</v>
      </c>
      <c r="J102" s="402"/>
    </row>
    <row r="103" spans="1:10" ht="15" x14ac:dyDescent="0.2">
      <c r="A103" s="135">
        <v>95</v>
      </c>
      <c r="B103" s="401" t="s">
        <v>616</v>
      </c>
      <c r="C103" s="401" t="s">
        <v>617</v>
      </c>
      <c r="D103" s="401" t="s">
        <v>618</v>
      </c>
      <c r="E103" s="401" t="s">
        <v>594</v>
      </c>
      <c r="F103" s="135" t="s">
        <v>341</v>
      </c>
      <c r="G103" s="4">
        <v>500</v>
      </c>
      <c r="H103" s="4">
        <v>500</v>
      </c>
      <c r="I103" s="4">
        <v>100</v>
      </c>
    </row>
    <row r="104" spans="1:10" ht="15" x14ac:dyDescent="0.2">
      <c r="A104" s="135">
        <v>96</v>
      </c>
      <c r="B104" s="401" t="s">
        <v>598</v>
      </c>
      <c r="C104" s="401" t="s">
        <v>607</v>
      </c>
      <c r="D104" s="401" t="s">
        <v>608</v>
      </c>
      <c r="E104" s="401" t="s">
        <v>594</v>
      </c>
      <c r="F104" s="135" t="s">
        <v>341</v>
      </c>
      <c r="G104" s="4">
        <v>500</v>
      </c>
      <c r="H104" s="4">
        <v>500</v>
      </c>
      <c r="I104" s="4">
        <v>100</v>
      </c>
    </row>
    <row r="105" spans="1:10" ht="15" x14ac:dyDescent="0.2">
      <c r="A105" s="135">
        <v>97</v>
      </c>
      <c r="B105" s="401" t="s">
        <v>551</v>
      </c>
      <c r="C105" s="401" t="s">
        <v>614</v>
      </c>
      <c r="D105" s="401" t="s">
        <v>615</v>
      </c>
      <c r="E105" s="401" t="s">
        <v>594</v>
      </c>
      <c r="F105" s="135" t="s">
        <v>341</v>
      </c>
      <c r="G105" s="4">
        <v>500</v>
      </c>
      <c r="H105" s="4">
        <v>500</v>
      </c>
      <c r="I105" s="4">
        <v>100</v>
      </c>
    </row>
    <row r="106" spans="1:10" ht="15" x14ac:dyDescent="0.2">
      <c r="A106" s="135">
        <v>98</v>
      </c>
      <c r="B106" s="401" t="s">
        <v>609</v>
      </c>
      <c r="C106" s="401" t="s">
        <v>610</v>
      </c>
      <c r="D106" s="401" t="s">
        <v>611</v>
      </c>
      <c r="E106" s="401" t="s">
        <v>594</v>
      </c>
      <c r="F106" s="135" t="s">
        <v>341</v>
      </c>
      <c r="G106" s="4">
        <v>500</v>
      </c>
      <c r="H106" s="4">
        <v>500</v>
      </c>
      <c r="I106" s="4">
        <v>100</v>
      </c>
      <c r="J106" s="402"/>
    </row>
    <row r="107" spans="1:10" ht="15" x14ac:dyDescent="0.2">
      <c r="A107" s="135">
        <v>99</v>
      </c>
      <c r="B107" s="401" t="s">
        <v>621</v>
      </c>
      <c r="C107" s="401" t="s">
        <v>603</v>
      </c>
      <c r="D107" s="401" t="s">
        <v>622</v>
      </c>
      <c r="E107" s="401" t="s">
        <v>594</v>
      </c>
      <c r="F107" s="135" t="s">
        <v>341</v>
      </c>
      <c r="G107" s="4">
        <v>412.5</v>
      </c>
      <c r="H107" s="4">
        <v>412.5</v>
      </c>
      <c r="I107" s="4">
        <v>82.5</v>
      </c>
    </row>
    <row r="108" spans="1:10" ht="15" x14ac:dyDescent="0.2">
      <c r="A108" s="135">
        <v>100</v>
      </c>
      <c r="B108" s="401" t="s">
        <v>623</v>
      </c>
      <c r="C108" s="401" t="s">
        <v>624</v>
      </c>
      <c r="D108" s="401" t="s">
        <v>625</v>
      </c>
      <c r="E108" s="401" t="s">
        <v>594</v>
      </c>
      <c r="F108" s="135" t="s">
        <v>341</v>
      </c>
      <c r="G108" s="4">
        <v>375</v>
      </c>
      <c r="H108" s="4">
        <v>375</v>
      </c>
      <c r="I108" s="4">
        <v>75</v>
      </c>
    </row>
    <row r="109" spans="1:10" ht="15" x14ac:dyDescent="0.2">
      <c r="A109" s="135">
        <v>101</v>
      </c>
      <c r="B109" s="401" t="s">
        <v>629</v>
      </c>
      <c r="C109" s="401" t="s">
        <v>592</v>
      </c>
      <c r="D109" s="401" t="s">
        <v>630</v>
      </c>
      <c r="E109" s="401" t="s">
        <v>594</v>
      </c>
      <c r="F109" s="135" t="s">
        <v>341</v>
      </c>
      <c r="G109" s="4">
        <v>375</v>
      </c>
      <c r="H109" s="4">
        <v>375</v>
      </c>
      <c r="I109" s="4">
        <v>75</v>
      </c>
    </row>
    <row r="110" spans="1:10" ht="15" x14ac:dyDescent="0.2">
      <c r="A110" s="135">
        <v>102</v>
      </c>
      <c r="B110" s="401" t="s">
        <v>626</v>
      </c>
      <c r="C110" s="401" t="s">
        <v>627</v>
      </c>
      <c r="D110" s="401" t="s">
        <v>628</v>
      </c>
      <c r="E110" s="401" t="s">
        <v>594</v>
      </c>
      <c r="F110" s="135" t="s">
        <v>341</v>
      </c>
      <c r="G110" s="4">
        <v>375</v>
      </c>
      <c r="H110" s="4">
        <v>375</v>
      </c>
      <c r="I110" s="4">
        <v>75</v>
      </c>
    </row>
    <row r="111" spans="1:10" ht="15" x14ac:dyDescent="0.2">
      <c r="A111" s="135">
        <v>103</v>
      </c>
      <c r="B111" s="401" t="s">
        <v>513</v>
      </c>
      <c r="C111" s="401" t="s">
        <v>638</v>
      </c>
      <c r="D111" s="401" t="s">
        <v>639</v>
      </c>
      <c r="E111" s="401" t="s">
        <v>640</v>
      </c>
      <c r="F111" s="135" t="s">
        <v>0</v>
      </c>
      <c r="G111" s="4">
        <v>1750</v>
      </c>
      <c r="H111" s="4">
        <v>1750</v>
      </c>
      <c r="I111" s="4">
        <v>350</v>
      </c>
    </row>
    <row r="112" spans="1:10" ht="15" x14ac:dyDescent="0.2">
      <c r="A112" s="135">
        <v>104</v>
      </c>
      <c r="B112" s="401" t="s">
        <v>645</v>
      </c>
      <c r="C112" s="401" t="s">
        <v>646</v>
      </c>
      <c r="D112" s="401" t="s">
        <v>647</v>
      </c>
      <c r="E112" s="401" t="s">
        <v>648</v>
      </c>
      <c r="F112" s="135" t="s">
        <v>0</v>
      </c>
      <c r="G112" s="4">
        <v>1500</v>
      </c>
      <c r="H112" s="4">
        <v>1500</v>
      </c>
      <c r="I112" s="4">
        <v>300</v>
      </c>
    </row>
    <row r="113" spans="1:9" ht="15" x14ac:dyDescent="0.2">
      <c r="A113" s="135">
        <v>105</v>
      </c>
      <c r="B113" s="401" t="s">
        <v>605</v>
      </c>
      <c r="C113" s="401" t="s">
        <v>649</v>
      </c>
      <c r="D113" s="401" t="s">
        <v>650</v>
      </c>
      <c r="E113" s="401" t="s">
        <v>651</v>
      </c>
      <c r="F113" s="135" t="s">
        <v>0</v>
      </c>
      <c r="G113" s="4">
        <v>1750</v>
      </c>
      <c r="H113" s="4">
        <v>1750</v>
      </c>
      <c r="I113" s="4">
        <v>350</v>
      </c>
    </row>
    <row r="114" spans="1:9" ht="15" x14ac:dyDescent="0.2">
      <c r="A114" s="135">
        <v>106</v>
      </c>
      <c r="B114" s="401" t="s">
        <v>652</v>
      </c>
      <c r="C114" s="401" t="s">
        <v>653</v>
      </c>
      <c r="D114" s="401" t="s">
        <v>654</v>
      </c>
      <c r="E114" s="401" t="s">
        <v>651</v>
      </c>
      <c r="F114" s="135" t="s">
        <v>0</v>
      </c>
      <c r="G114" s="4">
        <v>1750</v>
      </c>
      <c r="H114" s="4">
        <v>1750</v>
      </c>
      <c r="I114" s="4">
        <v>350</v>
      </c>
    </row>
    <row r="115" spans="1:9" ht="15" x14ac:dyDescent="0.2">
      <c r="A115" s="135">
        <v>107</v>
      </c>
      <c r="B115" s="401" t="s">
        <v>513</v>
      </c>
      <c r="C115" s="401" t="s">
        <v>655</v>
      </c>
      <c r="D115" s="401" t="s">
        <v>656</v>
      </c>
      <c r="E115" s="401" t="s">
        <v>651</v>
      </c>
      <c r="F115" s="135" t="s">
        <v>0</v>
      </c>
      <c r="G115" s="4">
        <v>1750</v>
      </c>
      <c r="H115" s="4">
        <v>1750</v>
      </c>
      <c r="I115" s="4">
        <v>350</v>
      </c>
    </row>
    <row r="116" spans="1:9" ht="15" x14ac:dyDescent="0.2">
      <c r="A116" s="135">
        <v>108</v>
      </c>
      <c r="B116" s="401" t="s">
        <v>669</v>
      </c>
      <c r="C116" s="401" t="s">
        <v>670</v>
      </c>
      <c r="D116" s="401" t="s">
        <v>671</v>
      </c>
      <c r="E116" s="401" t="s">
        <v>672</v>
      </c>
      <c r="F116" s="135" t="s">
        <v>0</v>
      </c>
      <c r="G116" s="4">
        <v>1750</v>
      </c>
      <c r="H116" s="4">
        <v>1750</v>
      </c>
      <c r="I116" s="4">
        <v>350</v>
      </c>
    </row>
    <row r="117" spans="1:9" ht="15" x14ac:dyDescent="0.2">
      <c r="A117" s="135">
        <v>109</v>
      </c>
      <c r="B117" s="401" t="s">
        <v>669</v>
      </c>
      <c r="C117" s="401" t="s">
        <v>673</v>
      </c>
      <c r="D117" s="401" t="s">
        <v>674</v>
      </c>
      <c r="E117" s="401" t="s">
        <v>675</v>
      </c>
      <c r="F117" s="135" t="s">
        <v>0</v>
      </c>
      <c r="G117" s="4">
        <v>1750</v>
      </c>
      <c r="H117" s="4">
        <v>1750</v>
      </c>
      <c r="I117" s="4">
        <v>350</v>
      </c>
    </row>
    <row r="118" spans="1:9" ht="15" x14ac:dyDescent="0.2">
      <c r="A118" s="135">
        <v>110</v>
      </c>
      <c r="B118" s="401" t="s">
        <v>631</v>
      </c>
      <c r="C118" s="401" t="s">
        <v>676</v>
      </c>
      <c r="D118" s="401" t="s">
        <v>677</v>
      </c>
      <c r="E118" s="401" t="s">
        <v>678</v>
      </c>
      <c r="F118" s="135" t="s">
        <v>0</v>
      </c>
      <c r="G118" s="4">
        <v>1250</v>
      </c>
      <c r="H118" s="4">
        <v>1250</v>
      </c>
      <c r="I118" s="4">
        <v>250</v>
      </c>
    </row>
    <row r="119" spans="1:9" ht="15" x14ac:dyDescent="0.2">
      <c r="A119" s="135">
        <v>111</v>
      </c>
      <c r="B119" s="401" t="s">
        <v>669</v>
      </c>
      <c r="C119" s="401" t="s">
        <v>693</v>
      </c>
      <c r="D119" s="401" t="s">
        <v>694</v>
      </c>
      <c r="E119" s="401" t="s">
        <v>695</v>
      </c>
      <c r="F119" s="135" t="s">
        <v>341</v>
      </c>
      <c r="G119" s="4">
        <v>440</v>
      </c>
      <c r="H119" s="4">
        <v>440</v>
      </c>
      <c r="I119" s="4">
        <v>88</v>
      </c>
    </row>
    <row r="120" spans="1:9" ht="15" x14ac:dyDescent="0.2">
      <c r="A120" s="135">
        <v>112</v>
      </c>
      <c r="B120" s="401" t="s">
        <v>696</v>
      </c>
      <c r="C120" s="401" t="s">
        <v>697</v>
      </c>
      <c r="D120" s="401" t="s">
        <v>698</v>
      </c>
      <c r="E120" s="401" t="s">
        <v>699</v>
      </c>
      <c r="F120" s="135" t="s">
        <v>341</v>
      </c>
      <c r="G120" s="4">
        <v>310</v>
      </c>
      <c r="H120" s="4">
        <v>310</v>
      </c>
      <c r="I120" s="4">
        <v>62</v>
      </c>
    </row>
    <row r="121" spans="1:9" ht="15" x14ac:dyDescent="0.2">
      <c r="A121" s="135">
        <v>113</v>
      </c>
      <c r="B121" s="401" t="s">
        <v>700</v>
      </c>
      <c r="C121" s="401" t="s">
        <v>701</v>
      </c>
      <c r="D121" s="401" t="s">
        <v>702</v>
      </c>
      <c r="E121" s="401" t="s">
        <v>703</v>
      </c>
      <c r="F121" s="135" t="s">
        <v>341</v>
      </c>
      <c r="G121" s="4">
        <v>200</v>
      </c>
      <c r="H121" s="4">
        <v>200</v>
      </c>
      <c r="I121" s="4">
        <v>40</v>
      </c>
    </row>
    <row r="122" spans="1:9" ht="15" x14ac:dyDescent="0.2">
      <c r="A122" s="135">
        <v>114</v>
      </c>
      <c r="B122" s="401" t="s">
        <v>704</v>
      </c>
      <c r="C122" s="401" t="s">
        <v>705</v>
      </c>
      <c r="D122" s="401" t="s">
        <v>706</v>
      </c>
      <c r="E122" s="401" t="s">
        <v>695</v>
      </c>
      <c r="F122" s="135" t="s">
        <v>341</v>
      </c>
      <c r="G122" s="4">
        <v>300</v>
      </c>
      <c r="H122" s="4">
        <v>300</v>
      </c>
      <c r="I122" s="4">
        <v>60</v>
      </c>
    </row>
    <row r="123" spans="1:9" ht="15" x14ac:dyDescent="0.2">
      <c r="A123" s="135">
        <v>115</v>
      </c>
      <c r="B123" s="401" t="s">
        <v>707</v>
      </c>
      <c r="C123" s="401" t="s">
        <v>708</v>
      </c>
      <c r="D123" s="401" t="s">
        <v>709</v>
      </c>
      <c r="E123" s="401" t="s">
        <v>710</v>
      </c>
      <c r="F123" s="135" t="s">
        <v>341</v>
      </c>
      <c r="G123" s="4">
        <v>250</v>
      </c>
      <c r="H123" s="4">
        <v>250</v>
      </c>
      <c r="I123" s="4">
        <v>50</v>
      </c>
    </row>
    <row r="124" spans="1:9" ht="15" x14ac:dyDescent="0.2">
      <c r="A124" s="135">
        <v>116</v>
      </c>
      <c r="B124" s="401" t="s">
        <v>711</v>
      </c>
      <c r="C124" s="401" t="s">
        <v>712</v>
      </c>
      <c r="D124" s="401" t="s">
        <v>713</v>
      </c>
      <c r="E124" s="401" t="s">
        <v>695</v>
      </c>
      <c r="F124" s="135" t="s">
        <v>341</v>
      </c>
      <c r="G124" s="4">
        <v>450</v>
      </c>
      <c r="H124" s="4">
        <v>450</v>
      </c>
      <c r="I124" s="4">
        <v>90</v>
      </c>
    </row>
    <row r="125" spans="1:9" ht="15" x14ac:dyDescent="0.2">
      <c r="A125" s="135">
        <v>117</v>
      </c>
      <c r="B125" s="401" t="s">
        <v>714</v>
      </c>
      <c r="C125" s="401" t="s">
        <v>715</v>
      </c>
      <c r="D125" s="401" t="s">
        <v>716</v>
      </c>
      <c r="E125" s="401" t="s">
        <v>699</v>
      </c>
      <c r="F125" s="135" t="s">
        <v>341</v>
      </c>
      <c r="G125" s="4">
        <v>300</v>
      </c>
      <c r="H125" s="4">
        <v>300</v>
      </c>
      <c r="I125" s="4">
        <v>60</v>
      </c>
    </row>
    <row r="126" spans="1:9" ht="15" x14ac:dyDescent="0.2">
      <c r="A126" s="135">
        <v>118</v>
      </c>
      <c r="B126" s="401" t="s">
        <v>717</v>
      </c>
      <c r="C126" s="401" t="s">
        <v>718</v>
      </c>
      <c r="D126" s="401" t="s">
        <v>719</v>
      </c>
      <c r="E126" s="401" t="s">
        <v>695</v>
      </c>
      <c r="F126" s="135" t="s">
        <v>341</v>
      </c>
      <c r="G126" s="4">
        <v>437.5</v>
      </c>
      <c r="H126" s="4">
        <v>437.5</v>
      </c>
      <c r="I126" s="4">
        <v>87.5</v>
      </c>
    </row>
    <row r="127" spans="1:9" ht="15" x14ac:dyDescent="0.2">
      <c r="A127" s="135">
        <v>119</v>
      </c>
      <c r="B127" s="401" t="s">
        <v>623</v>
      </c>
      <c r="C127" s="401" t="s">
        <v>720</v>
      </c>
      <c r="D127" s="401" t="s">
        <v>721</v>
      </c>
      <c r="E127" s="401" t="s">
        <v>699</v>
      </c>
      <c r="F127" s="135" t="s">
        <v>341</v>
      </c>
      <c r="G127" s="4">
        <v>312.5</v>
      </c>
      <c r="H127" s="4">
        <v>312.5</v>
      </c>
      <c r="I127" s="4">
        <v>62.5</v>
      </c>
    </row>
    <row r="128" spans="1:9" ht="15" x14ac:dyDescent="0.2">
      <c r="A128" s="135">
        <v>120</v>
      </c>
      <c r="B128" s="401" t="s">
        <v>722</v>
      </c>
      <c r="C128" s="401" t="s">
        <v>723</v>
      </c>
      <c r="D128" s="401">
        <v>61009004678</v>
      </c>
      <c r="E128" s="401" t="s">
        <v>703</v>
      </c>
      <c r="F128" s="135" t="s">
        <v>341</v>
      </c>
      <c r="G128" s="4">
        <v>150</v>
      </c>
      <c r="H128" s="4">
        <v>150</v>
      </c>
      <c r="I128" s="4">
        <v>30</v>
      </c>
    </row>
    <row r="129" spans="1:9" ht="15" x14ac:dyDescent="0.2">
      <c r="A129" s="135">
        <v>121</v>
      </c>
      <c r="B129" s="401" t="s">
        <v>724</v>
      </c>
      <c r="C129" s="401" t="s">
        <v>725</v>
      </c>
      <c r="D129" s="401" t="s">
        <v>726</v>
      </c>
      <c r="E129" s="401" t="s">
        <v>695</v>
      </c>
      <c r="F129" s="135" t="s">
        <v>341</v>
      </c>
      <c r="G129" s="4">
        <v>300</v>
      </c>
      <c r="H129" s="4">
        <v>300</v>
      </c>
      <c r="I129" s="4">
        <v>60</v>
      </c>
    </row>
    <row r="130" spans="1:9" ht="15" x14ac:dyDescent="0.2">
      <c r="A130" s="135">
        <v>122</v>
      </c>
      <c r="B130" s="401" t="s">
        <v>727</v>
      </c>
      <c r="C130" s="401" t="s">
        <v>728</v>
      </c>
      <c r="D130" s="401" t="s">
        <v>729</v>
      </c>
      <c r="E130" s="401" t="s">
        <v>710</v>
      </c>
      <c r="F130" s="135" t="s">
        <v>341</v>
      </c>
      <c r="G130" s="4">
        <v>160</v>
      </c>
      <c r="H130" s="4">
        <v>160</v>
      </c>
      <c r="I130" s="4">
        <v>32</v>
      </c>
    </row>
    <row r="131" spans="1:9" ht="15" x14ac:dyDescent="0.2">
      <c r="A131" s="135">
        <v>123</v>
      </c>
      <c r="B131" s="401" t="s">
        <v>730</v>
      </c>
      <c r="C131" s="401" t="s">
        <v>731</v>
      </c>
      <c r="D131" s="401" t="s">
        <v>732</v>
      </c>
      <c r="E131" s="401" t="s">
        <v>699</v>
      </c>
      <c r="F131" s="135" t="s">
        <v>341</v>
      </c>
      <c r="G131" s="4">
        <v>140</v>
      </c>
      <c r="H131" s="4">
        <v>140</v>
      </c>
      <c r="I131" s="4">
        <v>28</v>
      </c>
    </row>
    <row r="132" spans="1:9" ht="15" x14ac:dyDescent="0.2">
      <c r="A132" s="135">
        <v>124</v>
      </c>
      <c r="B132" s="401" t="s">
        <v>733</v>
      </c>
      <c r="C132" s="401" t="s">
        <v>734</v>
      </c>
      <c r="D132" s="401">
        <v>61008000439</v>
      </c>
      <c r="E132" s="401" t="s">
        <v>695</v>
      </c>
      <c r="F132" s="135" t="s">
        <v>341</v>
      </c>
      <c r="G132" s="4">
        <v>300</v>
      </c>
      <c r="H132" s="4">
        <v>300</v>
      </c>
      <c r="I132" s="4">
        <v>60</v>
      </c>
    </row>
    <row r="133" spans="1:9" ht="15" x14ac:dyDescent="0.2">
      <c r="A133" s="135">
        <v>125</v>
      </c>
      <c r="B133" s="401" t="s">
        <v>735</v>
      </c>
      <c r="C133" s="401" t="s">
        <v>736</v>
      </c>
      <c r="D133" s="401">
        <v>61008003166</v>
      </c>
      <c r="E133" s="401" t="s">
        <v>710</v>
      </c>
      <c r="F133" s="135" t="s">
        <v>341</v>
      </c>
      <c r="G133" s="4">
        <v>250</v>
      </c>
      <c r="H133" s="4">
        <v>250</v>
      </c>
      <c r="I133" s="4">
        <v>50</v>
      </c>
    </row>
    <row r="134" spans="1:9" ht="15" x14ac:dyDescent="0.2">
      <c r="A134" s="135">
        <v>126</v>
      </c>
      <c r="B134" s="401" t="s">
        <v>737</v>
      </c>
      <c r="C134" s="401" t="s">
        <v>533</v>
      </c>
      <c r="D134" s="401" t="s">
        <v>738</v>
      </c>
      <c r="E134" s="401" t="s">
        <v>699</v>
      </c>
      <c r="F134" s="135" t="s">
        <v>341</v>
      </c>
      <c r="G134" s="4">
        <v>200</v>
      </c>
      <c r="H134" s="4">
        <v>200</v>
      </c>
      <c r="I134" s="4">
        <v>40</v>
      </c>
    </row>
    <row r="135" spans="1:9" ht="15" x14ac:dyDescent="0.2">
      <c r="A135" s="135">
        <v>127</v>
      </c>
      <c r="B135" s="401" t="s">
        <v>739</v>
      </c>
      <c r="C135" s="401" t="s">
        <v>740</v>
      </c>
      <c r="D135" s="401">
        <v>57001007147</v>
      </c>
      <c r="E135" s="401" t="s">
        <v>695</v>
      </c>
      <c r="F135" s="135" t="s">
        <v>341</v>
      </c>
      <c r="G135" s="4">
        <v>400</v>
      </c>
      <c r="H135" s="4">
        <v>400</v>
      </c>
      <c r="I135" s="4">
        <v>80</v>
      </c>
    </row>
    <row r="136" spans="1:9" ht="15" x14ac:dyDescent="0.2">
      <c r="A136" s="135">
        <v>128</v>
      </c>
      <c r="B136" s="401" t="s">
        <v>741</v>
      </c>
      <c r="C136" s="401" t="s">
        <v>742</v>
      </c>
      <c r="D136" s="401" t="s">
        <v>743</v>
      </c>
      <c r="E136" s="401" t="s">
        <v>699</v>
      </c>
      <c r="F136" s="135" t="s">
        <v>341</v>
      </c>
      <c r="G136" s="4">
        <v>350</v>
      </c>
      <c r="H136" s="4">
        <v>350</v>
      </c>
      <c r="I136" s="4">
        <v>70</v>
      </c>
    </row>
    <row r="137" spans="1:9" ht="15" x14ac:dyDescent="0.2">
      <c r="A137" s="135">
        <v>129</v>
      </c>
      <c r="B137" s="401" t="s">
        <v>744</v>
      </c>
      <c r="C137" s="401" t="s">
        <v>745</v>
      </c>
      <c r="D137" s="401" t="s">
        <v>746</v>
      </c>
      <c r="E137" s="401" t="s">
        <v>703</v>
      </c>
      <c r="F137" s="135" t="s">
        <v>341</v>
      </c>
      <c r="G137" s="4">
        <v>437.5</v>
      </c>
      <c r="H137" s="4">
        <v>437.5</v>
      </c>
      <c r="I137" s="4">
        <v>87.5</v>
      </c>
    </row>
    <row r="138" spans="1:9" ht="15" x14ac:dyDescent="0.2">
      <c r="A138" s="135">
        <v>130</v>
      </c>
      <c r="B138" s="401" t="s">
        <v>747</v>
      </c>
      <c r="C138" s="401" t="s">
        <v>748</v>
      </c>
      <c r="D138" s="401" t="s">
        <v>749</v>
      </c>
      <c r="E138" s="401" t="s">
        <v>699</v>
      </c>
      <c r="F138" s="135" t="s">
        <v>341</v>
      </c>
      <c r="G138" s="4">
        <v>312.5</v>
      </c>
      <c r="H138" s="4">
        <v>312.5</v>
      </c>
      <c r="I138" s="4">
        <v>62.5</v>
      </c>
    </row>
    <row r="139" spans="1:9" ht="15" x14ac:dyDescent="0.2">
      <c r="A139" s="135">
        <v>131</v>
      </c>
      <c r="B139" s="401" t="s">
        <v>554</v>
      </c>
      <c r="C139" s="401" t="s">
        <v>750</v>
      </c>
      <c r="D139" s="401" t="s">
        <v>751</v>
      </c>
      <c r="E139" s="401" t="s">
        <v>695</v>
      </c>
      <c r="F139" s="135" t="s">
        <v>341</v>
      </c>
      <c r="G139" s="4">
        <v>437.5</v>
      </c>
      <c r="H139" s="4">
        <v>437.5</v>
      </c>
      <c r="I139" s="4">
        <v>87.5</v>
      </c>
    </row>
    <row r="140" spans="1:9" ht="15" x14ac:dyDescent="0.2">
      <c r="A140" s="135">
        <v>132</v>
      </c>
      <c r="B140" s="401" t="s">
        <v>752</v>
      </c>
      <c r="C140" s="401" t="s">
        <v>753</v>
      </c>
      <c r="D140" s="401" t="s">
        <v>754</v>
      </c>
      <c r="E140" s="401" t="s">
        <v>699</v>
      </c>
      <c r="F140" s="135" t="s">
        <v>341</v>
      </c>
      <c r="G140" s="4">
        <v>312.5</v>
      </c>
      <c r="H140" s="4">
        <v>312.5</v>
      </c>
      <c r="I140" s="4">
        <v>62.5</v>
      </c>
    </row>
    <row r="141" spans="1:9" ht="15" x14ac:dyDescent="0.2">
      <c r="A141" s="135">
        <v>133</v>
      </c>
      <c r="B141" s="401" t="s">
        <v>722</v>
      </c>
      <c r="C141" s="401" t="s">
        <v>755</v>
      </c>
      <c r="D141" s="401" t="s">
        <v>756</v>
      </c>
      <c r="E141" s="401" t="s">
        <v>695</v>
      </c>
      <c r="F141" s="135" t="s">
        <v>341</v>
      </c>
      <c r="G141" s="4">
        <v>437.5</v>
      </c>
      <c r="H141" s="4">
        <v>437.5</v>
      </c>
      <c r="I141" s="4">
        <v>87.5</v>
      </c>
    </row>
    <row r="142" spans="1:9" ht="15" x14ac:dyDescent="0.2">
      <c r="A142" s="135">
        <v>134</v>
      </c>
      <c r="B142" s="401" t="s">
        <v>560</v>
      </c>
      <c r="C142" s="401" t="s">
        <v>757</v>
      </c>
      <c r="D142" s="401" t="s">
        <v>758</v>
      </c>
      <c r="E142" s="401" t="s">
        <v>699</v>
      </c>
      <c r="F142" s="135" t="s">
        <v>341</v>
      </c>
      <c r="G142" s="4">
        <v>312.5</v>
      </c>
      <c r="H142" s="4">
        <v>312.5</v>
      </c>
      <c r="I142" s="4">
        <v>62.5</v>
      </c>
    </row>
    <row r="143" spans="1:9" ht="15" x14ac:dyDescent="0.2">
      <c r="A143" s="135">
        <v>135</v>
      </c>
      <c r="B143" s="401" t="s">
        <v>759</v>
      </c>
      <c r="C143" s="401" t="s">
        <v>760</v>
      </c>
      <c r="D143" s="401">
        <v>59003002090</v>
      </c>
      <c r="E143" s="401" t="s">
        <v>695</v>
      </c>
      <c r="F143" s="135" t="s">
        <v>341</v>
      </c>
      <c r="G143" s="4">
        <v>437.5</v>
      </c>
      <c r="H143" s="4">
        <v>437.5</v>
      </c>
      <c r="I143" s="4">
        <v>87.5</v>
      </c>
    </row>
    <row r="144" spans="1:9" ht="15" x14ac:dyDescent="0.2">
      <c r="A144" s="135">
        <v>136</v>
      </c>
      <c r="B144" s="401" t="s">
        <v>761</v>
      </c>
      <c r="C144" s="401" t="s">
        <v>762</v>
      </c>
      <c r="D144" s="401">
        <v>59002004965</v>
      </c>
      <c r="E144" s="401" t="s">
        <v>699</v>
      </c>
      <c r="F144" s="135" t="s">
        <v>341</v>
      </c>
      <c r="G144" s="4">
        <v>312.5</v>
      </c>
      <c r="H144" s="4">
        <v>312.5</v>
      </c>
      <c r="I144" s="4">
        <v>62.5</v>
      </c>
    </row>
    <row r="145" spans="1:9" ht="15" x14ac:dyDescent="0.2">
      <c r="A145" s="135">
        <v>137</v>
      </c>
      <c r="B145" s="401" t="s">
        <v>763</v>
      </c>
      <c r="C145" s="401" t="s">
        <v>764</v>
      </c>
      <c r="D145" s="401" t="s">
        <v>765</v>
      </c>
      <c r="E145" s="401" t="s">
        <v>710</v>
      </c>
      <c r="F145" s="135" t="s">
        <v>341</v>
      </c>
      <c r="G145" s="4">
        <v>750</v>
      </c>
      <c r="H145" s="4">
        <v>750</v>
      </c>
      <c r="I145" s="4">
        <v>150</v>
      </c>
    </row>
    <row r="146" spans="1:9" ht="15" x14ac:dyDescent="0.2">
      <c r="A146" s="135">
        <v>138</v>
      </c>
      <c r="B146" s="401" t="s">
        <v>513</v>
      </c>
      <c r="C146" s="401" t="s">
        <v>766</v>
      </c>
      <c r="D146" s="401" t="s">
        <v>767</v>
      </c>
      <c r="E146" s="401" t="s">
        <v>695</v>
      </c>
      <c r="F146" s="135" t="s">
        <v>341</v>
      </c>
      <c r="G146" s="4">
        <v>750</v>
      </c>
      <c r="H146" s="4">
        <v>750</v>
      </c>
      <c r="I146" s="4">
        <v>150</v>
      </c>
    </row>
    <row r="147" spans="1:9" ht="15" x14ac:dyDescent="0.2">
      <c r="A147" s="135">
        <v>139</v>
      </c>
      <c r="B147" s="401" t="s">
        <v>529</v>
      </c>
      <c r="C147" s="401" t="s">
        <v>768</v>
      </c>
      <c r="D147" s="401" t="s">
        <v>769</v>
      </c>
      <c r="E147" s="401" t="s">
        <v>703</v>
      </c>
      <c r="F147" s="135" t="s">
        <v>341</v>
      </c>
      <c r="G147" s="4">
        <v>437.5</v>
      </c>
      <c r="H147" s="4">
        <v>437.5</v>
      </c>
      <c r="I147" s="4">
        <v>87.5</v>
      </c>
    </row>
    <row r="148" spans="1:9" ht="15" x14ac:dyDescent="0.2">
      <c r="A148" s="135">
        <v>140</v>
      </c>
      <c r="B148" s="401" t="s">
        <v>770</v>
      </c>
      <c r="C148" s="401" t="s">
        <v>771</v>
      </c>
      <c r="D148" s="401" t="s">
        <v>772</v>
      </c>
      <c r="E148" s="401" t="s">
        <v>699</v>
      </c>
      <c r="F148" s="135" t="s">
        <v>341</v>
      </c>
      <c r="G148" s="4">
        <v>312.5</v>
      </c>
      <c r="H148" s="4">
        <v>312.5</v>
      </c>
      <c r="I148" s="4">
        <v>62.5</v>
      </c>
    </row>
    <row r="149" spans="1:9" ht="15" x14ac:dyDescent="0.2">
      <c r="A149" s="135">
        <v>141</v>
      </c>
      <c r="B149" s="401" t="s">
        <v>773</v>
      </c>
      <c r="C149" s="401" t="s">
        <v>774</v>
      </c>
      <c r="D149" s="401" t="s">
        <v>775</v>
      </c>
      <c r="E149" s="401" t="s">
        <v>699</v>
      </c>
      <c r="F149" s="135" t="s">
        <v>341</v>
      </c>
      <c r="G149" s="4">
        <v>750</v>
      </c>
      <c r="H149" s="4">
        <v>750</v>
      </c>
      <c r="I149" s="4">
        <v>150</v>
      </c>
    </row>
    <row r="150" spans="1:9" ht="15" x14ac:dyDescent="0.2">
      <c r="A150" s="135">
        <v>142</v>
      </c>
      <c r="B150" s="401" t="s">
        <v>776</v>
      </c>
      <c r="C150" s="401" t="s">
        <v>777</v>
      </c>
      <c r="D150" s="401" t="s">
        <v>778</v>
      </c>
      <c r="E150" s="401" t="s">
        <v>695</v>
      </c>
      <c r="F150" s="135" t="s">
        <v>341</v>
      </c>
      <c r="G150" s="4">
        <v>437.5</v>
      </c>
      <c r="H150" s="4">
        <v>437.5</v>
      </c>
      <c r="I150" s="4">
        <v>87.5</v>
      </c>
    </row>
    <row r="151" spans="1:9" ht="15" x14ac:dyDescent="0.2">
      <c r="A151" s="135">
        <v>143</v>
      </c>
      <c r="B151" s="401" t="s">
        <v>779</v>
      </c>
      <c r="C151" s="401" t="s">
        <v>780</v>
      </c>
      <c r="D151" s="401" t="s">
        <v>781</v>
      </c>
      <c r="E151" s="401" t="s">
        <v>699</v>
      </c>
      <c r="F151" s="135" t="s">
        <v>341</v>
      </c>
      <c r="G151" s="4">
        <v>312.5</v>
      </c>
      <c r="H151" s="4">
        <v>312.5</v>
      </c>
      <c r="I151" s="4">
        <v>62.5</v>
      </c>
    </row>
    <row r="152" spans="1:9" ht="15" x14ac:dyDescent="0.2">
      <c r="A152" s="135">
        <v>144</v>
      </c>
      <c r="B152" s="401" t="s">
        <v>595</v>
      </c>
      <c r="C152" s="401" t="s">
        <v>782</v>
      </c>
      <c r="D152" s="401" t="s">
        <v>783</v>
      </c>
      <c r="E152" s="401" t="s">
        <v>695</v>
      </c>
      <c r="F152" s="135" t="s">
        <v>341</v>
      </c>
      <c r="G152" s="4">
        <v>437.5</v>
      </c>
      <c r="H152" s="4">
        <v>437.5</v>
      </c>
      <c r="I152" s="4">
        <v>87.5</v>
      </c>
    </row>
    <row r="153" spans="1:9" ht="15" x14ac:dyDescent="0.2">
      <c r="A153" s="135">
        <v>145</v>
      </c>
      <c r="B153" s="401" t="s">
        <v>784</v>
      </c>
      <c r="C153" s="401" t="s">
        <v>785</v>
      </c>
      <c r="D153" s="401" t="s">
        <v>786</v>
      </c>
      <c r="E153" s="401" t="s">
        <v>699</v>
      </c>
      <c r="F153" s="135" t="s">
        <v>341</v>
      </c>
      <c r="G153" s="4">
        <v>312.5</v>
      </c>
      <c r="H153" s="4">
        <v>312.5</v>
      </c>
      <c r="I153" s="4">
        <v>62.5</v>
      </c>
    </row>
    <row r="154" spans="1:9" ht="15" x14ac:dyDescent="0.2">
      <c r="A154" s="135">
        <v>146</v>
      </c>
      <c r="B154" s="401" t="s">
        <v>787</v>
      </c>
      <c r="C154" s="401" t="s">
        <v>788</v>
      </c>
      <c r="D154" s="401" t="s">
        <v>789</v>
      </c>
      <c r="E154" s="401" t="s">
        <v>703</v>
      </c>
      <c r="F154" s="135" t="s">
        <v>341</v>
      </c>
      <c r="G154" s="4">
        <v>250</v>
      </c>
      <c r="H154" s="4">
        <v>250</v>
      </c>
      <c r="I154" s="4">
        <v>50</v>
      </c>
    </row>
    <row r="155" spans="1:9" ht="15" x14ac:dyDescent="0.2">
      <c r="A155" s="135">
        <v>147</v>
      </c>
      <c r="B155" s="401" t="s">
        <v>707</v>
      </c>
      <c r="C155" s="401" t="s">
        <v>790</v>
      </c>
      <c r="D155" s="401" t="s">
        <v>791</v>
      </c>
      <c r="E155" s="401" t="s">
        <v>695</v>
      </c>
      <c r="F155" s="135" t="s">
        <v>341</v>
      </c>
      <c r="G155" s="4">
        <v>192.47</v>
      </c>
      <c r="H155" s="4">
        <v>192.47</v>
      </c>
      <c r="I155" s="4">
        <v>38.494</v>
      </c>
    </row>
    <row r="156" spans="1:9" ht="15" x14ac:dyDescent="0.2">
      <c r="A156" s="135">
        <v>148</v>
      </c>
      <c r="B156" s="401" t="s">
        <v>792</v>
      </c>
      <c r="C156" s="401" t="s">
        <v>793</v>
      </c>
      <c r="D156" s="401" t="s">
        <v>794</v>
      </c>
      <c r="E156" s="401" t="s">
        <v>695</v>
      </c>
      <c r="F156" s="135" t="s">
        <v>341</v>
      </c>
      <c r="G156" s="4">
        <v>57.53</v>
      </c>
      <c r="H156" s="4">
        <v>57.53</v>
      </c>
      <c r="I156" s="4">
        <v>11.506</v>
      </c>
    </row>
    <row r="157" spans="1:9" ht="15" x14ac:dyDescent="0.2">
      <c r="A157" s="135">
        <v>149</v>
      </c>
      <c r="B157" s="401" t="s">
        <v>770</v>
      </c>
      <c r="C157" s="401" t="s">
        <v>795</v>
      </c>
      <c r="D157" s="401" t="s">
        <v>796</v>
      </c>
      <c r="E157" s="401" t="s">
        <v>710</v>
      </c>
      <c r="F157" s="135" t="s">
        <v>341</v>
      </c>
      <c r="G157" s="4">
        <v>250</v>
      </c>
      <c r="H157" s="4">
        <v>250</v>
      </c>
      <c r="I157" s="4">
        <v>50</v>
      </c>
    </row>
    <row r="158" spans="1:9" ht="15" x14ac:dyDescent="0.2">
      <c r="A158" s="135">
        <v>150</v>
      </c>
      <c r="B158" s="401" t="s">
        <v>797</v>
      </c>
      <c r="C158" s="401" t="s">
        <v>798</v>
      </c>
      <c r="D158" s="401" t="s">
        <v>799</v>
      </c>
      <c r="E158" s="401" t="s">
        <v>703</v>
      </c>
      <c r="F158" s="135" t="s">
        <v>341</v>
      </c>
      <c r="G158" s="4">
        <v>350</v>
      </c>
      <c r="H158" s="4">
        <v>350</v>
      </c>
      <c r="I158" s="4">
        <v>70</v>
      </c>
    </row>
    <row r="159" spans="1:9" ht="15" x14ac:dyDescent="0.2">
      <c r="A159" s="135">
        <v>151</v>
      </c>
      <c r="B159" s="401" t="s">
        <v>529</v>
      </c>
      <c r="C159" s="401" t="s">
        <v>800</v>
      </c>
      <c r="D159" s="401" t="s">
        <v>801</v>
      </c>
      <c r="E159" s="401" t="s">
        <v>695</v>
      </c>
      <c r="F159" s="135" t="s">
        <v>341</v>
      </c>
      <c r="G159" s="4">
        <v>250</v>
      </c>
      <c r="H159" s="4">
        <v>250</v>
      </c>
      <c r="I159" s="4">
        <v>50</v>
      </c>
    </row>
    <row r="160" spans="1:9" ht="15" x14ac:dyDescent="0.2">
      <c r="A160" s="135">
        <v>152</v>
      </c>
      <c r="B160" s="401" t="s">
        <v>802</v>
      </c>
      <c r="C160" s="401" t="s">
        <v>803</v>
      </c>
      <c r="D160" s="401" t="s">
        <v>804</v>
      </c>
      <c r="E160" s="401" t="s">
        <v>699</v>
      </c>
      <c r="F160" s="135" t="s">
        <v>341</v>
      </c>
      <c r="G160" s="4">
        <v>150</v>
      </c>
      <c r="H160" s="4">
        <v>150</v>
      </c>
      <c r="I160" s="4">
        <v>30</v>
      </c>
    </row>
    <row r="161" spans="1:10" ht="15" x14ac:dyDescent="0.2">
      <c r="A161" s="135">
        <v>153</v>
      </c>
      <c r="B161" s="401" t="s">
        <v>805</v>
      </c>
      <c r="C161" s="401" t="s">
        <v>806</v>
      </c>
      <c r="D161" s="401" t="s">
        <v>807</v>
      </c>
      <c r="E161" s="401" t="s">
        <v>703</v>
      </c>
      <c r="F161" s="135" t="s">
        <v>341</v>
      </c>
      <c r="G161" s="4">
        <v>350</v>
      </c>
      <c r="H161" s="4">
        <v>350</v>
      </c>
      <c r="I161" s="4">
        <v>70</v>
      </c>
    </row>
    <row r="162" spans="1:10" ht="15" x14ac:dyDescent="0.2">
      <c r="A162" s="135">
        <v>154</v>
      </c>
      <c r="B162" s="401" t="s">
        <v>525</v>
      </c>
      <c r="C162" s="401" t="s">
        <v>808</v>
      </c>
      <c r="D162" s="401" t="s">
        <v>809</v>
      </c>
      <c r="E162" s="401" t="s">
        <v>695</v>
      </c>
      <c r="F162" s="135" t="s">
        <v>341</v>
      </c>
      <c r="G162" s="4">
        <v>200</v>
      </c>
      <c r="H162" s="4">
        <v>200</v>
      </c>
      <c r="I162" s="4">
        <v>40</v>
      </c>
    </row>
    <row r="163" spans="1:10" ht="15" x14ac:dyDescent="0.2">
      <c r="A163" s="135">
        <v>155</v>
      </c>
      <c r="B163" s="401" t="s">
        <v>661</v>
      </c>
      <c r="C163" s="401" t="s">
        <v>810</v>
      </c>
      <c r="D163" s="401" t="s">
        <v>811</v>
      </c>
      <c r="E163" s="401" t="s">
        <v>699</v>
      </c>
      <c r="F163" s="135" t="s">
        <v>341</v>
      </c>
      <c r="G163" s="4">
        <v>200</v>
      </c>
      <c r="H163" s="4">
        <v>200</v>
      </c>
      <c r="I163" s="4">
        <v>40</v>
      </c>
    </row>
    <row r="164" spans="1:10" ht="15" x14ac:dyDescent="0.2">
      <c r="A164" s="135">
        <v>156</v>
      </c>
      <c r="B164" s="401" t="s">
        <v>812</v>
      </c>
      <c r="C164" s="401" t="s">
        <v>813</v>
      </c>
      <c r="D164" s="401" t="s">
        <v>814</v>
      </c>
      <c r="E164" s="401" t="s">
        <v>703</v>
      </c>
      <c r="F164" s="135" t="s">
        <v>341</v>
      </c>
      <c r="G164" s="4">
        <v>400</v>
      </c>
      <c r="H164" s="4">
        <v>400</v>
      </c>
      <c r="I164" s="4">
        <v>80</v>
      </c>
    </row>
    <row r="165" spans="1:10" ht="15" x14ac:dyDescent="0.2">
      <c r="A165" s="135">
        <v>157</v>
      </c>
      <c r="B165" s="401" t="s">
        <v>513</v>
      </c>
      <c r="C165" s="401" t="s">
        <v>815</v>
      </c>
      <c r="D165" s="401" t="s">
        <v>816</v>
      </c>
      <c r="E165" s="401" t="s">
        <v>695</v>
      </c>
      <c r="F165" s="135" t="s">
        <v>341</v>
      </c>
      <c r="G165" s="4">
        <v>350</v>
      </c>
      <c r="H165" s="4">
        <v>350</v>
      </c>
      <c r="I165" s="4">
        <v>70</v>
      </c>
    </row>
    <row r="166" spans="1:10" ht="15" x14ac:dyDescent="0.2">
      <c r="A166" s="135">
        <v>158</v>
      </c>
      <c r="B166" s="401" t="s">
        <v>744</v>
      </c>
      <c r="C166" s="401" t="s">
        <v>817</v>
      </c>
      <c r="D166" s="401" t="s">
        <v>818</v>
      </c>
      <c r="E166" s="401" t="s">
        <v>703</v>
      </c>
      <c r="F166" s="135" t="s">
        <v>341</v>
      </c>
      <c r="G166" s="4">
        <v>312.5</v>
      </c>
      <c r="H166" s="4">
        <v>312.5</v>
      </c>
      <c r="I166" s="4">
        <v>62.5</v>
      </c>
    </row>
    <row r="167" spans="1:10" ht="15" x14ac:dyDescent="0.2">
      <c r="A167" s="135">
        <v>159</v>
      </c>
      <c r="B167" s="401" t="s">
        <v>819</v>
      </c>
      <c r="C167" s="401" t="s">
        <v>820</v>
      </c>
      <c r="D167" s="401" t="s">
        <v>821</v>
      </c>
      <c r="E167" s="401" t="s">
        <v>695</v>
      </c>
      <c r="F167" s="135" t="s">
        <v>341</v>
      </c>
      <c r="G167" s="4">
        <v>125</v>
      </c>
      <c r="H167" s="4">
        <v>125</v>
      </c>
      <c r="I167" s="4">
        <v>25</v>
      </c>
    </row>
    <row r="168" spans="1:10" ht="15" x14ac:dyDescent="0.2">
      <c r="A168" s="135">
        <v>160</v>
      </c>
      <c r="B168" s="401" t="s">
        <v>730</v>
      </c>
      <c r="C168" s="401" t="s">
        <v>822</v>
      </c>
      <c r="D168" s="401" t="s">
        <v>823</v>
      </c>
      <c r="E168" s="401" t="s">
        <v>699</v>
      </c>
      <c r="F168" s="135" t="s">
        <v>341</v>
      </c>
      <c r="G168" s="4">
        <v>312.5</v>
      </c>
      <c r="H168" s="4">
        <v>312.5</v>
      </c>
      <c r="I168" s="4">
        <v>62.5</v>
      </c>
      <c r="J168" s="402"/>
    </row>
    <row r="169" spans="1:10" ht="15" x14ac:dyDescent="0.2">
      <c r="A169" s="135">
        <v>161</v>
      </c>
      <c r="B169" s="401" t="s">
        <v>824</v>
      </c>
      <c r="C169" s="401" t="s">
        <v>825</v>
      </c>
      <c r="D169" s="401" t="s">
        <v>826</v>
      </c>
      <c r="E169" s="401" t="s">
        <v>703</v>
      </c>
      <c r="F169" s="135" t="s">
        <v>341</v>
      </c>
      <c r="G169" s="4">
        <v>281.25</v>
      </c>
      <c r="H169" s="4">
        <v>281.25</v>
      </c>
      <c r="I169" s="4">
        <v>56.25</v>
      </c>
    </row>
    <row r="170" spans="1:10" ht="15" x14ac:dyDescent="0.2">
      <c r="A170" s="135">
        <v>162</v>
      </c>
      <c r="B170" s="401" t="s">
        <v>827</v>
      </c>
      <c r="C170" s="401" t="s">
        <v>828</v>
      </c>
      <c r="D170" s="401" t="s">
        <v>829</v>
      </c>
      <c r="E170" s="401" t="s">
        <v>710</v>
      </c>
      <c r="F170" s="135" t="s">
        <v>341</v>
      </c>
      <c r="G170" s="4">
        <v>187.5</v>
      </c>
      <c r="H170" s="4">
        <v>187.5</v>
      </c>
      <c r="I170" s="4">
        <v>37.5</v>
      </c>
    </row>
    <row r="171" spans="1:10" ht="15" x14ac:dyDescent="0.2">
      <c r="A171" s="135">
        <v>163</v>
      </c>
      <c r="B171" s="401" t="s">
        <v>830</v>
      </c>
      <c r="C171" s="401" t="s">
        <v>831</v>
      </c>
      <c r="D171" s="401" t="s">
        <v>832</v>
      </c>
      <c r="E171" s="401" t="s">
        <v>699</v>
      </c>
      <c r="F171" s="135" t="s">
        <v>341</v>
      </c>
      <c r="G171" s="4">
        <v>281.25</v>
      </c>
      <c r="H171" s="4">
        <v>281.25</v>
      </c>
      <c r="I171" s="4">
        <v>56.25</v>
      </c>
    </row>
    <row r="172" spans="1:10" ht="15" x14ac:dyDescent="0.2">
      <c r="A172" s="135">
        <v>164</v>
      </c>
      <c r="B172" s="401" t="s">
        <v>833</v>
      </c>
      <c r="C172" s="401" t="s">
        <v>834</v>
      </c>
      <c r="D172" s="401" t="s">
        <v>835</v>
      </c>
      <c r="E172" s="401" t="s">
        <v>695</v>
      </c>
      <c r="F172" s="135" t="s">
        <v>341</v>
      </c>
      <c r="G172" s="4">
        <v>437.5</v>
      </c>
      <c r="H172" s="4">
        <v>437.5</v>
      </c>
      <c r="I172" s="4">
        <v>87.5</v>
      </c>
    </row>
    <row r="173" spans="1:10" ht="15" x14ac:dyDescent="0.2">
      <c r="A173" s="135">
        <v>165</v>
      </c>
      <c r="B173" s="401" t="s">
        <v>529</v>
      </c>
      <c r="C173" s="401" t="s">
        <v>836</v>
      </c>
      <c r="D173" s="401" t="s">
        <v>837</v>
      </c>
      <c r="E173" s="401" t="s">
        <v>699</v>
      </c>
      <c r="F173" s="135" t="s">
        <v>341</v>
      </c>
      <c r="G173" s="4">
        <v>312.5</v>
      </c>
      <c r="H173" s="4">
        <v>312.5</v>
      </c>
      <c r="I173" s="4">
        <v>62.5</v>
      </c>
    </row>
    <row r="174" spans="1:10" ht="15" x14ac:dyDescent="0.2">
      <c r="A174" s="135">
        <v>166</v>
      </c>
      <c r="B174" s="401" t="s">
        <v>652</v>
      </c>
      <c r="C174" s="401" t="s">
        <v>838</v>
      </c>
      <c r="D174" s="401" t="s">
        <v>839</v>
      </c>
      <c r="E174" s="401" t="s">
        <v>710</v>
      </c>
      <c r="F174" s="135" t="s">
        <v>341</v>
      </c>
      <c r="G174" s="4">
        <v>312.5</v>
      </c>
      <c r="H174" s="4">
        <v>312.5</v>
      </c>
      <c r="I174" s="4">
        <v>62.5</v>
      </c>
    </row>
    <row r="175" spans="1:10" ht="15" x14ac:dyDescent="0.2">
      <c r="A175" s="135">
        <v>167</v>
      </c>
      <c r="B175" s="401" t="s">
        <v>623</v>
      </c>
      <c r="C175" s="401" t="s">
        <v>795</v>
      </c>
      <c r="D175" s="401" t="s">
        <v>840</v>
      </c>
      <c r="E175" s="401" t="s">
        <v>699</v>
      </c>
      <c r="F175" s="135" t="s">
        <v>341</v>
      </c>
      <c r="G175" s="4">
        <v>312.5</v>
      </c>
      <c r="H175" s="4">
        <v>312.5</v>
      </c>
      <c r="I175" s="4">
        <v>62.5</v>
      </c>
    </row>
    <row r="176" spans="1:10" ht="15" x14ac:dyDescent="0.2">
      <c r="A176" s="135">
        <v>168</v>
      </c>
      <c r="B176" s="401" t="s">
        <v>841</v>
      </c>
      <c r="C176" s="401" t="s">
        <v>842</v>
      </c>
      <c r="D176" s="401" t="s">
        <v>843</v>
      </c>
      <c r="E176" s="401" t="s">
        <v>695</v>
      </c>
      <c r="F176" s="135" t="s">
        <v>341</v>
      </c>
      <c r="G176" s="4">
        <v>437.5</v>
      </c>
      <c r="H176" s="4">
        <v>437.5</v>
      </c>
      <c r="I176" s="4">
        <v>87.5</v>
      </c>
    </row>
    <row r="177" spans="1:9" ht="15" x14ac:dyDescent="0.2">
      <c r="A177" s="135">
        <v>169</v>
      </c>
      <c r="B177" s="401" t="s">
        <v>844</v>
      </c>
      <c r="C177" s="401" t="s">
        <v>845</v>
      </c>
      <c r="D177" s="401" t="s">
        <v>846</v>
      </c>
      <c r="E177" s="401" t="s">
        <v>699</v>
      </c>
      <c r="F177" s="135" t="s">
        <v>341</v>
      </c>
      <c r="G177" s="4">
        <v>312.5</v>
      </c>
      <c r="H177" s="4">
        <v>312.5</v>
      </c>
      <c r="I177" s="4">
        <v>62.5</v>
      </c>
    </row>
    <row r="178" spans="1:9" ht="15" x14ac:dyDescent="0.2">
      <c r="A178" s="135">
        <v>170</v>
      </c>
      <c r="B178" s="401" t="s">
        <v>847</v>
      </c>
      <c r="C178" s="401" t="s">
        <v>848</v>
      </c>
      <c r="D178" s="401" t="s">
        <v>849</v>
      </c>
      <c r="E178" s="401" t="s">
        <v>695</v>
      </c>
      <c r="F178" s="135" t="s">
        <v>341</v>
      </c>
      <c r="G178" s="4">
        <v>430</v>
      </c>
      <c r="H178" s="4">
        <v>430</v>
      </c>
      <c r="I178" s="4">
        <v>86</v>
      </c>
    </row>
    <row r="179" spans="1:9" ht="15" x14ac:dyDescent="0.2">
      <c r="A179" s="135">
        <v>171</v>
      </c>
      <c r="B179" s="401" t="s">
        <v>850</v>
      </c>
      <c r="C179" s="401" t="s">
        <v>851</v>
      </c>
      <c r="D179" s="401" t="s">
        <v>852</v>
      </c>
      <c r="E179" s="401" t="s">
        <v>699</v>
      </c>
      <c r="F179" s="135" t="s">
        <v>341</v>
      </c>
      <c r="G179" s="4">
        <v>320</v>
      </c>
      <c r="H179" s="4">
        <v>320</v>
      </c>
      <c r="I179" s="4">
        <v>64</v>
      </c>
    </row>
    <row r="180" spans="1:9" ht="15" x14ac:dyDescent="0.2">
      <c r="A180" s="135">
        <v>172</v>
      </c>
      <c r="B180" s="401" t="s">
        <v>773</v>
      </c>
      <c r="C180" s="401" t="s">
        <v>853</v>
      </c>
      <c r="D180" s="401" t="s">
        <v>854</v>
      </c>
      <c r="E180" s="401" t="s">
        <v>695</v>
      </c>
      <c r="F180" s="135" t="s">
        <v>341</v>
      </c>
      <c r="G180" s="4">
        <v>437.5</v>
      </c>
      <c r="H180" s="4">
        <v>437.5</v>
      </c>
      <c r="I180" s="4">
        <v>87.5</v>
      </c>
    </row>
    <row r="181" spans="1:9" ht="15" x14ac:dyDescent="0.2">
      <c r="A181" s="135">
        <v>173</v>
      </c>
      <c r="B181" s="401" t="s">
        <v>761</v>
      </c>
      <c r="C181" s="401" t="s">
        <v>855</v>
      </c>
      <c r="D181" s="401" t="s">
        <v>856</v>
      </c>
      <c r="E181" s="401" t="s">
        <v>699</v>
      </c>
      <c r="F181" s="135" t="s">
        <v>341</v>
      </c>
      <c r="G181" s="4">
        <v>312.5</v>
      </c>
      <c r="H181" s="4">
        <v>312.5</v>
      </c>
      <c r="I181" s="4">
        <v>62.5</v>
      </c>
    </row>
    <row r="182" spans="1:9" ht="15" x14ac:dyDescent="0.2">
      <c r="A182" s="135">
        <v>174</v>
      </c>
      <c r="B182" s="401" t="s">
        <v>733</v>
      </c>
      <c r="C182" s="401" t="s">
        <v>857</v>
      </c>
      <c r="D182" s="401" t="s">
        <v>858</v>
      </c>
      <c r="E182" s="401" t="s">
        <v>703</v>
      </c>
      <c r="F182" s="135" t="s">
        <v>341</v>
      </c>
      <c r="G182" s="4">
        <v>750</v>
      </c>
      <c r="H182" s="4">
        <v>750</v>
      </c>
      <c r="I182" s="4">
        <v>150</v>
      </c>
    </row>
    <row r="183" spans="1:9" ht="15" x14ac:dyDescent="0.2">
      <c r="A183" s="135">
        <v>175</v>
      </c>
      <c r="B183" s="401" t="s">
        <v>859</v>
      </c>
      <c r="C183" s="401" t="s">
        <v>860</v>
      </c>
      <c r="D183" s="401" t="s">
        <v>861</v>
      </c>
      <c r="E183" s="401" t="s">
        <v>695</v>
      </c>
      <c r="F183" s="135" t="s">
        <v>341</v>
      </c>
      <c r="G183" s="4">
        <v>437.5</v>
      </c>
      <c r="H183" s="4">
        <v>437.5</v>
      </c>
      <c r="I183" s="4">
        <v>87.5</v>
      </c>
    </row>
    <row r="184" spans="1:9" ht="15" x14ac:dyDescent="0.2">
      <c r="A184" s="135">
        <v>176</v>
      </c>
      <c r="B184" s="401" t="s">
        <v>862</v>
      </c>
      <c r="C184" s="401" t="s">
        <v>863</v>
      </c>
      <c r="D184" s="401" t="s">
        <v>864</v>
      </c>
      <c r="E184" s="401" t="s">
        <v>699</v>
      </c>
      <c r="F184" s="135" t="s">
        <v>341</v>
      </c>
      <c r="G184" s="4">
        <v>312.5</v>
      </c>
      <c r="H184" s="4">
        <v>312.5</v>
      </c>
      <c r="I184" s="4">
        <v>62.5</v>
      </c>
    </row>
    <row r="185" spans="1:9" ht="15" x14ac:dyDescent="0.2">
      <c r="A185" s="135">
        <v>177</v>
      </c>
      <c r="B185" s="401" t="s">
        <v>865</v>
      </c>
      <c r="C185" s="401" t="s">
        <v>866</v>
      </c>
      <c r="D185" s="401" t="s">
        <v>867</v>
      </c>
      <c r="E185" s="401" t="s">
        <v>695</v>
      </c>
      <c r="F185" s="135" t="s">
        <v>341</v>
      </c>
      <c r="G185" s="4">
        <v>437.5</v>
      </c>
      <c r="H185" s="4">
        <v>437.5</v>
      </c>
      <c r="I185" s="4">
        <v>87.5</v>
      </c>
    </row>
    <row r="186" spans="1:9" ht="15" x14ac:dyDescent="0.2">
      <c r="A186" s="135">
        <v>178</v>
      </c>
      <c r="B186" s="401" t="s">
        <v>868</v>
      </c>
      <c r="C186" s="401" t="s">
        <v>869</v>
      </c>
      <c r="D186" s="401" t="s">
        <v>870</v>
      </c>
      <c r="E186" s="401" t="s">
        <v>699</v>
      </c>
      <c r="F186" s="135" t="s">
        <v>341</v>
      </c>
      <c r="G186" s="4">
        <v>312.5</v>
      </c>
      <c r="H186" s="4">
        <v>312.5</v>
      </c>
      <c r="I186" s="4">
        <v>62.5</v>
      </c>
    </row>
    <row r="187" spans="1:9" ht="15" x14ac:dyDescent="0.2">
      <c r="A187" s="135">
        <v>179</v>
      </c>
      <c r="B187" s="401" t="s">
        <v>529</v>
      </c>
      <c r="C187" s="401" t="s">
        <v>871</v>
      </c>
      <c r="D187" s="401" t="s">
        <v>872</v>
      </c>
      <c r="E187" s="401" t="s">
        <v>695</v>
      </c>
      <c r="F187" s="135" t="s">
        <v>341</v>
      </c>
      <c r="G187" s="4">
        <v>250</v>
      </c>
      <c r="H187" s="4">
        <v>250</v>
      </c>
      <c r="I187" s="4">
        <v>50</v>
      </c>
    </row>
    <row r="188" spans="1:9" ht="15" x14ac:dyDescent="0.2">
      <c r="A188" s="135">
        <v>180</v>
      </c>
      <c r="B188" s="401" t="s">
        <v>529</v>
      </c>
      <c r="C188" s="401" t="s">
        <v>873</v>
      </c>
      <c r="D188" s="401" t="s">
        <v>874</v>
      </c>
      <c r="E188" s="401" t="s">
        <v>710</v>
      </c>
      <c r="F188" s="135" t="s">
        <v>341</v>
      </c>
      <c r="G188" s="4">
        <v>250</v>
      </c>
      <c r="H188" s="4">
        <v>250</v>
      </c>
      <c r="I188" s="4">
        <v>50</v>
      </c>
    </row>
    <row r="189" spans="1:9" ht="15" x14ac:dyDescent="0.2">
      <c r="A189" s="135">
        <v>181</v>
      </c>
      <c r="B189" s="401" t="s">
        <v>529</v>
      </c>
      <c r="C189" s="401" t="s">
        <v>875</v>
      </c>
      <c r="D189" s="401" t="s">
        <v>876</v>
      </c>
      <c r="E189" s="401" t="s">
        <v>699</v>
      </c>
      <c r="F189" s="135" t="s">
        <v>341</v>
      </c>
      <c r="G189" s="4">
        <v>250</v>
      </c>
      <c r="H189" s="4">
        <v>250</v>
      </c>
      <c r="I189" s="4">
        <v>50</v>
      </c>
    </row>
    <row r="190" spans="1:9" ht="15" x14ac:dyDescent="0.2">
      <c r="A190" s="135">
        <v>182</v>
      </c>
      <c r="B190" s="401" t="s">
        <v>877</v>
      </c>
      <c r="C190" s="401" t="s">
        <v>878</v>
      </c>
      <c r="D190" s="401" t="s">
        <v>879</v>
      </c>
      <c r="E190" s="401" t="s">
        <v>703</v>
      </c>
      <c r="F190" s="135" t="s">
        <v>341</v>
      </c>
      <c r="G190" s="4">
        <v>250</v>
      </c>
      <c r="H190" s="4">
        <v>250</v>
      </c>
      <c r="I190" s="4">
        <v>50</v>
      </c>
    </row>
    <row r="191" spans="1:9" ht="15" x14ac:dyDescent="0.2">
      <c r="A191" s="135">
        <v>183</v>
      </c>
      <c r="B191" s="401" t="s">
        <v>880</v>
      </c>
      <c r="C191" s="401" t="s">
        <v>881</v>
      </c>
      <c r="D191" s="401" t="s">
        <v>882</v>
      </c>
      <c r="E191" s="401" t="s">
        <v>695</v>
      </c>
      <c r="F191" s="135" t="s">
        <v>341</v>
      </c>
      <c r="G191" s="4">
        <v>200</v>
      </c>
      <c r="H191" s="4">
        <v>200</v>
      </c>
      <c r="I191" s="4">
        <v>40</v>
      </c>
    </row>
    <row r="192" spans="1:9" ht="15" x14ac:dyDescent="0.2">
      <c r="A192" s="135">
        <v>184</v>
      </c>
      <c r="B192" s="401" t="s">
        <v>847</v>
      </c>
      <c r="C192" s="401" t="s">
        <v>642</v>
      </c>
      <c r="D192" s="401" t="s">
        <v>883</v>
      </c>
      <c r="E192" s="401" t="s">
        <v>710</v>
      </c>
      <c r="F192" s="135" t="s">
        <v>341</v>
      </c>
      <c r="G192" s="4">
        <v>100</v>
      </c>
      <c r="H192" s="4">
        <v>100</v>
      </c>
      <c r="I192" s="4">
        <v>20</v>
      </c>
    </row>
    <row r="193" spans="1:10" ht="15" x14ac:dyDescent="0.2">
      <c r="A193" s="135">
        <v>185</v>
      </c>
      <c r="B193" s="401" t="s">
        <v>714</v>
      </c>
      <c r="C193" s="401" t="s">
        <v>642</v>
      </c>
      <c r="D193" s="401" t="s">
        <v>884</v>
      </c>
      <c r="E193" s="401" t="s">
        <v>699</v>
      </c>
      <c r="F193" s="135" t="s">
        <v>341</v>
      </c>
      <c r="G193" s="4">
        <v>200</v>
      </c>
      <c r="H193" s="4">
        <v>200</v>
      </c>
      <c r="I193" s="4">
        <v>40</v>
      </c>
    </row>
    <row r="194" spans="1:10" ht="15" x14ac:dyDescent="0.2">
      <c r="A194" s="135">
        <v>186</v>
      </c>
      <c r="B194" s="401" t="s">
        <v>586</v>
      </c>
      <c r="C194" s="401" t="s">
        <v>557</v>
      </c>
      <c r="D194" s="401" t="s">
        <v>885</v>
      </c>
      <c r="E194" s="401" t="s">
        <v>695</v>
      </c>
      <c r="F194" s="135" t="s">
        <v>341</v>
      </c>
      <c r="G194" s="4">
        <v>437.5</v>
      </c>
      <c r="H194" s="4">
        <v>437.5</v>
      </c>
      <c r="I194" s="4">
        <v>87.5</v>
      </c>
    </row>
    <row r="195" spans="1:10" ht="15" x14ac:dyDescent="0.2">
      <c r="A195" s="135">
        <v>187</v>
      </c>
      <c r="B195" s="401" t="s">
        <v>556</v>
      </c>
      <c r="C195" s="401" t="s">
        <v>886</v>
      </c>
      <c r="D195" s="401" t="s">
        <v>887</v>
      </c>
      <c r="E195" s="401" t="s">
        <v>699</v>
      </c>
      <c r="F195" s="135" t="s">
        <v>341</v>
      </c>
      <c r="G195" s="4">
        <v>312.5</v>
      </c>
      <c r="H195" s="4">
        <v>312.5</v>
      </c>
      <c r="I195" s="4">
        <v>62.5</v>
      </c>
    </row>
    <row r="196" spans="1:10" ht="15" x14ac:dyDescent="0.2">
      <c r="A196" s="135">
        <v>188</v>
      </c>
      <c r="B196" s="401" t="s">
        <v>888</v>
      </c>
      <c r="C196" s="401" t="s">
        <v>889</v>
      </c>
      <c r="D196" s="401" t="s">
        <v>890</v>
      </c>
      <c r="E196" s="401" t="s">
        <v>703</v>
      </c>
      <c r="F196" s="135" t="s">
        <v>341</v>
      </c>
      <c r="G196" s="4">
        <v>375</v>
      </c>
      <c r="H196" s="4">
        <v>375</v>
      </c>
      <c r="I196" s="4">
        <v>75</v>
      </c>
    </row>
    <row r="197" spans="1:10" ht="15" x14ac:dyDescent="0.2">
      <c r="A197" s="135">
        <v>189</v>
      </c>
      <c r="B197" s="401" t="s">
        <v>891</v>
      </c>
      <c r="C197" s="401" t="s">
        <v>892</v>
      </c>
      <c r="D197" s="401" t="s">
        <v>893</v>
      </c>
      <c r="E197" s="401" t="s">
        <v>695</v>
      </c>
      <c r="F197" s="135" t="s">
        <v>341</v>
      </c>
      <c r="G197" s="4">
        <v>125</v>
      </c>
      <c r="H197" s="4">
        <v>125</v>
      </c>
      <c r="I197" s="4">
        <v>25</v>
      </c>
    </row>
    <row r="198" spans="1:10" ht="15" x14ac:dyDescent="0.2">
      <c r="A198" s="135">
        <v>190</v>
      </c>
      <c r="B198" s="401" t="s">
        <v>868</v>
      </c>
      <c r="C198" s="401" t="s">
        <v>894</v>
      </c>
      <c r="D198" s="401" t="s">
        <v>895</v>
      </c>
      <c r="E198" s="401" t="s">
        <v>699</v>
      </c>
      <c r="F198" s="135" t="s">
        <v>341</v>
      </c>
      <c r="G198" s="4">
        <v>250</v>
      </c>
      <c r="H198" s="4">
        <v>250</v>
      </c>
      <c r="I198" s="4">
        <v>50</v>
      </c>
      <c r="J198" s="402"/>
    </row>
    <row r="199" spans="1:10" ht="15" x14ac:dyDescent="0.2">
      <c r="A199" s="135">
        <v>191</v>
      </c>
      <c r="B199" s="401" t="s">
        <v>891</v>
      </c>
      <c r="C199" s="401" t="s">
        <v>896</v>
      </c>
      <c r="D199" s="401" t="s">
        <v>897</v>
      </c>
      <c r="E199" s="401" t="s">
        <v>695</v>
      </c>
      <c r="F199" s="135" t="s">
        <v>341</v>
      </c>
      <c r="G199" s="4">
        <v>350</v>
      </c>
      <c r="H199" s="4">
        <v>350</v>
      </c>
      <c r="I199" s="4">
        <v>70</v>
      </c>
    </row>
    <row r="200" spans="1:10" ht="15" x14ac:dyDescent="0.2">
      <c r="A200" s="135">
        <v>192</v>
      </c>
      <c r="B200" s="401" t="s">
        <v>898</v>
      </c>
      <c r="C200" s="401" t="s">
        <v>899</v>
      </c>
      <c r="D200" s="401" t="s">
        <v>900</v>
      </c>
      <c r="E200" s="401" t="s">
        <v>710</v>
      </c>
      <c r="F200" s="135" t="s">
        <v>341</v>
      </c>
      <c r="G200" s="4">
        <v>150</v>
      </c>
      <c r="H200" s="4">
        <v>150</v>
      </c>
      <c r="I200" s="4">
        <v>30</v>
      </c>
    </row>
    <row r="201" spans="1:10" ht="15" x14ac:dyDescent="0.2">
      <c r="A201" s="135">
        <v>193</v>
      </c>
      <c r="B201" s="401" t="s">
        <v>529</v>
      </c>
      <c r="C201" s="401" t="s">
        <v>901</v>
      </c>
      <c r="D201" s="401" t="s">
        <v>902</v>
      </c>
      <c r="E201" s="401" t="s">
        <v>699</v>
      </c>
      <c r="F201" s="135" t="s">
        <v>341</v>
      </c>
      <c r="G201" s="4">
        <v>250</v>
      </c>
      <c r="H201" s="4">
        <v>250</v>
      </c>
      <c r="I201" s="4">
        <v>50</v>
      </c>
    </row>
    <row r="202" spans="1:10" ht="15" x14ac:dyDescent="0.2">
      <c r="A202" s="135">
        <v>194</v>
      </c>
      <c r="B202" s="401" t="s">
        <v>513</v>
      </c>
      <c r="C202" s="401" t="s">
        <v>903</v>
      </c>
      <c r="D202" s="401" t="s">
        <v>904</v>
      </c>
      <c r="E202" s="401" t="s">
        <v>695</v>
      </c>
      <c r="F202" s="135" t="s">
        <v>341</v>
      </c>
      <c r="G202" s="4">
        <v>750</v>
      </c>
      <c r="H202" s="4">
        <v>750</v>
      </c>
      <c r="I202" s="4">
        <v>150</v>
      </c>
    </row>
    <row r="203" spans="1:10" ht="15" x14ac:dyDescent="0.2">
      <c r="A203" s="135">
        <v>195</v>
      </c>
      <c r="B203" s="401" t="s">
        <v>609</v>
      </c>
      <c r="C203" s="401" t="s">
        <v>905</v>
      </c>
      <c r="D203" s="401" t="s">
        <v>906</v>
      </c>
      <c r="E203" s="401" t="s">
        <v>695</v>
      </c>
      <c r="F203" s="135" t="s">
        <v>341</v>
      </c>
      <c r="G203" s="4">
        <v>437.5</v>
      </c>
      <c r="H203" s="4">
        <v>437.5</v>
      </c>
      <c r="I203" s="4">
        <v>87.5</v>
      </c>
    </row>
    <row r="204" spans="1:10" ht="15" x14ac:dyDescent="0.2">
      <c r="A204" s="135">
        <v>196</v>
      </c>
      <c r="B204" s="401" t="s">
        <v>907</v>
      </c>
      <c r="C204" s="401" t="s">
        <v>908</v>
      </c>
      <c r="D204" s="401" t="s">
        <v>909</v>
      </c>
      <c r="E204" s="401" t="s">
        <v>695</v>
      </c>
      <c r="F204" s="135" t="s">
        <v>341</v>
      </c>
      <c r="G204" s="4">
        <v>118.13</v>
      </c>
      <c r="H204" s="4">
        <v>118.13</v>
      </c>
      <c r="I204" s="4">
        <v>23.626000000000001</v>
      </c>
    </row>
    <row r="205" spans="1:10" ht="15" x14ac:dyDescent="0.2">
      <c r="A205" s="135">
        <v>197</v>
      </c>
      <c r="B205" s="401" t="s">
        <v>865</v>
      </c>
      <c r="C205" s="401" t="s">
        <v>910</v>
      </c>
      <c r="D205" s="401" t="s">
        <v>911</v>
      </c>
      <c r="E205" s="401" t="s">
        <v>710</v>
      </c>
      <c r="F205" s="135" t="s">
        <v>341</v>
      </c>
      <c r="G205" s="4">
        <v>201.87</v>
      </c>
      <c r="H205" s="4">
        <v>201.87</v>
      </c>
      <c r="I205" s="4">
        <v>40.374000000000002</v>
      </c>
    </row>
    <row r="206" spans="1:10" ht="15" x14ac:dyDescent="0.2">
      <c r="A206" s="135">
        <v>198</v>
      </c>
      <c r="B206" s="401" t="s">
        <v>773</v>
      </c>
      <c r="C206" s="401" t="s">
        <v>912</v>
      </c>
      <c r="D206" s="401" t="s">
        <v>913</v>
      </c>
      <c r="E206" s="401" t="s">
        <v>699</v>
      </c>
      <c r="F206" s="135" t="s">
        <v>341</v>
      </c>
      <c r="G206" s="4">
        <v>430</v>
      </c>
      <c r="H206" s="4">
        <v>430</v>
      </c>
      <c r="I206" s="4">
        <v>86</v>
      </c>
    </row>
    <row r="207" spans="1:10" ht="15" x14ac:dyDescent="0.2">
      <c r="A207" s="135">
        <v>199</v>
      </c>
      <c r="B207" s="401" t="s">
        <v>914</v>
      </c>
      <c r="C207" s="401" t="s">
        <v>915</v>
      </c>
      <c r="D207" s="401" t="s">
        <v>916</v>
      </c>
      <c r="E207" s="401" t="s">
        <v>695</v>
      </c>
      <c r="F207" s="135" t="s">
        <v>341</v>
      </c>
      <c r="G207" s="4">
        <v>437.5</v>
      </c>
      <c r="H207" s="4">
        <v>437.5</v>
      </c>
      <c r="I207" s="4">
        <v>87.5</v>
      </c>
    </row>
    <row r="208" spans="1:10" ht="15" x14ac:dyDescent="0.2">
      <c r="A208" s="135">
        <v>200</v>
      </c>
      <c r="B208" s="401" t="s">
        <v>917</v>
      </c>
      <c r="C208" s="401" t="s">
        <v>918</v>
      </c>
      <c r="D208" s="401" t="s">
        <v>919</v>
      </c>
      <c r="E208" s="401" t="s">
        <v>699</v>
      </c>
      <c r="F208" s="135" t="s">
        <v>341</v>
      </c>
      <c r="G208" s="4">
        <v>312.5</v>
      </c>
      <c r="H208" s="4">
        <v>312.5</v>
      </c>
      <c r="I208" s="4">
        <v>62.5</v>
      </c>
      <c r="J208" s="402"/>
    </row>
    <row r="209" spans="1:9" ht="15" x14ac:dyDescent="0.2">
      <c r="A209" s="135">
        <v>201</v>
      </c>
      <c r="B209" s="401" t="s">
        <v>920</v>
      </c>
      <c r="C209" s="401" t="s">
        <v>921</v>
      </c>
      <c r="D209" s="401" t="s">
        <v>922</v>
      </c>
      <c r="E209" s="401" t="s">
        <v>695</v>
      </c>
      <c r="F209" s="135" t="s">
        <v>341</v>
      </c>
      <c r="G209" s="4">
        <v>437.5</v>
      </c>
      <c r="H209" s="4">
        <v>437.5</v>
      </c>
      <c r="I209" s="4">
        <v>87.5</v>
      </c>
    </row>
    <row r="210" spans="1:9" ht="15" x14ac:dyDescent="0.2">
      <c r="A210" s="135">
        <v>202</v>
      </c>
      <c r="B210" s="401" t="s">
        <v>802</v>
      </c>
      <c r="C210" s="401" t="s">
        <v>923</v>
      </c>
      <c r="D210" s="401" t="s">
        <v>924</v>
      </c>
      <c r="E210" s="401" t="s">
        <v>699</v>
      </c>
      <c r="F210" s="135" t="s">
        <v>341</v>
      </c>
      <c r="G210" s="4">
        <v>312.5</v>
      </c>
      <c r="H210" s="4">
        <v>312.5</v>
      </c>
      <c r="I210" s="4">
        <v>62.5</v>
      </c>
    </row>
    <row r="211" spans="1:9" ht="15" x14ac:dyDescent="0.2">
      <c r="A211" s="135">
        <v>203</v>
      </c>
      <c r="B211" s="401" t="s">
        <v>925</v>
      </c>
      <c r="C211" s="401" t="s">
        <v>926</v>
      </c>
      <c r="D211" s="401" t="s">
        <v>927</v>
      </c>
      <c r="E211" s="401" t="s">
        <v>928</v>
      </c>
      <c r="F211" s="135" t="s">
        <v>341</v>
      </c>
      <c r="G211" s="4">
        <v>625</v>
      </c>
      <c r="H211" s="4">
        <v>625</v>
      </c>
      <c r="I211" s="4">
        <v>125</v>
      </c>
    </row>
    <row r="212" spans="1:9" ht="15" x14ac:dyDescent="0.2">
      <c r="A212" s="135">
        <v>204</v>
      </c>
      <c r="B212" s="401" t="s">
        <v>929</v>
      </c>
      <c r="C212" s="401" t="s">
        <v>736</v>
      </c>
      <c r="D212" s="401" t="s">
        <v>930</v>
      </c>
      <c r="E212" s="401" t="s">
        <v>699</v>
      </c>
      <c r="F212" s="135" t="s">
        <v>341</v>
      </c>
      <c r="G212" s="4">
        <v>312.5</v>
      </c>
      <c r="H212" s="4">
        <v>312.5</v>
      </c>
      <c r="I212" s="4">
        <v>62.5</v>
      </c>
    </row>
    <row r="213" spans="1:9" ht="15" x14ac:dyDescent="0.2">
      <c r="A213" s="135">
        <v>205</v>
      </c>
      <c r="B213" s="401" t="s">
        <v>931</v>
      </c>
      <c r="C213" s="401" t="s">
        <v>932</v>
      </c>
      <c r="D213" s="401" t="s">
        <v>933</v>
      </c>
      <c r="E213" s="401" t="s">
        <v>695</v>
      </c>
      <c r="F213" s="135" t="s">
        <v>341</v>
      </c>
      <c r="G213" s="4">
        <v>437.5</v>
      </c>
      <c r="H213" s="4">
        <v>437.5</v>
      </c>
      <c r="I213" s="4">
        <v>87.5</v>
      </c>
    </row>
    <row r="214" spans="1:9" ht="15" x14ac:dyDescent="0.2">
      <c r="A214" s="135">
        <v>206</v>
      </c>
      <c r="B214" s="401" t="s">
        <v>934</v>
      </c>
      <c r="C214" s="401" t="s">
        <v>590</v>
      </c>
      <c r="D214" s="401" t="s">
        <v>935</v>
      </c>
      <c r="E214" s="401" t="s">
        <v>699</v>
      </c>
      <c r="F214" s="135" t="s">
        <v>341</v>
      </c>
      <c r="G214" s="4">
        <v>312.5</v>
      </c>
      <c r="H214" s="4">
        <v>312.5</v>
      </c>
      <c r="I214" s="4">
        <v>62.5</v>
      </c>
    </row>
    <row r="215" spans="1:9" ht="15" x14ac:dyDescent="0.2">
      <c r="A215" s="135">
        <v>207</v>
      </c>
      <c r="B215" s="401" t="s">
        <v>792</v>
      </c>
      <c r="C215" s="401" t="s">
        <v>936</v>
      </c>
      <c r="D215" s="401" t="s">
        <v>937</v>
      </c>
      <c r="E215" s="401" t="s">
        <v>703</v>
      </c>
      <c r="F215" s="135" t="s">
        <v>341</v>
      </c>
      <c r="G215" s="4">
        <v>200</v>
      </c>
      <c r="H215" s="4">
        <v>200</v>
      </c>
      <c r="I215" s="4">
        <v>40</v>
      </c>
    </row>
    <row r="216" spans="1:9" ht="15" x14ac:dyDescent="0.2">
      <c r="A216" s="135">
        <v>208</v>
      </c>
      <c r="B216" s="401" t="s">
        <v>551</v>
      </c>
      <c r="C216" s="401" t="s">
        <v>938</v>
      </c>
      <c r="D216" s="401" t="s">
        <v>939</v>
      </c>
      <c r="E216" s="401" t="s">
        <v>928</v>
      </c>
      <c r="F216" s="135" t="s">
        <v>341</v>
      </c>
      <c r="G216" s="4">
        <v>150</v>
      </c>
      <c r="H216" s="4">
        <v>150</v>
      </c>
      <c r="I216" s="4">
        <v>30</v>
      </c>
    </row>
    <row r="217" spans="1:9" ht="15" x14ac:dyDescent="0.2">
      <c r="A217" s="135">
        <v>209</v>
      </c>
      <c r="B217" s="401" t="s">
        <v>847</v>
      </c>
      <c r="C217" s="401" t="s">
        <v>940</v>
      </c>
      <c r="D217" s="401" t="s">
        <v>941</v>
      </c>
      <c r="E217" s="401" t="s">
        <v>695</v>
      </c>
      <c r="F217" s="135" t="s">
        <v>341</v>
      </c>
      <c r="G217" s="4">
        <v>150</v>
      </c>
      <c r="H217" s="4">
        <v>150</v>
      </c>
      <c r="I217" s="4">
        <v>30</v>
      </c>
    </row>
    <row r="218" spans="1:9" ht="15" x14ac:dyDescent="0.2">
      <c r="A218" s="135">
        <v>210</v>
      </c>
      <c r="B218" s="401" t="s">
        <v>824</v>
      </c>
      <c r="C218" s="401" t="s">
        <v>942</v>
      </c>
      <c r="D218" s="401" t="s">
        <v>943</v>
      </c>
      <c r="E218" s="401" t="s">
        <v>710</v>
      </c>
      <c r="F218" s="135" t="s">
        <v>341</v>
      </c>
      <c r="G218" s="4">
        <v>125</v>
      </c>
      <c r="H218" s="4">
        <v>125</v>
      </c>
      <c r="I218" s="4">
        <v>25</v>
      </c>
    </row>
    <row r="219" spans="1:9" ht="15" x14ac:dyDescent="0.2">
      <c r="A219" s="135">
        <v>211</v>
      </c>
      <c r="B219" s="401" t="s">
        <v>802</v>
      </c>
      <c r="C219" s="401" t="s">
        <v>944</v>
      </c>
      <c r="D219" s="401" t="s">
        <v>945</v>
      </c>
      <c r="E219" s="401" t="s">
        <v>699</v>
      </c>
      <c r="F219" s="135" t="s">
        <v>341</v>
      </c>
      <c r="G219" s="4">
        <v>125</v>
      </c>
      <c r="H219" s="4">
        <v>125</v>
      </c>
      <c r="I219" s="4">
        <v>25</v>
      </c>
    </row>
    <row r="220" spans="1:9" ht="15" x14ac:dyDescent="0.2">
      <c r="A220" s="135">
        <v>212</v>
      </c>
      <c r="B220" s="401" t="s">
        <v>946</v>
      </c>
      <c r="C220" s="401" t="s">
        <v>947</v>
      </c>
      <c r="D220" s="401" t="s">
        <v>948</v>
      </c>
      <c r="E220" s="401" t="s">
        <v>699</v>
      </c>
      <c r="F220" s="135" t="s">
        <v>341</v>
      </c>
      <c r="G220" s="4">
        <v>750</v>
      </c>
      <c r="H220" s="4">
        <v>750</v>
      </c>
      <c r="I220" s="4">
        <v>150</v>
      </c>
    </row>
    <row r="221" spans="1:9" ht="15" x14ac:dyDescent="0.2">
      <c r="A221" s="135">
        <v>213</v>
      </c>
      <c r="B221" s="401" t="s">
        <v>949</v>
      </c>
      <c r="C221" s="401" t="s">
        <v>950</v>
      </c>
      <c r="D221" s="401" t="s">
        <v>951</v>
      </c>
      <c r="E221" s="401" t="s">
        <v>695</v>
      </c>
      <c r="F221" s="135" t="s">
        <v>341</v>
      </c>
      <c r="G221" s="4">
        <v>350</v>
      </c>
      <c r="H221" s="4">
        <v>350</v>
      </c>
      <c r="I221" s="4">
        <v>70</v>
      </c>
    </row>
    <row r="222" spans="1:9" ht="15" x14ac:dyDescent="0.2">
      <c r="A222" s="135">
        <v>214</v>
      </c>
      <c r="B222" s="401" t="s">
        <v>952</v>
      </c>
      <c r="C222" s="401" t="s">
        <v>953</v>
      </c>
      <c r="D222" s="401" t="s">
        <v>954</v>
      </c>
      <c r="E222" s="401" t="s">
        <v>710</v>
      </c>
      <c r="F222" s="135" t="s">
        <v>341</v>
      </c>
      <c r="G222" s="4">
        <v>150</v>
      </c>
      <c r="H222" s="4">
        <v>150</v>
      </c>
      <c r="I222" s="4">
        <v>30</v>
      </c>
    </row>
    <row r="223" spans="1:9" ht="15" x14ac:dyDescent="0.2">
      <c r="A223" s="135">
        <v>215</v>
      </c>
      <c r="B223" s="401" t="s">
        <v>955</v>
      </c>
      <c r="C223" s="401" t="s">
        <v>690</v>
      </c>
      <c r="D223" s="401" t="s">
        <v>956</v>
      </c>
      <c r="E223" s="401" t="s">
        <v>699</v>
      </c>
      <c r="F223" s="135" t="s">
        <v>341</v>
      </c>
      <c r="G223" s="4">
        <v>250</v>
      </c>
      <c r="H223" s="4">
        <v>250</v>
      </c>
      <c r="I223" s="4">
        <v>50</v>
      </c>
    </row>
    <row r="224" spans="1:9" ht="15" x14ac:dyDescent="0.2">
      <c r="A224" s="135">
        <v>216</v>
      </c>
      <c r="B224" s="401" t="s">
        <v>598</v>
      </c>
      <c r="C224" s="401" t="s">
        <v>957</v>
      </c>
      <c r="D224" s="401" t="s">
        <v>958</v>
      </c>
      <c r="E224" s="401" t="s">
        <v>695</v>
      </c>
      <c r="F224" s="135" t="s">
        <v>341</v>
      </c>
      <c r="G224" s="4">
        <v>437.5</v>
      </c>
      <c r="H224" s="4">
        <v>437.5</v>
      </c>
      <c r="I224" s="4">
        <v>87.5</v>
      </c>
    </row>
    <row r="225" spans="1:9" ht="15" x14ac:dyDescent="0.2">
      <c r="A225" s="135">
        <v>217</v>
      </c>
      <c r="B225" s="401" t="s">
        <v>959</v>
      </c>
      <c r="C225" s="401" t="s">
        <v>662</v>
      </c>
      <c r="D225" s="401" t="s">
        <v>960</v>
      </c>
      <c r="E225" s="401" t="s">
        <v>699</v>
      </c>
      <c r="F225" s="135" t="s">
        <v>341</v>
      </c>
      <c r="G225" s="4">
        <v>312.5</v>
      </c>
      <c r="H225" s="4">
        <v>312.5</v>
      </c>
      <c r="I225" s="4">
        <v>62.5</v>
      </c>
    </row>
    <row r="226" spans="1:9" ht="15" x14ac:dyDescent="0.2">
      <c r="A226" s="135">
        <v>218</v>
      </c>
      <c r="B226" s="401" t="s">
        <v>961</v>
      </c>
      <c r="C226" s="401" t="s">
        <v>962</v>
      </c>
      <c r="D226" s="401" t="s">
        <v>963</v>
      </c>
      <c r="E226" s="401" t="s">
        <v>703</v>
      </c>
      <c r="F226" s="135" t="s">
        <v>341</v>
      </c>
      <c r="G226" s="4">
        <v>437.5</v>
      </c>
      <c r="H226" s="4">
        <v>437.5</v>
      </c>
      <c r="I226" s="4">
        <v>87.5</v>
      </c>
    </row>
    <row r="227" spans="1:9" ht="15" x14ac:dyDescent="0.2">
      <c r="A227" s="135">
        <v>219</v>
      </c>
      <c r="B227" s="401" t="s">
        <v>623</v>
      </c>
      <c r="C227" s="401" t="s">
        <v>964</v>
      </c>
      <c r="D227" s="401" t="s">
        <v>965</v>
      </c>
      <c r="E227" s="401" t="s">
        <v>699</v>
      </c>
      <c r="F227" s="135" t="s">
        <v>341</v>
      </c>
      <c r="G227" s="4">
        <v>312.5</v>
      </c>
      <c r="H227" s="4">
        <v>312.5</v>
      </c>
      <c r="I227" s="4">
        <v>62.5</v>
      </c>
    </row>
    <row r="228" spans="1:9" ht="15" x14ac:dyDescent="0.2">
      <c r="A228" s="135">
        <v>220</v>
      </c>
      <c r="B228" s="401" t="s">
        <v>966</v>
      </c>
      <c r="C228" s="401" t="s">
        <v>967</v>
      </c>
      <c r="D228" s="401" t="s">
        <v>968</v>
      </c>
      <c r="E228" s="401" t="s">
        <v>695</v>
      </c>
      <c r="F228" s="135" t="s">
        <v>341</v>
      </c>
      <c r="G228" s="4">
        <v>750</v>
      </c>
      <c r="H228" s="4">
        <v>750</v>
      </c>
      <c r="I228" s="4">
        <v>150</v>
      </c>
    </row>
    <row r="229" spans="1:9" ht="15" x14ac:dyDescent="0.2">
      <c r="A229" s="135">
        <v>221</v>
      </c>
      <c r="B229" s="401" t="s">
        <v>513</v>
      </c>
      <c r="C229" s="401" t="s">
        <v>969</v>
      </c>
      <c r="D229" s="401" t="s">
        <v>970</v>
      </c>
      <c r="E229" s="401" t="s">
        <v>695</v>
      </c>
      <c r="F229" s="135" t="s">
        <v>341</v>
      </c>
      <c r="G229" s="4">
        <v>437.5</v>
      </c>
      <c r="H229" s="4">
        <v>437.5</v>
      </c>
      <c r="I229" s="4">
        <v>87.5</v>
      </c>
    </row>
    <row r="230" spans="1:9" ht="15" x14ac:dyDescent="0.2">
      <c r="A230" s="135">
        <v>222</v>
      </c>
      <c r="B230" s="401" t="s">
        <v>971</v>
      </c>
      <c r="C230" s="401" t="s">
        <v>972</v>
      </c>
      <c r="D230" s="401" t="s">
        <v>973</v>
      </c>
      <c r="E230" s="401" t="s">
        <v>710</v>
      </c>
      <c r="F230" s="135" t="s">
        <v>341</v>
      </c>
      <c r="G230" s="4">
        <v>281.25</v>
      </c>
      <c r="H230" s="4">
        <v>281.25</v>
      </c>
      <c r="I230" s="4">
        <v>56.25</v>
      </c>
    </row>
    <row r="231" spans="1:9" ht="15" x14ac:dyDescent="0.2">
      <c r="A231" s="135">
        <v>223</v>
      </c>
      <c r="B231" s="401" t="s">
        <v>974</v>
      </c>
      <c r="C231" s="401" t="s">
        <v>972</v>
      </c>
      <c r="D231" s="401" t="s">
        <v>975</v>
      </c>
      <c r="E231" s="401" t="s">
        <v>699</v>
      </c>
      <c r="F231" s="135" t="s">
        <v>341</v>
      </c>
      <c r="G231" s="4">
        <v>31.25</v>
      </c>
      <c r="H231" s="4">
        <v>31.25</v>
      </c>
      <c r="I231" s="4">
        <v>6.25</v>
      </c>
    </row>
    <row r="232" spans="1:9" ht="15" x14ac:dyDescent="0.2">
      <c r="A232" s="135">
        <v>224</v>
      </c>
      <c r="B232" s="401" t="s">
        <v>976</v>
      </c>
      <c r="C232" s="401" t="s">
        <v>977</v>
      </c>
      <c r="D232" s="401" t="s">
        <v>978</v>
      </c>
      <c r="E232" s="401" t="s">
        <v>710</v>
      </c>
      <c r="F232" s="135" t="s">
        <v>341</v>
      </c>
      <c r="G232" s="4">
        <v>312.5</v>
      </c>
      <c r="H232" s="4">
        <v>312.5</v>
      </c>
      <c r="I232" s="4">
        <v>0</v>
      </c>
    </row>
    <row r="233" spans="1:9" ht="15" x14ac:dyDescent="0.2">
      <c r="A233" s="135">
        <v>225</v>
      </c>
      <c r="B233" s="401" t="s">
        <v>979</v>
      </c>
      <c r="C233" s="401" t="s">
        <v>977</v>
      </c>
      <c r="D233" s="401" t="s">
        <v>980</v>
      </c>
      <c r="E233" s="401" t="s">
        <v>699</v>
      </c>
      <c r="F233" s="135" t="s">
        <v>341</v>
      </c>
      <c r="G233" s="4">
        <v>437.5</v>
      </c>
      <c r="H233" s="4">
        <v>437.5</v>
      </c>
      <c r="I233" s="4">
        <v>87.5</v>
      </c>
    </row>
    <row r="234" spans="1:9" ht="15" x14ac:dyDescent="0.2">
      <c r="A234" s="135">
        <v>226</v>
      </c>
      <c r="B234" s="401" t="s">
        <v>981</v>
      </c>
      <c r="C234" s="401" t="s">
        <v>982</v>
      </c>
      <c r="D234" s="401" t="s">
        <v>983</v>
      </c>
      <c r="E234" s="401" t="s">
        <v>695</v>
      </c>
      <c r="F234" s="135" t="s">
        <v>341</v>
      </c>
      <c r="G234" s="4">
        <v>562.5</v>
      </c>
      <c r="H234" s="4">
        <v>562.5</v>
      </c>
      <c r="I234" s="4">
        <v>112.5</v>
      </c>
    </row>
    <row r="235" spans="1:9" ht="15" x14ac:dyDescent="0.2">
      <c r="A235" s="135">
        <v>227</v>
      </c>
      <c r="B235" s="401" t="s">
        <v>984</v>
      </c>
      <c r="C235" s="401" t="s">
        <v>985</v>
      </c>
      <c r="D235" s="401" t="s">
        <v>986</v>
      </c>
      <c r="E235" s="401" t="s">
        <v>699</v>
      </c>
      <c r="F235" s="135" t="s">
        <v>341</v>
      </c>
      <c r="G235" s="4">
        <v>187.5</v>
      </c>
      <c r="H235" s="4">
        <v>187.5</v>
      </c>
      <c r="I235" s="4">
        <v>37.5</v>
      </c>
    </row>
    <row r="236" spans="1:9" ht="15" x14ac:dyDescent="0.2">
      <c r="A236" s="135">
        <v>228</v>
      </c>
      <c r="B236" s="401" t="s">
        <v>987</v>
      </c>
      <c r="C236" s="401" t="s">
        <v>988</v>
      </c>
      <c r="D236" s="401" t="s">
        <v>989</v>
      </c>
      <c r="E236" s="401" t="s">
        <v>710</v>
      </c>
      <c r="F236" s="135" t="s">
        <v>341</v>
      </c>
      <c r="G236" s="4">
        <v>225</v>
      </c>
      <c r="H236" s="4">
        <v>225</v>
      </c>
      <c r="I236" s="4">
        <v>45</v>
      </c>
    </row>
    <row r="237" spans="1:9" ht="15" x14ac:dyDescent="0.2">
      <c r="A237" s="135">
        <v>229</v>
      </c>
      <c r="B237" s="401" t="s">
        <v>990</v>
      </c>
      <c r="C237" s="401" t="s">
        <v>991</v>
      </c>
      <c r="D237" s="401" t="s">
        <v>992</v>
      </c>
      <c r="E237" s="401" t="s">
        <v>699</v>
      </c>
      <c r="F237" s="135" t="s">
        <v>341</v>
      </c>
      <c r="G237" s="4">
        <v>400</v>
      </c>
      <c r="H237" s="4">
        <v>400</v>
      </c>
      <c r="I237" s="4">
        <v>80</v>
      </c>
    </row>
    <row r="238" spans="1:9" ht="15" x14ac:dyDescent="0.2">
      <c r="A238" s="135">
        <v>230</v>
      </c>
      <c r="B238" s="401" t="s">
        <v>623</v>
      </c>
      <c r="C238" s="401" t="s">
        <v>993</v>
      </c>
      <c r="D238" s="401" t="s">
        <v>994</v>
      </c>
      <c r="E238" s="401" t="s">
        <v>703</v>
      </c>
      <c r="F238" s="135" t="s">
        <v>341</v>
      </c>
      <c r="G238" s="4">
        <v>437.5</v>
      </c>
      <c r="H238" s="4">
        <v>437.5</v>
      </c>
      <c r="I238" s="4">
        <v>87.5</v>
      </c>
    </row>
    <row r="239" spans="1:9" ht="15" x14ac:dyDescent="0.2">
      <c r="A239" s="135">
        <v>231</v>
      </c>
      <c r="B239" s="401" t="s">
        <v>966</v>
      </c>
      <c r="C239" s="401" t="s">
        <v>995</v>
      </c>
      <c r="D239" s="401" t="s">
        <v>996</v>
      </c>
      <c r="E239" s="401" t="s">
        <v>699</v>
      </c>
      <c r="F239" s="135" t="s">
        <v>341</v>
      </c>
      <c r="G239" s="4">
        <v>312.5</v>
      </c>
      <c r="H239" s="4">
        <v>312.5</v>
      </c>
      <c r="I239" s="4">
        <v>62.5</v>
      </c>
    </row>
    <row r="240" spans="1:9" ht="15" x14ac:dyDescent="0.2">
      <c r="A240" s="135">
        <v>232</v>
      </c>
      <c r="B240" s="401" t="s">
        <v>997</v>
      </c>
      <c r="C240" s="401" t="s">
        <v>998</v>
      </c>
      <c r="D240" s="401" t="s">
        <v>999</v>
      </c>
      <c r="E240" s="401" t="s">
        <v>703</v>
      </c>
      <c r="F240" s="135" t="s">
        <v>341</v>
      </c>
      <c r="G240" s="4">
        <v>437.5</v>
      </c>
      <c r="H240" s="4">
        <v>437.5</v>
      </c>
      <c r="I240" s="4">
        <v>87.5</v>
      </c>
    </row>
    <row r="241" spans="1:9" ht="15" x14ac:dyDescent="0.2">
      <c r="A241" s="135">
        <v>233</v>
      </c>
      <c r="B241" s="401" t="s">
        <v>868</v>
      </c>
      <c r="C241" s="401" t="s">
        <v>1000</v>
      </c>
      <c r="D241" s="401" t="s">
        <v>1001</v>
      </c>
      <c r="E241" s="401" t="s">
        <v>699</v>
      </c>
      <c r="F241" s="135" t="s">
        <v>341</v>
      </c>
      <c r="G241" s="4">
        <v>312.5</v>
      </c>
      <c r="H241" s="4">
        <v>312.5</v>
      </c>
      <c r="I241" s="4">
        <v>62.5</v>
      </c>
    </row>
    <row r="242" spans="1:9" ht="15" x14ac:dyDescent="0.2">
      <c r="A242" s="135">
        <v>234</v>
      </c>
      <c r="B242" s="401" t="s">
        <v>1002</v>
      </c>
      <c r="C242" s="401" t="s">
        <v>1003</v>
      </c>
      <c r="D242" s="401" t="s">
        <v>1004</v>
      </c>
      <c r="E242" s="401" t="s">
        <v>695</v>
      </c>
      <c r="F242" s="135" t="s">
        <v>341</v>
      </c>
      <c r="G242" s="4">
        <v>437.5</v>
      </c>
      <c r="H242" s="4">
        <v>437.5</v>
      </c>
      <c r="I242" s="4">
        <v>87.5</v>
      </c>
    </row>
    <row r="243" spans="1:9" ht="15" x14ac:dyDescent="0.2">
      <c r="A243" s="135">
        <v>235</v>
      </c>
      <c r="B243" s="401" t="s">
        <v>1005</v>
      </c>
      <c r="C243" s="401" t="s">
        <v>1006</v>
      </c>
      <c r="D243" s="401" t="s">
        <v>1007</v>
      </c>
      <c r="E243" s="401" t="s">
        <v>699</v>
      </c>
      <c r="F243" s="135" t="s">
        <v>341</v>
      </c>
      <c r="G243" s="4">
        <v>312.5</v>
      </c>
      <c r="H243" s="4">
        <v>312.5</v>
      </c>
      <c r="I243" s="4">
        <v>62.5</v>
      </c>
    </row>
    <row r="244" spans="1:9" ht="15" x14ac:dyDescent="0.2">
      <c r="A244" s="135">
        <v>236</v>
      </c>
      <c r="B244" s="401" t="s">
        <v>971</v>
      </c>
      <c r="C244" s="401" t="s">
        <v>1008</v>
      </c>
      <c r="D244" s="401" t="s">
        <v>1009</v>
      </c>
      <c r="E244" s="401" t="s">
        <v>703</v>
      </c>
      <c r="F244" s="135" t="s">
        <v>341</v>
      </c>
      <c r="G244" s="4">
        <v>437.5</v>
      </c>
      <c r="H244" s="4">
        <v>437.5</v>
      </c>
      <c r="I244" s="4">
        <v>87.5</v>
      </c>
    </row>
    <row r="245" spans="1:9" ht="15" x14ac:dyDescent="0.2">
      <c r="A245" s="135">
        <v>237</v>
      </c>
      <c r="B245" s="401" t="s">
        <v>1010</v>
      </c>
      <c r="C245" s="401" t="s">
        <v>1011</v>
      </c>
      <c r="D245" s="401" t="s">
        <v>1012</v>
      </c>
      <c r="E245" s="401" t="s">
        <v>699</v>
      </c>
      <c r="F245" s="135" t="s">
        <v>341</v>
      </c>
      <c r="G245" s="4">
        <v>312.5</v>
      </c>
      <c r="H245" s="4">
        <v>312.5</v>
      </c>
      <c r="I245" s="4">
        <v>62.5</v>
      </c>
    </row>
    <row r="246" spans="1:9" ht="15" x14ac:dyDescent="0.2">
      <c r="A246" s="135">
        <v>238</v>
      </c>
      <c r="B246" s="401" t="s">
        <v>971</v>
      </c>
      <c r="C246" s="401" t="s">
        <v>1013</v>
      </c>
      <c r="D246" s="401" t="s">
        <v>1014</v>
      </c>
      <c r="E246" s="401" t="s">
        <v>1015</v>
      </c>
      <c r="F246" s="135" t="s">
        <v>341</v>
      </c>
      <c r="G246" s="4">
        <v>125</v>
      </c>
      <c r="H246" s="4">
        <v>125</v>
      </c>
      <c r="I246" s="4">
        <v>25</v>
      </c>
    </row>
    <row r="247" spans="1:9" ht="15" x14ac:dyDescent="0.2">
      <c r="A247" s="135">
        <v>239</v>
      </c>
      <c r="B247" s="401" t="s">
        <v>586</v>
      </c>
      <c r="C247" s="401" t="s">
        <v>1016</v>
      </c>
      <c r="D247" s="401" t="s">
        <v>1017</v>
      </c>
      <c r="E247" s="401" t="s">
        <v>695</v>
      </c>
      <c r="F247" s="135" t="s">
        <v>341</v>
      </c>
      <c r="G247" s="4">
        <v>125</v>
      </c>
      <c r="H247" s="4">
        <v>125</v>
      </c>
      <c r="I247" s="4">
        <v>25</v>
      </c>
    </row>
    <row r="248" spans="1:9" ht="15" x14ac:dyDescent="0.2">
      <c r="A248" s="135">
        <v>240</v>
      </c>
      <c r="B248" s="401" t="s">
        <v>722</v>
      </c>
      <c r="C248" s="401" t="s">
        <v>1018</v>
      </c>
      <c r="D248" s="401" t="s">
        <v>1019</v>
      </c>
      <c r="E248" s="401" t="s">
        <v>710</v>
      </c>
      <c r="F248" s="135" t="s">
        <v>341</v>
      </c>
      <c r="G248" s="4">
        <v>125</v>
      </c>
      <c r="H248" s="4">
        <v>125</v>
      </c>
      <c r="I248" s="4">
        <v>25</v>
      </c>
    </row>
    <row r="249" spans="1:9" ht="15" x14ac:dyDescent="0.2">
      <c r="A249" s="135">
        <v>241</v>
      </c>
      <c r="B249" s="401" t="s">
        <v>1020</v>
      </c>
      <c r="C249" s="401" t="s">
        <v>1021</v>
      </c>
      <c r="D249" s="401" t="s">
        <v>1022</v>
      </c>
      <c r="E249" s="401" t="s">
        <v>699</v>
      </c>
      <c r="F249" s="135" t="s">
        <v>341</v>
      </c>
      <c r="G249" s="4">
        <v>375</v>
      </c>
      <c r="H249" s="4">
        <v>375</v>
      </c>
      <c r="I249" s="4">
        <v>75</v>
      </c>
    </row>
    <row r="250" spans="1:9" ht="15" x14ac:dyDescent="0.2">
      <c r="A250" s="135">
        <v>242</v>
      </c>
      <c r="B250" s="401" t="s">
        <v>925</v>
      </c>
      <c r="C250" s="401" t="s">
        <v>1023</v>
      </c>
      <c r="D250" s="401" t="s">
        <v>1024</v>
      </c>
      <c r="E250" s="401" t="s">
        <v>703</v>
      </c>
      <c r="F250" s="135" t="s">
        <v>341</v>
      </c>
      <c r="G250" s="4">
        <v>312.5</v>
      </c>
      <c r="H250" s="4">
        <v>312.5</v>
      </c>
      <c r="I250" s="4">
        <v>62.5</v>
      </c>
    </row>
    <row r="251" spans="1:9" ht="15" x14ac:dyDescent="0.2">
      <c r="A251" s="135">
        <v>243</v>
      </c>
      <c r="B251" s="401" t="s">
        <v>1025</v>
      </c>
      <c r="C251" s="401" t="s">
        <v>1026</v>
      </c>
      <c r="D251" s="401" t="s">
        <v>1027</v>
      </c>
      <c r="E251" s="401" t="s">
        <v>710</v>
      </c>
      <c r="F251" s="135" t="s">
        <v>341</v>
      </c>
      <c r="G251" s="4">
        <v>187.5</v>
      </c>
      <c r="H251" s="4">
        <v>187.5</v>
      </c>
      <c r="I251" s="4">
        <v>37.5</v>
      </c>
    </row>
    <row r="252" spans="1:9" ht="15" x14ac:dyDescent="0.2">
      <c r="A252" s="135">
        <v>244</v>
      </c>
      <c r="B252" s="401" t="s">
        <v>770</v>
      </c>
      <c r="C252" s="401" t="s">
        <v>1028</v>
      </c>
      <c r="D252" s="401" t="s">
        <v>1029</v>
      </c>
      <c r="E252" s="401" t="s">
        <v>699</v>
      </c>
      <c r="F252" s="135" t="s">
        <v>341</v>
      </c>
      <c r="G252" s="4">
        <v>250</v>
      </c>
      <c r="H252" s="4">
        <v>250</v>
      </c>
      <c r="I252" s="4">
        <v>50</v>
      </c>
    </row>
    <row r="253" spans="1:9" ht="15" x14ac:dyDescent="0.2">
      <c r="A253" s="135">
        <v>245</v>
      </c>
      <c r="B253" s="401" t="s">
        <v>792</v>
      </c>
      <c r="C253" s="401" t="s">
        <v>1030</v>
      </c>
      <c r="D253" s="401" t="s">
        <v>1031</v>
      </c>
      <c r="E253" s="401" t="s">
        <v>1015</v>
      </c>
      <c r="F253" s="135" t="s">
        <v>341</v>
      </c>
      <c r="G253" s="4">
        <v>300</v>
      </c>
      <c r="H253" s="4">
        <v>300</v>
      </c>
      <c r="I253" s="4">
        <v>60</v>
      </c>
    </row>
    <row r="254" spans="1:9" ht="15" x14ac:dyDescent="0.2">
      <c r="A254" s="135">
        <v>246</v>
      </c>
      <c r="B254" s="401" t="s">
        <v>847</v>
      </c>
      <c r="C254" s="401" t="s">
        <v>1032</v>
      </c>
      <c r="D254" s="401" t="s">
        <v>1033</v>
      </c>
      <c r="E254" s="401" t="s">
        <v>695</v>
      </c>
      <c r="F254" s="135" t="s">
        <v>341</v>
      </c>
      <c r="G254" s="4">
        <v>170</v>
      </c>
      <c r="H254" s="4">
        <v>170</v>
      </c>
      <c r="I254" s="4">
        <v>34</v>
      </c>
    </row>
    <row r="255" spans="1:9" ht="15" x14ac:dyDescent="0.2">
      <c r="A255" s="135">
        <v>247</v>
      </c>
      <c r="B255" s="401" t="s">
        <v>1034</v>
      </c>
      <c r="C255" s="401" t="s">
        <v>1035</v>
      </c>
      <c r="D255" s="401" t="s">
        <v>1036</v>
      </c>
      <c r="E255" s="401" t="s">
        <v>710</v>
      </c>
      <c r="F255" s="135" t="s">
        <v>341</v>
      </c>
      <c r="G255" s="4">
        <v>150</v>
      </c>
      <c r="H255" s="4">
        <v>150</v>
      </c>
      <c r="I255" s="4">
        <v>30</v>
      </c>
    </row>
    <row r="256" spans="1:9" ht="15" x14ac:dyDescent="0.2">
      <c r="A256" s="135">
        <v>248</v>
      </c>
      <c r="B256" s="401" t="s">
        <v>529</v>
      </c>
      <c r="C256" s="401" t="s">
        <v>1030</v>
      </c>
      <c r="D256" s="401" t="s">
        <v>1037</v>
      </c>
      <c r="E256" s="401" t="s">
        <v>699</v>
      </c>
      <c r="F256" s="135" t="s">
        <v>341</v>
      </c>
      <c r="G256" s="4">
        <v>130</v>
      </c>
      <c r="H256" s="4">
        <v>130</v>
      </c>
      <c r="I256" s="4">
        <v>26</v>
      </c>
    </row>
    <row r="257" spans="1:9" ht="15" x14ac:dyDescent="0.2">
      <c r="A257" s="135">
        <v>249</v>
      </c>
      <c r="B257" s="401" t="s">
        <v>540</v>
      </c>
      <c r="C257" s="401" t="s">
        <v>1038</v>
      </c>
      <c r="D257" s="401" t="s">
        <v>1039</v>
      </c>
      <c r="E257" s="401" t="s">
        <v>703</v>
      </c>
      <c r="F257" s="135" t="s">
        <v>341</v>
      </c>
      <c r="G257" s="4">
        <v>312.5</v>
      </c>
      <c r="H257" s="4">
        <v>312.5</v>
      </c>
      <c r="I257" s="4">
        <v>62.5</v>
      </c>
    </row>
    <row r="258" spans="1:9" ht="15" x14ac:dyDescent="0.2">
      <c r="A258" s="135">
        <v>250</v>
      </c>
      <c r="B258" s="401" t="s">
        <v>525</v>
      </c>
      <c r="C258" s="401" t="s">
        <v>1040</v>
      </c>
      <c r="D258" s="401" t="s">
        <v>1041</v>
      </c>
      <c r="E258" s="401" t="s">
        <v>710</v>
      </c>
      <c r="F258" s="135" t="s">
        <v>341</v>
      </c>
      <c r="G258" s="4">
        <v>250</v>
      </c>
      <c r="H258" s="4">
        <v>250</v>
      </c>
      <c r="I258" s="4">
        <v>50</v>
      </c>
    </row>
    <row r="259" spans="1:9" ht="15" x14ac:dyDescent="0.2">
      <c r="A259" s="135">
        <v>251</v>
      </c>
      <c r="B259" s="401" t="s">
        <v>1042</v>
      </c>
      <c r="C259" s="401" t="s">
        <v>673</v>
      </c>
      <c r="D259" s="401" t="s">
        <v>1043</v>
      </c>
      <c r="E259" s="401" t="s">
        <v>699</v>
      </c>
      <c r="F259" s="135" t="s">
        <v>341</v>
      </c>
      <c r="G259" s="4">
        <v>187.5</v>
      </c>
      <c r="H259" s="4">
        <v>187.5</v>
      </c>
      <c r="I259" s="4">
        <v>37.5</v>
      </c>
    </row>
    <row r="260" spans="1:9" ht="15" x14ac:dyDescent="0.2">
      <c r="A260" s="135">
        <v>252</v>
      </c>
      <c r="B260" s="401" t="s">
        <v>669</v>
      </c>
      <c r="C260" s="401" t="s">
        <v>1044</v>
      </c>
      <c r="D260" s="401" t="s">
        <v>1045</v>
      </c>
      <c r="E260" s="401" t="s">
        <v>695</v>
      </c>
      <c r="F260" s="135" t="s">
        <v>341</v>
      </c>
      <c r="G260" s="4">
        <v>437.5</v>
      </c>
      <c r="H260" s="4">
        <v>437.5</v>
      </c>
      <c r="I260" s="4">
        <v>87.5</v>
      </c>
    </row>
    <row r="261" spans="1:9" ht="15" x14ac:dyDescent="0.2">
      <c r="A261" s="135">
        <v>253</v>
      </c>
      <c r="B261" s="401" t="s">
        <v>722</v>
      </c>
      <c r="C261" s="401" t="s">
        <v>1046</v>
      </c>
      <c r="D261" s="401" t="s">
        <v>1047</v>
      </c>
      <c r="E261" s="401" t="s">
        <v>710</v>
      </c>
      <c r="F261" s="135" t="s">
        <v>341</v>
      </c>
      <c r="G261" s="4">
        <v>312.5</v>
      </c>
      <c r="H261" s="4">
        <v>312.5</v>
      </c>
      <c r="I261" s="4">
        <v>62.5</v>
      </c>
    </row>
    <row r="262" spans="1:9" ht="15" x14ac:dyDescent="0.2">
      <c r="A262" s="124" t="s">
        <v>272</v>
      </c>
      <c r="B262" s="401"/>
      <c r="C262" s="401"/>
      <c r="D262" s="401"/>
      <c r="E262" s="401"/>
      <c r="F262" s="135"/>
      <c r="G262" s="4"/>
      <c r="H262" s="4"/>
      <c r="I262" s="4"/>
    </row>
    <row r="263" spans="1:9" ht="15" x14ac:dyDescent="0.3">
      <c r="A263" s="124"/>
      <c r="B263" s="400"/>
      <c r="C263" s="400"/>
      <c r="D263" s="400"/>
      <c r="E263" s="400"/>
      <c r="F263" s="124" t="s">
        <v>433</v>
      </c>
      <c r="G263" s="399">
        <f>SUM(G9:G262)</f>
        <v>141185.92000000001</v>
      </c>
      <c r="H263" s="399">
        <f>SUM(H9:H262)</f>
        <v>141185.92000000001</v>
      </c>
      <c r="I263" s="399">
        <f>SUM(I9:I262)</f>
        <v>27974.688000000002</v>
      </c>
    </row>
    <row r="264" spans="1:9" ht="15" x14ac:dyDescent="0.3">
      <c r="A264" s="398"/>
      <c r="B264" s="398"/>
      <c r="C264" s="398"/>
      <c r="D264" s="398"/>
      <c r="E264" s="398"/>
      <c r="F264" s="398"/>
      <c r="G264" s="398"/>
      <c r="H264" s="395"/>
      <c r="I264" s="395"/>
    </row>
    <row r="265" spans="1:9" ht="15" x14ac:dyDescent="0.3">
      <c r="A265" s="394" t="s">
        <v>1048</v>
      </c>
      <c r="B265" s="394"/>
      <c r="C265" s="398"/>
      <c r="D265" s="398"/>
      <c r="E265" s="398"/>
      <c r="F265" s="398"/>
      <c r="G265" s="398"/>
      <c r="H265" s="395"/>
      <c r="I265" s="395" t="s">
        <v>271</v>
      </c>
    </row>
    <row r="266" spans="1:9" ht="15" x14ac:dyDescent="0.3">
      <c r="A266" s="394"/>
      <c r="B266" s="394"/>
      <c r="C266" s="398"/>
      <c r="D266" s="398"/>
      <c r="E266" s="398"/>
      <c r="F266" s="398"/>
      <c r="G266" s="398"/>
      <c r="H266" s="395"/>
      <c r="I266" s="395"/>
    </row>
    <row r="267" spans="1:9" ht="15" x14ac:dyDescent="0.3">
      <c r="A267" s="394"/>
      <c r="B267" s="394"/>
      <c r="C267" s="395"/>
      <c r="D267" s="395"/>
      <c r="E267" s="395"/>
      <c r="F267" s="395"/>
      <c r="G267" s="395"/>
      <c r="H267" s="395"/>
      <c r="I267" s="395"/>
    </row>
    <row r="268" spans="1:9" ht="15" x14ac:dyDescent="0.3">
      <c r="A268" s="394"/>
      <c r="B268" s="394"/>
      <c r="C268" s="395"/>
      <c r="D268" s="395"/>
      <c r="E268" s="395"/>
      <c r="F268" s="395"/>
      <c r="G268" s="395"/>
      <c r="H268" s="395"/>
      <c r="I268" s="395"/>
    </row>
    <row r="269" spans="1:9" x14ac:dyDescent="0.2">
      <c r="A269" s="393"/>
      <c r="B269" s="393"/>
      <c r="C269" s="393"/>
      <c r="D269" s="393"/>
      <c r="E269" s="393"/>
      <c r="F269" s="393"/>
      <c r="G269" s="393"/>
      <c r="H269" s="393"/>
      <c r="I269" s="393"/>
    </row>
    <row r="270" spans="1:9" ht="15" x14ac:dyDescent="0.3">
      <c r="A270" s="392" t="s">
        <v>99</v>
      </c>
      <c r="B270" s="392"/>
      <c r="C270" s="395"/>
      <c r="D270" s="395"/>
      <c r="E270" s="395"/>
      <c r="F270" s="395"/>
      <c r="G270" s="395"/>
      <c r="H270" s="395"/>
      <c r="I270" s="395"/>
    </row>
    <row r="271" spans="1:9" ht="15" x14ac:dyDescent="0.3">
      <c r="A271" s="395"/>
      <c r="B271" s="395"/>
      <c r="C271" s="395"/>
      <c r="D271" s="395"/>
      <c r="E271" s="395"/>
      <c r="F271" s="395"/>
      <c r="G271" s="395"/>
      <c r="H271" s="395"/>
      <c r="I271" s="395"/>
    </row>
    <row r="272" spans="1:9" ht="15" x14ac:dyDescent="0.3">
      <c r="A272" s="395"/>
      <c r="B272" s="395"/>
      <c r="C272" s="395"/>
      <c r="D272" s="395"/>
      <c r="E272" s="391"/>
      <c r="F272" s="391"/>
      <c r="G272" s="391"/>
      <c r="H272" s="395"/>
      <c r="I272" s="395"/>
    </row>
    <row r="273" spans="1:9" ht="15" x14ac:dyDescent="0.3">
      <c r="A273" s="392"/>
      <c r="B273" s="392"/>
      <c r="C273" s="392" t="s">
        <v>384</v>
      </c>
      <c r="D273" s="392"/>
      <c r="E273" s="392"/>
      <c r="F273" s="392"/>
      <c r="G273" s="392"/>
      <c r="H273" s="395"/>
      <c r="I273" s="395"/>
    </row>
    <row r="274" spans="1:9" ht="15" x14ac:dyDescent="0.3">
      <c r="A274" s="395"/>
      <c r="B274" s="395"/>
      <c r="C274" s="395" t="s">
        <v>383</v>
      </c>
      <c r="D274" s="395"/>
      <c r="E274" s="395"/>
      <c r="F274" s="395"/>
      <c r="G274" s="395"/>
      <c r="H274" s="395"/>
      <c r="I274" s="395"/>
    </row>
    <row r="275" spans="1:9" x14ac:dyDescent="0.2">
      <c r="A275" s="390"/>
      <c r="B275" s="390"/>
      <c r="C275" s="390" t="s">
        <v>131</v>
      </c>
      <c r="D275" s="390"/>
      <c r="E275" s="390"/>
      <c r="F275" s="390"/>
      <c r="G275" s="390"/>
    </row>
  </sheetData>
  <mergeCells count="2">
    <mergeCell ref="I1:J1"/>
    <mergeCell ref="I2:J2"/>
  </mergeCells>
  <printOptions gridLines="1"/>
  <pageMargins left="0.25" right="0.25" top="0.75" bottom="0.75" header="0.3" footer="0.3"/>
  <pageSetup scale="67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"/>
  <sheetViews>
    <sheetView topLeftCell="A12" zoomScaleSheetLayoutView="70" workbookViewId="0">
      <selection activeCell="D29" sqref="D29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40.710937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1" t="s">
        <v>446</v>
      </c>
      <c r="B1" s="114"/>
      <c r="C1" s="114"/>
      <c r="D1" s="114"/>
      <c r="E1" s="114"/>
      <c r="F1" s="114"/>
      <c r="G1" s="421" t="s">
        <v>101</v>
      </c>
      <c r="H1" s="421"/>
    </row>
    <row r="2" spans="1:8" ht="15" x14ac:dyDescent="0.3">
      <c r="A2" s="113" t="s">
        <v>132</v>
      </c>
      <c r="B2" s="114"/>
      <c r="C2" s="114"/>
      <c r="D2" s="114"/>
      <c r="E2" s="114"/>
      <c r="F2" s="114"/>
      <c r="G2" s="419" t="s">
        <v>448</v>
      </c>
      <c r="H2" s="420"/>
    </row>
    <row r="3" spans="1:8" ht="15" x14ac:dyDescent="0.3">
      <c r="A3" s="113"/>
      <c r="B3" s="113"/>
      <c r="C3" s="113"/>
      <c r="D3" s="113"/>
      <c r="E3" s="113"/>
      <c r="F3" s="113"/>
      <c r="G3" s="232"/>
      <c r="H3" s="232"/>
    </row>
    <row r="4" spans="1:8" ht="15" x14ac:dyDescent="0.3">
      <c r="A4" s="114" t="str">
        <f>'ფორმა N2'!A4</f>
        <v>ანგარიშვალდებული პირის დასახელება:</v>
      </c>
      <c r="B4" s="114"/>
      <c r="C4" s="114"/>
      <c r="D4" s="114"/>
      <c r="E4" s="114"/>
      <c r="F4" s="114"/>
      <c r="G4" s="113"/>
      <c r="H4" s="113"/>
    </row>
    <row r="5" spans="1:8" ht="15" x14ac:dyDescent="0.3">
      <c r="A5" s="173" t="s">
        <v>486</v>
      </c>
      <c r="B5" s="117"/>
      <c r="C5" s="117"/>
      <c r="D5" s="117"/>
      <c r="E5" s="117"/>
      <c r="F5" s="117"/>
      <c r="G5" s="118"/>
      <c r="H5" s="118"/>
    </row>
    <row r="6" spans="1:8" ht="15" x14ac:dyDescent="0.3">
      <c r="A6" s="114"/>
      <c r="B6" s="114"/>
      <c r="C6" s="114"/>
      <c r="D6" s="114"/>
      <c r="E6" s="114"/>
      <c r="F6" s="114"/>
      <c r="G6" s="113"/>
      <c r="H6" s="113"/>
    </row>
    <row r="7" spans="1:8" ht="15" x14ac:dyDescent="0.2">
      <c r="A7" s="231"/>
      <c r="B7" s="231"/>
      <c r="C7" s="330"/>
      <c r="D7" s="231"/>
      <c r="E7" s="231"/>
      <c r="F7" s="231"/>
      <c r="G7" s="115"/>
      <c r="H7" s="115"/>
    </row>
    <row r="8" spans="1:8" ht="45" x14ac:dyDescent="0.2">
      <c r="A8" s="127" t="s">
        <v>334</v>
      </c>
      <c r="B8" s="127" t="s">
        <v>335</v>
      </c>
      <c r="C8" s="127" t="s">
        <v>221</v>
      </c>
      <c r="D8" s="127" t="s">
        <v>338</v>
      </c>
      <c r="E8" s="127" t="s">
        <v>337</v>
      </c>
      <c r="F8" s="127" t="s">
        <v>379</v>
      </c>
      <c r="G8" s="116" t="s">
        <v>10</v>
      </c>
      <c r="H8" s="116" t="s">
        <v>9</v>
      </c>
    </row>
    <row r="9" spans="1:8" ht="30" x14ac:dyDescent="0.2">
      <c r="A9" s="135" t="s">
        <v>536</v>
      </c>
      <c r="B9" s="135" t="s">
        <v>537</v>
      </c>
      <c r="C9" s="135" t="s">
        <v>538</v>
      </c>
      <c r="D9" s="135" t="s">
        <v>1049</v>
      </c>
      <c r="E9" s="135" t="s">
        <v>1050</v>
      </c>
      <c r="F9" s="135">
        <v>3</v>
      </c>
      <c r="G9" s="4">
        <v>120</v>
      </c>
      <c r="H9" s="4">
        <v>120</v>
      </c>
    </row>
    <row r="10" spans="1:8" ht="30" x14ac:dyDescent="0.2">
      <c r="A10" s="135" t="s">
        <v>540</v>
      </c>
      <c r="B10" s="135" t="s">
        <v>541</v>
      </c>
      <c r="C10" s="135" t="s">
        <v>542</v>
      </c>
      <c r="D10" s="135" t="s">
        <v>1049</v>
      </c>
      <c r="E10" s="135" t="s">
        <v>1050</v>
      </c>
      <c r="F10" s="135">
        <v>1</v>
      </c>
      <c r="G10" s="4">
        <v>40</v>
      </c>
      <c r="H10" s="4">
        <v>40</v>
      </c>
    </row>
    <row r="11" spans="1:8" ht="30" x14ac:dyDescent="0.2">
      <c r="A11" s="124" t="s">
        <v>554</v>
      </c>
      <c r="B11" s="124" t="s">
        <v>514</v>
      </c>
      <c r="C11" s="124" t="s">
        <v>555</v>
      </c>
      <c r="D11" s="124" t="s">
        <v>1049</v>
      </c>
      <c r="E11" s="124" t="s">
        <v>1050</v>
      </c>
      <c r="F11" s="124">
        <v>1</v>
      </c>
      <c r="G11" s="4">
        <v>40</v>
      </c>
      <c r="H11" s="4">
        <v>40</v>
      </c>
    </row>
    <row r="12" spans="1:8" ht="30" x14ac:dyDescent="0.2">
      <c r="A12" s="124" t="s">
        <v>529</v>
      </c>
      <c r="B12" s="124" t="s">
        <v>572</v>
      </c>
      <c r="C12" s="124" t="s">
        <v>573</v>
      </c>
      <c r="D12" s="124" t="s">
        <v>1049</v>
      </c>
      <c r="E12" s="124" t="s">
        <v>1050</v>
      </c>
      <c r="F12" s="124">
        <v>1</v>
      </c>
      <c r="G12" s="4">
        <v>40</v>
      </c>
      <c r="H12" s="4">
        <v>40</v>
      </c>
    </row>
    <row r="13" spans="1:8" ht="30" x14ac:dyDescent="0.2">
      <c r="A13" s="124" t="s">
        <v>540</v>
      </c>
      <c r="B13" s="124" t="s">
        <v>592</v>
      </c>
      <c r="C13" s="124" t="s">
        <v>593</v>
      </c>
      <c r="D13" s="124" t="s">
        <v>1049</v>
      </c>
      <c r="E13" s="124" t="s">
        <v>1050</v>
      </c>
      <c r="F13" s="124">
        <v>1</v>
      </c>
      <c r="G13" s="4">
        <v>40</v>
      </c>
      <c r="H13" s="4">
        <v>40</v>
      </c>
    </row>
    <row r="14" spans="1:8" ht="45" x14ac:dyDescent="0.2">
      <c r="A14" s="124" t="s">
        <v>548</v>
      </c>
      <c r="B14" s="124" t="s">
        <v>549</v>
      </c>
      <c r="C14" s="124" t="s">
        <v>550</v>
      </c>
      <c r="D14" s="124" t="s">
        <v>1049</v>
      </c>
      <c r="E14" s="124" t="s">
        <v>1051</v>
      </c>
      <c r="F14" s="124">
        <v>3</v>
      </c>
      <c r="G14" s="4">
        <v>120</v>
      </c>
      <c r="H14" s="4">
        <v>120</v>
      </c>
    </row>
    <row r="15" spans="1:8" ht="30" x14ac:dyDescent="0.2">
      <c r="A15" s="124" t="s">
        <v>1052</v>
      </c>
      <c r="B15" s="124" t="s">
        <v>518</v>
      </c>
      <c r="C15" s="124" t="s">
        <v>519</v>
      </c>
      <c r="D15" s="124" t="s">
        <v>1049</v>
      </c>
      <c r="E15" s="124" t="s">
        <v>1050</v>
      </c>
      <c r="F15" s="124">
        <v>2</v>
      </c>
      <c r="G15" s="4">
        <v>80</v>
      </c>
      <c r="H15" s="4">
        <v>80</v>
      </c>
    </row>
    <row r="16" spans="1:8" ht="30" x14ac:dyDescent="0.2">
      <c r="A16" s="124" t="s">
        <v>589</v>
      </c>
      <c r="B16" s="124" t="s">
        <v>590</v>
      </c>
      <c r="C16" s="124" t="s">
        <v>591</v>
      </c>
      <c r="D16" s="124" t="s">
        <v>1049</v>
      </c>
      <c r="E16" s="124" t="s">
        <v>1050</v>
      </c>
      <c r="F16" s="124">
        <v>2</v>
      </c>
      <c r="G16" s="4">
        <v>80</v>
      </c>
      <c r="H16" s="4">
        <v>80</v>
      </c>
    </row>
    <row r="17" spans="1:8" ht="30" x14ac:dyDescent="0.2">
      <c r="A17" s="124" t="s">
        <v>556</v>
      </c>
      <c r="B17" s="124" t="s">
        <v>557</v>
      </c>
      <c r="C17" s="124" t="s">
        <v>558</v>
      </c>
      <c r="D17" s="124" t="s">
        <v>1053</v>
      </c>
      <c r="E17" s="124" t="s">
        <v>1054</v>
      </c>
      <c r="F17" s="124">
        <v>4</v>
      </c>
      <c r="G17" s="4">
        <v>846.73</v>
      </c>
      <c r="H17" s="4">
        <v>846.73</v>
      </c>
    </row>
    <row r="18" spans="1:8" ht="30" x14ac:dyDescent="0.2">
      <c r="A18" s="124" t="s">
        <v>556</v>
      </c>
      <c r="B18" s="124" t="s">
        <v>557</v>
      </c>
      <c r="C18" s="124" t="s">
        <v>558</v>
      </c>
      <c r="D18" s="124" t="s">
        <v>1055</v>
      </c>
      <c r="E18" s="124" t="s">
        <v>1056</v>
      </c>
      <c r="F18" s="124">
        <v>6</v>
      </c>
      <c r="G18" s="4">
        <v>632.45000000000005</v>
      </c>
      <c r="H18" s="4">
        <v>632.45000000000005</v>
      </c>
    </row>
    <row r="19" spans="1:8" ht="30" x14ac:dyDescent="0.2">
      <c r="A19" s="124" t="s">
        <v>669</v>
      </c>
      <c r="B19" s="124" t="s">
        <v>670</v>
      </c>
      <c r="C19" s="124" t="s">
        <v>671</v>
      </c>
      <c r="D19" s="124" t="s">
        <v>1057</v>
      </c>
      <c r="E19" s="124" t="s">
        <v>1058</v>
      </c>
      <c r="F19" s="124">
        <v>3</v>
      </c>
      <c r="G19" s="4">
        <v>249.85</v>
      </c>
      <c r="H19" s="4">
        <v>249.85</v>
      </c>
    </row>
    <row r="20" spans="1:8" ht="30" x14ac:dyDescent="0.2">
      <c r="A20" s="124" t="s">
        <v>513</v>
      </c>
      <c r="B20" s="124" t="s">
        <v>635</v>
      </c>
      <c r="C20" s="124" t="s">
        <v>636</v>
      </c>
      <c r="D20" s="124" t="s">
        <v>1059</v>
      </c>
      <c r="E20" s="124" t="s">
        <v>1060</v>
      </c>
      <c r="F20" s="124">
        <v>3</v>
      </c>
      <c r="G20" s="4">
        <v>1197.4000000000001</v>
      </c>
      <c r="H20" s="4">
        <v>1197.4000000000001</v>
      </c>
    </row>
    <row r="21" spans="1:8" ht="15" x14ac:dyDescent="0.2">
      <c r="A21" s="124"/>
      <c r="B21" s="124"/>
      <c r="C21" s="124"/>
      <c r="D21" s="124"/>
      <c r="E21" s="124"/>
      <c r="F21" s="124"/>
      <c r="G21" s="4"/>
      <c r="H21" s="4"/>
    </row>
    <row r="22" spans="1:8" ht="15" x14ac:dyDescent="0.3">
      <c r="A22" s="136"/>
      <c r="B22" s="136"/>
      <c r="C22" s="136"/>
      <c r="D22" s="136"/>
      <c r="E22" s="136"/>
      <c r="F22" s="136" t="s">
        <v>333</v>
      </c>
      <c r="G22" s="365">
        <f>SUM(G9:G21)</f>
        <v>3486.4300000000003</v>
      </c>
      <c r="H22" s="123">
        <f>SUM(H9:H21)</f>
        <v>3486.4300000000003</v>
      </c>
    </row>
    <row r="23" spans="1:8" ht="15" x14ac:dyDescent="0.3">
      <c r="A23" s="296"/>
      <c r="B23" s="296"/>
      <c r="C23" s="296"/>
      <c r="D23" s="296"/>
      <c r="E23" s="296"/>
      <c r="F23" s="296"/>
      <c r="G23" s="253"/>
      <c r="H23" s="253"/>
    </row>
    <row r="24" spans="1:8" ht="15" x14ac:dyDescent="0.3">
      <c r="A24" s="297" t="s">
        <v>442</v>
      </c>
      <c r="B24" s="296"/>
      <c r="C24" s="296"/>
      <c r="D24" s="296"/>
      <c r="E24" s="296"/>
      <c r="F24" s="296"/>
      <c r="G24" s="253"/>
      <c r="H24" s="253"/>
    </row>
    <row r="25" spans="1:8" ht="15" x14ac:dyDescent="0.3">
      <c r="A25" s="297"/>
      <c r="B25" s="296"/>
      <c r="C25" s="296"/>
      <c r="D25" s="296"/>
      <c r="E25" s="296"/>
      <c r="F25" s="296"/>
      <c r="G25" s="253"/>
      <c r="H25" s="253"/>
    </row>
    <row r="26" spans="1:8" ht="15" x14ac:dyDescent="0.3">
      <c r="A26" s="297"/>
      <c r="B26" s="253"/>
      <c r="C26" s="253"/>
      <c r="D26" s="253"/>
      <c r="E26" s="253"/>
      <c r="F26" s="253"/>
      <c r="G26" s="253"/>
      <c r="H26" s="253"/>
    </row>
    <row r="27" spans="1:8" ht="15" x14ac:dyDescent="0.3">
      <c r="A27" s="297"/>
      <c r="B27" s="253"/>
      <c r="C27" s="253"/>
      <c r="D27" s="253"/>
      <c r="E27" s="253"/>
      <c r="F27" s="253"/>
      <c r="G27" s="253"/>
      <c r="H27" s="253"/>
    </row>
    <row r="28" spans="1:8" x14ac:dyDescent="0.2">
      <c r="A28" s="294"/>
      <c r="B28" s="294"/>
      <c r="C28" s="294"/>
      <c r="D28" s="294"/>
      <c r="E28" s="294"/>
      <c r="F28" s="294"/>
      <c r="G28" s="294"/>
      <c r="H28" s="294"/>
    </row>
    <row r="29" spans="1:8" ht="15" x14ac:dyDescent="0.3">
      <c r="A29" s="259" t="s">
        <v>99</v>
      </c>
      <c r="B29" s="253"/>
      <c r="C29" s="253"/>
      <c r="D29" s="253"/>
      <c r="E29" s="253"/>
      <c r="F29" s="253"/>
      <c r="G29" s="253"/>
      <c r="H29" s="253"/>
    </row>
    <row r="30" spans="1:8" ht="15" x14ac:dyDescent="0.3">
      <c r="A30" s="253"/>
      <c r="B30" s="253"/>
      <c r="C30" s="253"/>
      <c r="D30" s="253"/>
      <c r="E30" s="253"/>
      <c r="F30" s="253"/>
      <c r="G30" s="253"/>
      <c r="H30" s="253"/>
    </row>
    <row r="31" spans="1:8" ht="15" x14ac:dyDescent="0.3">
      <c r="A31" s="253"/>
      <c r="B31" s="253"/>
      <c r="C31" s="253"/>
      <c r="D31" s="253"/>
      <c r="E31" s="253"/>
      <c r="F31" s="253"/>
      <c r="G31" s="253"/>
      <c r="H31" s="260"/>
    </row>
    <row r="32" spans="1:8" ht="15" x14ac:dyDescent="0.3">
      <c r="A32" s="259"/>
      <c r="B32" s="259" t="s">
        <v>265</v>
      </c>
      <c r="C32" s="259"/>
      <c r="D32" s="259"/>
      <c r="E32" s="259"/>
      <c r="F32" s="259"/>
      <c r="G32" s="253"/>
      <c r="H32" s="260"/>
    </row>
    <row r="33" spans="1:8" ht="15" x14ac:dyDescent="0.3">
      <c r="A33" s="253"/>
      <c r="B33" s="253" t="s">
        <v>264</v>
      </c>
      <c r="C33" s="253"/>
      <c r="D33" s="253"/>
      <c r="E33" s="253"/>
      <c r="F33" s="253"/>
      <c r="G33" s="253"/>
      <c r="H33" s="260"/>
    </row>
    <row r="34" spans="1:8" x14ac:dyDescent="0.2">
      <c r="A34" s="261"/>
      <c r="B34" s="261" t="s">
        <v>131</v>
      </c>
      <c r="C34" s="261"/>
      <c r="D34" s="261"/>
      <c r="E34" s="261"/>
      <c r="F34" s="261"/>
      <c r="G34" s="254"/>
      <c r="H34" s="254"/>
    </row>
  </sheetData>
  <mergeCells count="2">
    <mergeCell ref="G1:H1"/>
    <mergeCell ref="G2:H2"/>
  </mergeCells>
  <printOptions gridLines="1"/>
  <pageMargins left="0.25" right="0.25" top="0.75" bottom="0.75" header="0.3" footer="0.3"/>
  <pageSetup scale="61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A5" sqref="A5"/>
    </sheetView>
  </sheetViews>
  <sheetFormatPr defaultRowHeight="12.75" x14ac:dyDescent="0.2"/>
  <cols>
    <col min="1" max="1" width="5.42578125" style="254" customWidth="1"/>
    <col min="2" max="2" width="13.140625" style="254" customWidth="1"/>
    <col min="3" max="3" width="15.140625" style="254" customWidth="1"/>
    <col min="4" max="4" width="18" style="254" customWidth="1"/>
    <col min="5" max="5" width="20.5703125" style="254" customWidth="1"/>
    <col min="6" max="6" width="21.28515625" style="254" customWidth="1"/>
    <col min="7" max="7" width="15.140625" style="254" customWidth="1"/>
    <col min="8" max="8" width="15.5703125" style="254" customWidth="1"/>
    <col min="9" max="9" width="13.42578125" style="254" customWidth="1"/>
    <col min="10" max="10" width="0" style="254" hidden="1" customWidth="1"/>
    <col min="11" max="16384" width="9.140625" style="254"/>
  </cols>
  <sheetData>
    <row r="1" spans="1:10" ht="15" x14ac:dyDescent="0.3">
      <c r="A1" s="111" t="s">
        <v>447</v>
      </c>
      <c r="B1" s="111"/>
      <c r="C1" s="114"/>
      <c r="D1" s="114"/>
      <c r="E1" s="114"/>
      <c r="F1" s="114"/>
      <c r="G1" s="421" t="s">
        <v>101</v>
      </c>
      <c r="H1" s="421"/>
    </row>
    <row r="2" spans="1:10" ht="15" x14ac:dyDescent="0.3">
      <c r="A2" s="113" t="s">
        <v>132</v>
      </c>
      <c r="B2" s="111"/>
      <c r="C2" s="114"/>
      <c r="D2" s="114"/>
      <c r="E2" s="114"/>
      <c r="F2" s="114"/>
      <c r="G2" s="419" t="s">
        <v>448</v>
      </c>
      <c r="H2" s="420"/>
    </row>
    <row r="3" spans="1:10" ht="15" x14ac:dyDescent="0.3">
      <c r="A3" s="113"/>
      <c r="B3" s="113"/>
      <c r="C3" s="113"/>
      <c r="D3" s="113"/>
      <c r="E3" s="113"/>
      <c r="F3" s="113"/>
      <c r="G3" s="288"/>
      <c r="H3" s="288"/>
    </row>
    <row r="4" spans="1:10" ht="15" x14ac:dyDescent="0.3">
      <c r="A4" s="114" t="str">
        <f>'ფორმა N2'!A4</f>
        <v>ანგარიშვალდებული პირის დასახელება:</v>
      </c>
      <c r="B4" s="114"/>
      <c r="C4" s="114"/>
      <c r="D4" s="114"/>
      <c r="E4" s="114"/>
      <c r="F4" s="114"/>
      <c r="G4" s="113"/>
      <c r="H4" s="113"/>
    </row>
    <row r="5" spans="1:10" ht="15" x14ac:dyDescent="0.3">
      <c r="A5" s="173" t="s">
        <v>486</v>
      </c>
      <c r="B5" s="117"/>
      <c r="C5" s="117"/>
      <c r="D5" s="117"/>
      <c r="E5" s="117"/>
      <c r="F5" s="117"/>
      <c r="G5" s="118"/>
      <c r="H5" s="118"/>
    </row>
    <row r="6" spans="1:10" ht="15" x14ac:dyDescent="0.3">
      <c r="A6" s="114"/>
      <c r="B6" s="114"/>
      <c r="C6" s="114"/>
      <c r="D6" s="114"/>
      <c r="E6" s="114"/>
      <c r="F6" s="114"/>
      <c r="G6" s="113"/>
      <c r="H6" s="113"/>
    </row>
    <row r="7" spans="1:10" ht="15" x14ac:dyDescent="0.2">
      <c r="A7" s="287"/>
      <c r="B7" s="287"/>
      <c r="C7" s="287"/>
      <c r="D7" s="290"/>
      <c r="E7" s="287"/>
      <c r="F7" s="287"/>
      <c r="G7" s="115"/>
      <c r="H7" s="115"/>
    </row>
    <row r="8" spans="1:10" ht="30" x14ac:dyDescent="0.2">
      <c r="A8" s="127" t="s">
        <v>64</v>
      </c>
      <c r="B8" s="127" t="s">
        <v>334</v>
      </c>
      <c r="C8" s="127" t="s">
        <v>335</v>
      </c>
      <c r="D8" s="127" t="s">
        <v>221</v>
      </c>
      <c r="E8" s="127" t="s">
        <v>342</v>
      </c>
      <c r="F8" s="127" t="s">
        <v>336</v>
      </c>
      <c r="G8" s="116" t="s">
        <v>10</v>
      </c>
      <c r="H8" s="116" t="s">
        <v>9</v>
      </c>
      <c r="J8" s="298" t="s">
        <v>341</v>
      </c>
    </row>
    <row r="9" spans="1:10" ht="15" x14ac:dyDescent="0.2">
      <c r="A9" s="135"/>
      <c r="B9" s="135"/>
      <c r="C9" s="135"/>
      <c r="D9" s="135"/>
      <c r="E9" s="135"/>
      <c r="F9" s="135"/>
      <c r="G9" s="4"/>
      <c r="H9" s="4"/>
      <c r="J9" s="298" t="s">
        <v>0</v>
      </c>
    </row>
    <row r="10" spans="1:10" ht="15" x14ac:dyDescent="0.2">
      <c r="A10" s="135"/>
      <c r="B10" s="135"/>
      <c r="C10" s="135"/>
      <c r="D10" s="135"/>
      <c r="E10" s="135"/>
      <c r="F10" s="135"/>
      <c r="G10" s="4"/>
      <c r="H10" s="4"/>
    </row>
    <row r="11" spans="1:10" ht="15" x14ac:dyDescent="0.2">
      <c r="A11" s="124"/>
      <c r="B11" s="124"/>
      <c r="C11" s="124"/>
      <c r="D11" s="124"/>
      <c r="E11" s="124"/>
      <c r="F11" s="124"/>
      <c r="G11" s="4"/>
      <c r="H11" s="4"/>
    </row>
    <row r="12" spans="1:10" ht="15" x14ac:dyDescent="0.2">
      <c r="A12" s="124"/>
      <c r="B12" s="124"/>
      <c r="C12" s="124"/>
      <c r="D12" s="124"/>
      <c r="E12" s="124"/>
      <c r="F12" s="124"/>
      <c r="G12" s="4"/>
      <c r="H12" s="4"/>
    </row>
    <row r="13" spans="1:10" ht="15" x14ac:dyDescent="0.2">
      <c r="A13" s="124"/>
      <c r="B13" s="124"/>
      <c r="C13" s="124"/>
      <c r="D13" s="124"/>
      <c r="E13" s="124"/>
      <c r="F13" s="124"/>
      <c r="G13" s="4"/>
      <c r="H13" s="4"/>
    </row>
    <row r="14" spans="1:10" ht="15" x14ac:dyDescent="0.2">
      <c r="A14" s="124"/>
      <c r="B14" s="124"/>
      <c r="C14" s="124"/>
      <c r="D14" s="124"/>
      <c r="E14" s="124"/>
      <c r="F14" s="124"/>
      <c r="G14" s="4"/>
      <c r="H14" s="4"/>
    </row>
    <row r="15" spans="1:10" ht="15" x14ac:dyDescent="0.2">
      <c r="A15" s="124"/>
      <c r="B15" s="124"/>
      <c r="C15" s="124"/>
      <c r="D15" s="124"/>
      <c r="E15" s="124"/>
      <c r="F15" s="124"/>
      <c r="G15" s="4"/>
      <c r="H15" s="4"/>
    </row>
    <row r="16" spans="1:10" ht="15" x14ac:dyDescent="0.2">
      <c r="A16" s="124"/>
      <c r="B16" s="124"/>
      <c r="C16" s="124"/>
      <c r="D16" s="124"/>
      <c r="E16" s="124"/>
      <c r="F16" s="124"/>
      <c r="G16" s="4"/>
      <c r="H16" s="4"/>
    </row>
    <row r="17" spans="1:8" ht="15" x14ac:dyDescent="0.2">
      <c r="A17" s="124"/>
      <c r="B17" s="124"/>
      <c r="C17" s="124"/>
      <c r="D17" s="124"/>
      <c r="E17" s="124"/>
      <c r="F17" s="124"/>
      <c r="G17" s="4"/>
      <c r="H17" s="4"/>
    </row>
    <row r="18" spans="1:8" ht="15" x14ac:dyDescent="0.2">
      <c r="A18" s="124"/>
      <c r="B18" s="124"/>
      <c r="C18" s="124"/>
      <c r="D18" s="124"/>
      <c r="E18" s="124"/>
      <c r="F18" s="124"/>
      <c r="G18" s="4"/>
      <c r="H18" s="4"/>
    </row>
    <row r="19" spans="1:8" ht="15" x14ac:dyDescent="0.2">
      <c r="A19" s="124"/>
      <c r="B19" s="124"/>
      <c r="C19" s="124"/>
      <c r="D19" s="124"/>
      <c r="E19" s="124"/>
      <c r="F19" s="124"/>
      <c r="G19" s="4"/>
      <c r="H19" s="4"/>
    </row>
    <row r="20" spans="1:8" ht="15" x14ac:dyDescent="0.2">
      <c r="A20" s="124"/>
      <c r="B20" s="124"/>
      <c r="C20" s="124"/>
      <c r="D20" s="124"/>
      <c r="E20" s="124"/>
      <c r="F20" s="124"/>
      <c r="G20" s="4"/>
      <c r="H20" s="4"/>
    </row>
    <row r="21" spans="1:8" ht="15" x14ac:dyDescent="0.2">
      <c r="A21" s="124"/>
      <c r="B21" s="124"/>
      <c r="C21" s="124"/>
      <c r="D21" s="124"/>
      <c r="E21" s="124"/>
      <c r="F21" s="124"/>
      <c r="G21" s="4"/>
      <c r="H21" s="4"/>
    </row>
    <row r="22" spans="1:8" ht="15" x14ac:dyDescent="0.2">
      <c r="A22" s="124"/>
      <c r="B22" s="124"/>
      <c r="C22" s="124"/>
      <c r="D22" s="124"/>
      <c r="E22" s="124"/>
      <c r="F22" s="124"/>
      <c r="G22" s="4"/>
      <c r="H22" s="4"/>
    </row>
    <row r="23" spans="1:8" ht="15" x14ac:dyDescent="0.2">
      <c r="A23" s="124"/>
      <c r="B23" s="124"/>
      <c r="C23" s="124"/>
      <c r="D23" s="124"/>
      <c r="E23" s="124"/>
      <c r="F23" s="124"/>
      <c r="G23" s="4"/>
      <c r="H23" s="4"/>
    </row>
    <row r="24" spans="1:8" ht="15" x14ac:dyDescent="0.2">
      <c r="A24" s="124"/>
      <c r="B24" s="124"/>
      <c r="C24" s="124"/>
      <c r="D24" s="124"/>
      <c r="E24" s="124"/>
      <c r="F24" s="124"/>
      <c r="G24" s="4"/>
      <c r="H24" s="4"/>
    </row>
    <row r="25" spans="1:8" ht="15" x14ac:dyDescent="0.2">
      <c r="A25" s="124"/>
      <c r="B25" s="124"/>
      <c r="C25" s="124"/>
      <c r="D25" s="124"/>
      <c r="E25" s="124"/>
      <c r="F25" s="124"/>
      <c r="G25" s="4"/>
      <c r="H25" s="4"/>
    </row>
    <row r="26" spans="1:8" ht="15" x14ac:dyDescent="0.2">
      <c r="A26" s="124"/>
      <c r="B26" s="124"/>
      <c r="C26" s="124"/>
      <c r="D26" s="124"/>
      <c r="E26" s="124"/>
      <c r="F26" s="124"/>
      <c r="G26" s="4"/>
      <c r="H26" s="4"/>
    </row>
    <row r="27" spans="1:8" ht="15" x14ac:dyDescent="0.2">
      <c r="A27" s="124"/>
      <c r="B27" s="124"/>
      <c r="C27" s="124"/>
      <c r="D27" s="124"/>
      <c r="E27" s="124"/>
      <c r="F27" s="124"/>
      <c r="G27" s="4"/>
      <c r="H27" s="4"/>
    </row>
    <row r="28" spans="1:8" ht="15" x14ac:dyDescent="0.2">
      <c r="A28" s="124"/>
      <c r="B28" s="124"/>
      <c r="C28" s="124"/>
      <c r="D28" s="124"/>
      <c r="E28" s="124"/>
      <c r="F28" s="124"/>
      <c r="G28" s="4"/>
      <c r="H28" s="4"/>
    </row>
    <row r="29" spans="1:8" ht="15" x14ac:dyDescent="0.2">
      <c r="A29" s="124"/>
      <c r="B29" s="124"/>
      <c r="C29" s="124"/>
      <c r="D29" s="124"/>
      <c r="E29" s="124"/>
      <c r="F29" s="124"/>
      <c r="G29" s="4"/>
      <c r="H29" s="4"/>
    </row>
    <row r="30" spans="1:8" ht="15" x14ac:dyDescent="0.2">
      <c r="A30" s="124"/>
      <c r="B30" s="124"/>
      <c r="C30" s="124"/>
      <c r="D30" s="124"/>
      <c r="E30" s="124"/>
      <c r="F30" s="124"/>
      <c r="G30" s="4"/>
      <c r="H30" s="4"/>
    </row>
    <row r="31" spans="1:8" ht="15" x14ac:dyDescent="0.2">
      <c r="A31" s="124"/>
      <c r="B31" s="124"/>
      <c r="C31" s="124"/>
      <c r="D31" s="124"/>
      <c r="E31" s="124"/>
      <c r="F31" s="124"/>
      <c r="G31" s="4"/>
      <c r="H31" s="4"/>
    </row>
    <row r="32" spans="1:8" ht="15" x14ac:dyDescent="0.2">
      <c r="A32" s="124"/>
      <c r="B32" s="124"/>
      <c r="C32" s="124"/>
      <c r="D32" s="124"/>
      <c r="E32" s="124"/>
      <c r="F32" s="124"/>
      <c r="G32" s="4"/>
      <c r="H32" s="4"/>
    </row>
    <row r="33" spans="1:9" ht="15" x14ac:dyDescent="0.2">
      <c r="A33" s="124"/>
      <c r="B33" s="124"/>
      <c r="C33" s="124"/>
      <c r="D33" s="124"/>
      <c r="E33" s="124"/>
      <c r="F33" s="124"/>
      <c r="G33" s="4"/>
      <c r="H33" s="4"/>
    </row>
    <row r="34" spans="1:9" ht="15" x14ac:dyDescent="0.3">
      <c r="A34" s="124"/>
      <c r="B34" s="136"/>
      <c r="C34" s="136"/>
      <c r="D34" s="136"/>
      <c r="E34" s="136"/>
      <c r="F34" s="136" t="s">
        <v>340</v>
      </c>
      <c r="G34" s="123">
        <f>SUM(G9:G33)</f>
        <v>0</v>
      </c>
      <c r="H34" s="123">
        <f>SUM(H9:H33)</f>
        <v>0</v>
      </c>
    </row>
    <row r="35" spans="1:9" ht="15" x14ac:dyDescent="0.3">
      <c r="A35" s="296"/>
      <c r="B35" s="296"/>
      <c r="C35" s="296"/>
      <c r="D35" s="296"/>
      <c r="E35" s="296"/>
      <c r="F35" s="296"/>
      <c r="G35" s="296"/>
      <c r="H35" s="253"/>
      <c r="I35" s="253"/>
    </row>
    <row r="36" spans="1:9" ht="15" x14ac:dyDescent="0.3">
      <c r="A36" s="297" t="s">
        <v>443</v>
      </c>
      <c r="B36" s="297"/>
      <c r="C36" s="296"/>
      <c r="D36" s="296"/>
      <c r="E36" s="296"/>
      <c r="F36" s="296"/>
      <c r="G36" s="296"/>
      <c r="H36" s="253"/>
      <c r="I36" s="253"/>
    </row>
    <row r="37" spans="1:9" ht="15" x14ac:dyDescent="0.3">
      <c r="A37" s="297" t="s">
        <v>444</v>
      </c>
      <c r="B37" s="297"/>
      <c r="C37" s="296"/>
      <c r="D37" s="296"/>
      <c r="E37" s="296"/>
      <c r="F37" s="296"/>
      <c r="G37" s="296"/>
      <c r="H37" s="253"/>
      <c r="I37" s="253"/>
    </row>
    <row r="38" spans="1:9" ht="15" x14ac:dyDescent="0.3">
      <c r="A38" s="297"/>
      <c r="B38" s="297"/>
      <c r="C38" s="253"/>
      <c r="D38" s="253"/>
      <c r="E38" s="253"/>
      <c r="F38" s="253"/>
      <c r="G38" s="253"/>
      <c r="H38" s="253"/>
      <c r="I38" s="253"/>
    </row>
    <row r="39" spans="1:9" ht="15" x14ac:dyDescent="0.3">
      <c r="A39" s="297"/>
      <c r="B39" s="297"/>
      <c r="C39" s="253"/>
      <c r="D39" s="253"/>
      <c r="E39" s="253"/>
      <c r="F39" s="253"/>
      <c r="G39" s="253"/>
      <c r="H39" s="253"/>
      <c r="I39" s="253"/>
    </row>
    <row r="40" spans="1:9" x14ac:dyDescent="0.2">
      <c r="A40" s="294"/>
      <c r="B40" s="294"/>
      <c r="C40" s="294"/>
      <c r="D40" s="294"/>
      <c r="E40" s="294"/>
      <c r="F40" s="294"/>
      <c r="G40" s="294"/>
      <c r="H40" s="294"/>
      <c r="I40" s="294"/>
    </row>
    <row r="41" spans="1:9" ht="15" x14ac:dyDescent="0.3">
      <c r="A41" s="259" t="s">
        <v>99</v>
      </c>
      <c r="B41" s="259"/>
      <c r="C41" s="253"/>
      <c r="D41" s="253"/>
      <c r="E41" s="253"/>
      <c r="F41" s="253"/>
      <c r="G41" s="253"/>
      <c r="H41" s="253"/>
      <c r="I41" s="253"/>
    </row>
    <row r="42" spans="1:9" ht="15" x14ac:dyDescent="0.3">
      <c r="A42" s="253"/>
      <c r="B42" s="253"/>
      <c r="C42" s="253"/>
      <c r="D42" s="253"/>
      <c r="E42" s="253"/>
      <c r="F42" s="253"/>
      <c r="G42" s="253"/>
      <c r="H42" s="253"/>
      <c r="I42" s="253"/>
    </row>
    <row r="43" spans="1:9" ht="15" x14ac:dyDescent="0.3">
      <c r="A43" s="253"/>
      <c r="B43" s="253"/>
      <c r="C43" s="253"/>
      <c r="D43" s="253"/>
      <c r="E43" s="253"/>
      <c r="F43" s="253"/>
      <c r="G43" s="253"/>
      <c r="H43" s="253"/>
      <c r="I43" s="260"/>
    </row>
    <row r="44" spans="1:9" ht="15" x14ac:dyDescent="0.3">
      <c r="A44" s="259"/>
      <c r="B44" s="259"/>
      <c r="C44" s="259" t="s">
        <v>411</v>
      </c>
      <c r="D44" s="259"/>
      <c r="E44" s="296"/>
      <c r="F44" s="259"/>
      <c r="G44" s="259"/>
      <c r="H44" s="253"/>
      <c r="I44" s="260"/>
    </row>
    <row r="45" spans="1:9" ht="15" x14ac:dyDescent="0.3">
      <c r="A45" s="253"/>
      <c r="B45" s="253"/>
      <c r="C45" s="253" t="s">
        <v>264</v>
      </c>
      <c r="D45" s="253"/>
      <c r="E45" s="253"/>
      <c r="F45" s="253"/>
      <c r="G45" s="253"/>
      <c r="H45" s="253"/>
      <c r="I45" s="260"/>
    </row>
    <row r="46" spans="1:9" x14ac:dyDescent="0.2">
      <c r="A46" s="261"/>
      <c r="B46" s="261"/>
      <c r="C46" s="261" t="s">
        <v>131</v>
      </c>
      <c r="D46" s="261"/>
      <c r="E46" s="261"/>
      <c r="F46" s="261"/>
      <c r="G46" s="26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93"/>
  <sheetViews>
    <sheetView showGridLines="0" topLeftCell="A18" zoomScaleSheetLayoutView="70" workbookViewId="0">
      <selection activeCell="C18" sqref="C18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1" t="s">
        <v>216</v>
      </c>
      <c r="B1" s="176"/>
      <c r="C1" s="422" t="s">
        <v>190</v>
      </c>
      <c r="D1" s="422"/>
      <c r="E1" s="157"/>
    </row>
    <row r="2" spans="1:5" x14ac:dyDescent="0.3">
      <c r="A2" s="113" t="s">
        <v>132</v>
      </c>
      <c r="B2" s="176"/>
      <c r="C2" s="114"/>
      <c r="D2" s="349">
        <v>41734</v>
      </c>
      <c r="E2" s="157"/>
    </row>
    <row r="3" spans="1:5" x14ac:dyDescent="0.3">
      <c r="A3" s="170"/>
      <c r="B3" s="176"/>
      <c r="C3" s="114"/>
      <c r="D3" s="114"/>
      <c r="E3" s="157"/>
    </row>
    <row r="4" spans="1:5" x14ac:dyDescent="0.3">
      <c r="A4" s="113" t="str">
        <f>'ფორმა N2'!A4</f>
        <v>ანგარიშვალდებული პირის დასახელება:</v>
      </c>
      <c r="B4" s="113"/>
      <c r="C4" s="113"/>
      <c r="D4" s="113"/>
      <c r="E4" s="162"/>
    </row>
    <row r="5" spans="1:5" x14ac:dyDescent="0.3">
      <c r="A5" s="173" t="s">
        <v>486</v>
      </c>
      <c r="B5" s="175"/>
      <c r="C5" s="175"/>
      <c r="D5" s="56"/>
      <c r="E5" s="162"/>
    </row>
    <row r="6" spans="1:5" x14ac:dyDescent="0.3">
      <c r="A6" s="114"/>
      <c r="B6" s="113"/>
      <c r="C6" s="113"/>
      <c r="D6" s="113"/>
      <c r="E6" s="162"/>
    </row>
    <row r="7" spans="1:5" x14ac:dyDescent="0.3">
      <c r="A7" s="169"/>
      <c r="B7" s="177"/>
      <c r="C7" s="178"/>
      <c r="D7" s="178"/>
      <c r="E7" s="157"/>
    </row>
    <row r="8" spans="1:5" ht="45" x14ac:dyDescent="0.3">
      <c r="A8" s="179" t="s">
        <v>105</v>
      </c>
      <c r="B8" s="179" t="s">
        <v>182</v>
      </c>
      <c r="C8" s="179" t="s">
        <v>300</v>
      </c>
      <c r="D8" s="179" t="s">
        <v>251</v>
      </c>
      <c r="E8" s="157"/>
    </row>
    <row r="9" spans="1:5" x14ac:dyDescent="0.3">
      <c r="A9" s="46"/>
      <c r="B9" s="47"/>
      <c r="C9" s="224"/>
      <c r="D9" s="224"/>
      <c r="E9" s="157"/>
    </row>
    <row r="10" spans="1:5" x14ac:dyDescent="0.3">
      <c r="A10" s="48" t="s">
        <v>183</v>
      </c>
      <c r="B10" s="49"/>
      <c r="C10" s="180">
        <f>SUM(C11,C34)</f>
        <v>7015373.4500000011</v>
      </c>
      <c r="D10" s="180">
        <f>SUM(D11,D34)</f>
        <v>6644281.5900000008</v>
      </c>
      <c r="E10" s="157"/>
    </row>
    <row r="11" spans="1:5" x14ac:dyDescent="0.3">
      <c r="A11" s="50" t="s">
        <v>184</v>
      </c>
      <c r="B11" s="51"/>
      <c r="C11" s="122">
        <f>SUM(C12:C32)</f>
        <v>2233112.1500000004</v>
      </c>
      <c r="D11" s="122">
        <f>SUM(D12:D32)</f>
        <v>1848584.29</v>
      </c>
      <c r="E11" s="157"/>
    </row>
    <row r="12" spans="1:5" x14ac:dyDescent="0.3">
      <c r="A12" s="54">
        <v>1110</v>
      </c>
      <c r="B12" s="53" t="s">
        <v>134</v>
      </c>
      <c r="C12" s="8">
        <v>5925.45</v>
      </c>
      <c r="D12" s="8">
        <v>5925.45</v>
      </c>
      <c r="E12" s="157"/>
    </row>
    <row r="13" spans="1:5" x14ac:dyDescent="0.3">
      <c r="A13" s="54">
        <v>1120</v>
      </c>
      <c r="B13" s="53" t="s">
        <v>135</v>
      </c>
      <c r="C13" s="8"/>
      <c r="D13" s="8"/>
      <c r="E13" s="157"/>
    </row>
    <row r="14" spans="1:5" x14ac:dyDescent="0.3">
      <c r="A14" s="54">
        <v>1211</v>
      </c>
      <c r="B14" s="53" t="s">
        <v>136</v>
      </c>
      <c r="C14" s="8">
        <v>1502233.86</v>
      </c>
      <c r="D14" s="8">
        <v>1128766.29</v>
      </c>
      <c r="E14" s="157"/>
    </row>
    <row r="15" spans="1:5" x14ac:dyDescent="0.3">
      <c r="A15" s="54">
        <v>1212</v>
      </c>
      <c r="B15" s="53" t="s">
        <v>137</v>
      </c>
      <c r="C15" s="8">
        <v>60497.29</v>
      </c>
      <c r="D15" s="8">
        <v>60957.32</v>
      </c>
      <c r="E15" s="157"/>
    </row>
    <row r="16" spans="1:5" x14ac:dyDescent="0.3">
      <c r="A16" s="54">
        <v>1213</v>
      </c>
      <c r="B16" s="53" t="s">
        <v>138</v>
      </c>
      <c r="C16" s="8"/>
      <c r="D16" s="8"/>
      <c r="E16" s="157"/>
    </row>
    <row r="17" spans="1:5" x14ac:dyDescent="0.3">
      <c r="A17" s="54">
        <v>1214</v>
      </c>
      <c r="B17" s="53" t="s">
        <v>139</v>
      </c>
      <c r="C17" s="8"/>
      <c r="D17" s="8"/>
      <c r="E17" s="157"/>
    </row>
    <row r="18" spans="1:5" x14ac:dyDescent="0.3">
      <c r="A18" s="54">
        <v>1215</v>
      </c>
      <c r="B18" s="53" t="s">
        <v>140</v>
      </c>
      <c r="C18" s="8"/>
      <c r="D18" s="8"/>
      <c r="E18" s="157"/>
    </row>
    <row r="19" spans="1:5" x14ac:dyDescent="0.3">
      <c r="A19" s="54">
        <v>1300</v>
      </c>
      <c r="B19" s="53" t="s">
        <v>141</v>
      </c>
      <c r="C19" s="8"/>
      <c r="D19" s="8"/>
      <c r="E19" s="157"/>
    </row>
    <row r="20" spans="1:5" x14ac:dyDescent="0.3">
      <c r="A20" s="54">
        <v>1410</v>
      </c>
      <c r="B20" s="53" t="s">
        <v>142</v>
      </c>
      <c r="C20" s="8"/>
      <c r="D20" s="8"/>
      <c r="E20" s="157"/>
    </row>
    <row r="21" spans="1:5" x14ac:dyDescent="0.3">
      <c r="A21" s="54">
        <v>1421</v>
      </c>
      <c r="B21" s="53" t="s">
        <v>143</v>
      </c>
      <c r="C21" s="8"/>
      <c r="D21" s="8"/>
      <c r="E21" s="157"/>
    </row>
    <row r="22" spans="1:5" x14ac:dyDescent="0.3">
      <c r="A22" s="54">
        <v>1422</v>
      </c>
      <c r="B22" s="53" t="s">
        <v>144</v>
      </c>
      <c r="C22" s="8"/>
      <c r="D22" s="8"/>
      <c r="E22" s="157"/>
    </row>
    <row r="23" spans="1:5" x14ac:dyDescent="0.3">
      <c r="A23" s="54">
        <v>1423</v>
      </c>
      <c r="B23" s="53" t="s">
        <v>145</v>
      </c>
      <c r="C23" s="8"/>
      <c r="D23" s="8"/>
      <c r="E23" s="157"/>
    </row>
    <row r="24" spans="1:5" x14ac:dyDescent="0.3">
      <c r="A24" s="54">
        <v>1431</v>
      </c>
      <c r="B24" s="53" t="s">
        <v>146</v>
      </c>
      <c r="C24" s="8"/>
      <c r="D24" s="8"/>
      <c r="E24" s="157"/>
    </row>
    <row r="25" spans="1:5" x14ac:dyDescent="0.3">
      <c r="A25" s="54">
        <v>1432</v>
      </c>
      <c r="B25" s="53" t="s">
        <v>147</v>
      </c>
      <c r="C25" s="8"/>
      <c r="D25" s="8"/>
      <c r="E25" s="157"/>
    </row>
    <row r="26" spans="1:5" x14ac:dyDescent="0.3">
      <c r="A26" s="54">
        <v>1433</v>
      </c>
      <c r="B26" s="53" t="s">
        <v>148</v>
      </c>
      <c r="C26" s="8"/>
      <c r="D26" s="8"/>
      <c r="E26" s="157"/>
    </row>
    <row r="27" spans="1:5" x14ac:dyDescent="0.3">
      <c r="A27" s="54">
        <v>1441</v>
      </c>
      <c r="B27" s="53" t="s">
        <v>149</v>
      </c>
      <c r="C27" s="8"/>
      <c r="D27" s="8"/>
      <c r="E27" s="157"/>
    </row>
    <row r="28" spans="1:5" x14ac:dyDescent="0.3">
      <c r="A28" s="54">
        <v>1442</v>
      </c>
      <c r="B28" s="53" t="s">
        <v>150</v>
      </c>
      <c r="C28" s="8">
        <v>664455.55000000005</v>
      </c>
      <c r="D28" s="8">
        <v>652935.23</v>
      </c>
      <c r="E28" s="157"/>
    </row>
    <row r="29" spans="1:5" x14ac:dyDescent="0.3">
      <c r="A29" s="54">
        <v>1443</v>
      </c>
      <c r="B29" s="53" t="s">
        <v>151</v>
      </c>
      <c r="C29" s="8"/>
      <c r="D29" s="8"/>
      <c r="E29" s="157"/>
    </row>
    <row r="30" spans="1:5" x14ac:dyDescent="0.3">
      <c r="A30" s="54">
        <v>1444</v>
      </c>
      <c r="B30" s="53" t="s">
        <v>152</v>
      </c>
      <c r="C30" s="8"/>
      <c r="D30" s="8"/>
      <c r="E30" s="157"/>
    </row>
    <row r="31" spans="1:5" x14ac:dyDescent="0.3">
      <c r="A31" s="54">
        <v>1445</v>
      </c>
      <c r="B31" s="53" t="s">
        <v>153</v>
      </c>
      <c r="C31" s="8"/>
      <c r="D31" s="8"/>
      <c r="E31" s="157"/>
    </row>
    <row r="32" spans="1:5" x14ac:dyDescent="0.3">
      <c r="A32" s="54">
        <v>1446</v>
      </c>
      <c r="B32" s="53" t="s">
        <v>154</v>
      </c>
      <c r="C32" s="8"/>
      <c r="D32" s="8"/>
      <c r="E32" s="157"/>
    </row>
    <row r="33" spans="1:5" x14ac:dyDescent="0.3">
      <c r="A33" s="29"/>
      <c r="E33" s="157"/>
    </row>
    <row r="34" spans="1:5" x14ac:dyDescent="0.3">
      <c r="A34" s="55" t="s">
        <v>185</v>
      </c>
      <c r="B34" s="53"/>
      <c r="C34" s="122">
        <f>SUM(C35:C42)</f>
        <v>4782261.3000000007</v>
      </c>
      <c r="D34" s="122">
        <f>SUM(D35:D42)</f>
        <v>4795697.3000000007</v>
      </c>
      <c r="E34" s="157"/>
    </row>
    <row r="35" spans="1:5" x14ac:dyDescent="0.3">
      <c r="A35" s="54">
        <v>2110</v>
      </c>
      <c r="B35" s="53" t="s">
        <v>92</v>
      </c>
      <c r="C35" s="8">
        <v>3360057.04</v>
      </c>
      <c r="D35" s="8">
        <v>3360057.04</v>
      </c>
      <c r="E35" s="157"/>
    </row>
    <row r="36" spans="1:5" x14ac:dyDescent="0.3">
      <c r="A36" s="54">
        <v>2120</v>
      </c>
      <c r="B36" s="53" t="s">
        <v>155</v>
      </c>
      <c r="C36" s="8">
        <v>339401.72000000003</v>
      </c>
      <c r="D36" s="8">
        <v>339401.72000000003</v>
      </c>
      <c r="E36" s="157"/>
    </row>
    <row r="37" spans="1:5" x14ac:dyDescent="0.3">
      <c r="A37" s="54">
        <v>2130</v>
      </c>
      <c r="B37" s="53" t="s">
        <v>93</v>
      </c>
      <c r="C37" s="8">
        <v>1050409.54</v>
      </c>
      <c r="D37" s="8">
        <v>1063845.54</v>
      </c>
      <c r="E37" s="157"/>
    </row>
    <row r="38" spans="1:5" x14ac:dyDescent="0.3">
      <c r="A38" s="54">
        <v>2140</v>
      </c>
      <c r="B38" s="53" t="s">
        <v>391</v>
      </c>
      <c r="C38" s="8"/>
      <c r="D38" s="8"/>
      <c r="E38" s="157"/>
    </row>
    <row r="39" spans="1:5" x14ac:dyDescent="0.3">
      <c r="A39" s="54">
        <v>2150</v>
      </c>
      <c r="B39" s="53" t="s">
        <v>393</v>
      </c>
      <c r="C39" s="8">
        <v>32393</v>
      </c>
      <c r="D39" s="8">
        <v>32393</v>
      </c>
      <c r="E39" s="157"/>
    </row>
    <row r="40" spans="1:5" x14ac:dyDescent="0.3">
      <c r="A40" s="54">
        <v>2220</v>
      </c>
      <c r="B40" s="53" t="s">
        <v>94</v>
      </c>
      <c r="C40" s="8"/>
      <c r="D40" s="8"/>
      <c r="E40" s="157"/>
    </row>
    <row r="41" spans="1:5" x14ac:dyDescent="0.3">
      <c r="A41" s="54">
        <v>2300</v>
      </c>
      <c r="B41" s="53" t="s">
        <v>156</v>
      </c>
      <c r="C41" s="8"/>
      <c r="D41" s="8"/>
      <c r="E41" s="157"/>
    </row>
    <row r="42" spans="1:5" x14ac:dyDescent="0.3">
      <c r="A42" s="54">
        <v>2400</v>
      </c>
      <c r="B42" s="53" t="s">
        <v>157</v>
      </c>
      <c r="C42" s="8"/>
      <c r="D42" s="8"/>
      <c r="E42" s="157"/>
    </row>
    <row r="43" spans="1:5" x14ac:dyDescent="0.3">
      <c r="A43" s="30"/>
      <c r="E43" s="157"/>
    </row>
    <row r="44" spans="1:5" x14ac:dyDescent="0.3">
      <c r="A44" s="52" t="s">
        <v>189</v>
      </c>
      <c r="B44" s="53"/>
      <c r="C44" s="122">
        <f>SUM(C45,C64)</f>
        <v>7015373.4500000011</v>
      </c>
      <c r="D44" s="122">
        <f>SUM(D45,D64)</f>
        <v>6644281.5900000008</v>
      </c>
      <c r="E44" s="157"/>
    </row>
    <row r="45" spans="1:5" x14ac:dyDescent="0.3">
      <c r="A45" s="55" t="s">
        <v>186</v>
      </c>
      <c r="B45" s="53"/>
      <c r="C45" s="122">
        <f>SUM(C46:C61)</f>
        <v>23008.03</v>
      </c>
      <c r="D45" s="122">
        <f>SUM(D46:D61)</f>
        <v>4162.7</v>
      </c>
      <c r="E45" s="157"/>
    </row>
    <row r="46" spans="1:5" x14ac:dyDescent="0.3">
      <c r="A46" s="54">
        <v>3100</v>
      </c>
      <c r="B46" s="53" t="s">
        <v>158</v>
      </c>
      <c r="C46" s="8"/>
      <c r="D46" s="8"/>
      <c r="E46" s="157"/>
    </row>
    <row r="47" spans="1:5" x14ac:dyDescent="0.3">
      <c r="A47" s="54">
        <v>3210</v>
      </c>
      <c r="B47" s="53" t="s">
        <v>159</v>
      </c>
      <c r="C47" s="8">
        <v>23008.03</v>
      </c>
      <c r="D47" s="8">
        <v>4162.7</v>
      </c>
      <c r="E47" s="157"/>
    </row>
    <row r="48" spans="1:5" x14ac:dyDescent="0.3">
      <c r="A48" s="54">
        <v>3221</v>
      </c>
      <c r="B48" s="53" t="s">
        <v>160</v>
      </c>
      <c r="C48" s="8"/>
      <c r="D48" s="8"/>
      <c r="E48" s="157"/>
    </row>
    <row r="49" spans="1:5" x14ac:dyDescent="0.3">
      <c r="A49" s="54">
        <v>3222</v>
      </c>
      <c r="B49" s="53" t="s">
        <v>161</v>
      </c>
      <c r="C49" s="8"/>
      <c r="D49" s="8"/>
      <c r="E49" s="157"/>
    </row>
    <row r="50" spans="1:5" x14ac:dyDescent="0.3">
      <c r="A50" s="54">
        <v>3223</v>
      </c>
      <c r="B50" s="53" t="s">
        <v>162</v>
      </c>
      <c r="C50" s="8"/>
      <c r="D50" s="8"/>
      <c r="E50" s="157"/>
    </row>
    <row r="51" spans="1:5" x14ac:dyDescent="0.3">
      <c r="A51" s="54">
        <v>3224</v>
      </c>
      <c r="B51" s="53" t="s">
        <v>163</v>
      </c>
      <c r="C51" s="8"/>
      <c r="D51" s="8"/>
      <c r="E51" s="157"/>
    </row>
    <row r="52" spans="1:5" x14ac:dyDescent="0.3">
      <c r="A52" s="54">
        <v>3231</v>
      </c>
      <c r="B52" s="53" t="s">
        <v>164</v>
      </c>
      <c r="C52" s="8"/>
      <c r="D52" s="8"/>
      <c r="E52" s="157"/>
    </row>
    <row r="53" spans="1:5" x14ac:dyDescent="0.3">
      <c r="A53" s="54">
        <v>3232</v>
      </c>
      <c r="B53" s="53" t="s">
        <v>165</v>
      </c>
      <c r="C53" s="8"/>
      <c r="D53" s="8"/>
      <c r="E53" s="157"/>
    </row>
    <row r="54" spans="1:5" x14ac:dyDescent="0.3">
      <c r="A54" s="54">
        <v>3234</v>
      </c>
      <c r="B54" s="53" t="s">
        <v>166</v>
      </c>
      <c r="C54" s="8"/>
      <c r="D54" s="8"/>
      <c r="E54" s="157"/>
    </row>
    <row r="55" spans="1:5" ht="30" x14ac:dyDescent="0.3">
      <c r="A55" s="54">
        <v>3236</v>
      </c>
      <c r="B55" s="53" t="s">
        <v>181</v>
      </c>
      <c r="C55" s="8"/>
      <c r="D55" s="8"/>
      <c r="E55" s="157"/>
    </row>
    <row r="56" spans="1:5" ht="45" x14ac:dyDescent="0.3">
      <c r="A56" s="54">
        <v>3237</v>
      </c>
      <c r="B56" s="53" t="s">
        <v>167</v>
      </c>
      <c r="C56" s="8"/>
      <c r="D56" s="8"/>
      <c r="E56" s="157"/>
    </row>
    <row r="57" spans="1:5" x14ac:dyDescent="0.3">
      <c r="A57" s="54">
        <v>3241</v>
      </c>
      <c r="B57" s="53" t="s">
        <v>168</v>
      </c>
      <c r="C57" s="8"/>
      <c r="D57" s="8"/>
      <c r="E57" s="157"/>
    </row>
    <row r="58" spans="1:5" x14ac:dyDescent="0.3">
      <c r="A58" s="54">
        <v>3242</v>
      </c>
      <c r="B58" s="53" t="s">
        <v>169</v>
      </c>
      <c r="C58" s="8"/>
      <c r="D58" s="8"/>
      <c r="E58" s="157"/>
    </row>
    <row r="59" spans="1:5" x14ac:dyDescent="0.3">
      <c r="A59" s="54">
        <v>3243</v>
      </c>
      <c r="B59" s="53" t="s">
        <v>170</v>
      </c>
      <c r="C59" s="8"/>
      <c r="D59" s="8"/>
      <c r="E59" s="157"/>
    </row>
    <row r="60" spans="1:5" x14ac:dyDescent="0.3">
      <c r="A60" s="54">
        <v>3245</v>
      </c>
      <c r="B60" s="53" t="s">
        <v>171</v>
      </c>
      <c r="C60" s="8"/>
      <c r="D60" s="8"/>
      <c r="E60" s="157"/>
    </row>
    <row r="61" spans="1:5" x14ac:dyDescent="0.3">
      <c r="A61" s="54">
        <v>3246</v>
      </c>
      <c r="B61" s="53" t="s">
        <v>172</v>
      </c>
      <c r="C61" s="8"/>
      <c r="D61" s="8"/>
      <c r="E61" s="157"/>
    </row>
    <row r="62" spans="1:5" x14ac:dyDescent="0.3">
      <c r="A62" s="30"/>
      <c r="E62" s="157"/>
    </row>
    <row r="63" spans="1:5" x14ac:dyDescent="0.3">
      <c r="A63" s="31"/>
      <c r="E63" s="157"/>
    </row>
    <row r="64" spans="1:5" x14ac:dyDescent="0.3">
      <c r="A64" s="55" t="s">
        <v>187</v>
      </c>
      <c r="B64" s="53"/>
      <c r="C64" s="122">
        <f>SUM(C65:C67)</f>
        <v>6992365.4200000009</v>
      </c>
      <c r="D64" s="122">
        <f>SUM(D65:D67)</f>
        <v>6640118.8900000006</v>
      </c>
      <c r="E64" s="157"/>
    </row>
    <row r="65" spans="1:5" x14ac:dyDescent="0.3">
      <c r="A65" s="54">
        <v>5100</v>
      </c>
      <c r="B65" s="53" t="s">
        <v>249</v>
      </c>
      <c r="C65" s="8"/>
      <c r="D65" s="8"/>
      <c r="E65" s="157"/>
    </row>
    <row r="66" spans="1:5" x14ac:dyDescent="0.3">
      <c r="A66" s="54">
        <v>5220</v>
      </c>
      <c r="B66" s="53" t="s">
        <v>413</v>
      </c>
      <c r="C66" s="8">
        <v>6992365.4200000009</v>
      </c>
      <c r="D66" s="8">
        <v>6640118.8900000006</v>
      </c>
      <c r="E66" s="157"/>
    </row>
    <row r="67" spans="1:5" x14ac:dyDescent="0.3">
      <c r="A67" s="54">
        <v>5230</v>
      </c>
      <c r="B67" s="53" t="s">
        <v>414</v>
      </c>
      <c r="C67" s="8"/>
      <c r="D67" s="8"/>
      <c r="E67" s="157"/>
    </row>
    <row r="68" spans="1:5" x14ac:dyDescent="0.3">
      <c r="A68" s="30"/>
      <c r="E68" s="157"/>
    </row>
    <row r="69" spans="1:5" x14ac:dyDescent="0.3">
      <c r="A69" s="2"/>
      <c r="E69" s="157"/>
    </row>
    <row r="70" spans="1:5" x14ac:dyDescent="0.3">
      <c r="A70" s="52" t="s">
        <v>188</v>
      </c>
      <c r="B70" s="53"/>
      <c r="C70" s="8"/>
      <c r="D70" s="8"/>
      <c r="E70" s="157"/>
    </row>
    <row r="71" spans="1:5" ht="30" x14ac:dyDescent="0.3">
      <c r="A71" s="54">
        <v>1</v>
      </c>
      <c r="B71" s="53" t="s">
        <v>173</v>
      </c>
      <c r="C71" s="8"/>
      <c r="D71" s="8"/>
      <c r="E71" s="157"/>
    </row>
    <row r="72" spans="1:5" x14ac:dyDescent="0.3">
      <c r="A72" s="54">
        <v>2</v>
      </c>
      <c r="B72" s="53" t="s">
        <v>174</v>
      </c>
      <c r="C72" s="8"/>
      <c r="D72" s="8"/>
      <c r="E72" s="157"/>
    </row>
    <row r="73" spans="1:5" x14ac:dyDescent="0.3">
      <c r="A73" s="54">
        <v>3</v>
      </c>
      <c r="B73" s="53" t="s">
        <v>175</v>
      </c>
      <c r="C73" s="8"/>
      <c r="D73" s="8"/>
      <c r="E73" s="157"/>
    </row>
    <row r="74" spans="1:5" x14ac:dyDescent="0.3">
      <c r="A74" s="54">
        <v>4</v>
      </c>
      <c r="B74" s="53" t="s">
        <v>356</v>
      </c>
      <c r="C74" s="8"/>
      <c r="D74" s="8"/>
      <c r="E74" s="157"/>
    </row>
    <row r="75" spans="1:5" x14ac:dyDescent="0.3">
      <c r="A75" s="54">
        <v>5</v>
      </c>
      <c r="B75" s="53" t="s">
        <v>176</v>
      </c>
      <c r="C75" s="8"/>
      <c r="D75" s="8"/>
      <c r="E75" s="157"/>
    </row>
    <row r="76" spans="1:5" x14ac:dyDescent="0.3">
      <c r="A76" s="54">
        <v>6</v>
      </c>
      <c r="B76" s="53" t="s">
        <v>177</v>
      </c>
      <c r="C76" s="8"/>
      <c r="D76" s="8"/>
      <c r="E76" s="157"/>
    </row>
    <row r="77" spans="1:5" x14ac:dyDescent="0.3">
      <c r="A77" s="54">
        <v>7</v>
      </c>
      <c r="B77" s="53" t="s">
        <v>178</v>
      </c>
      <c r="C77" s="8"/>
      <c r="D77" s="8"/>
      <c r="E77" s="157"/>
    </row>
    <row r="78" spans="1:5" x14ac:dyDescent="0.3">
      <c r="A78" s="54">
        <v>8</v>
      </c>
      <c r="B78" s="53" t="s">
        <v>179</v>
      </c>
      <c r="C78" s="8"/>
      <c r="D78" s="8"/>
      <c r="E78" s="157"/>
    </row>
    <row r="79" spans="1:5" x14ac:dyDescent="0.3">
      <c r="A79" s="54">
        <v>9</v>
      </c>
      <c r="B79" s="53" t="s">
        <v>180</v>
      </c>
      <c r="C79" s="8"/>
      <c r="D79" s="8"/>
      <c r="E79" s="157"/>
    </row>
    <row r="83" spans="1:9" x14ac:dyDescent="0.3">
      <c r="A83" s="2"/>
      <c r="B83" s="2"/>
    </row>
    <row r="84" spans="1:9" x14ac:dyDescent="0.3">
      <c r="A84" s="103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3" t="s">
        <v>424</v>
      </c>
      <c r="D87" s="12"/>
      <c r="E87"/>
      <c r="F87"/>
      <c r="G87"/>
      <c r="H87"/>
      <c r="I87"/>
    </row>
    <row r="88" spans="1:9" x14ac:dyDescent="0.3">
      <c r="A88"/>
      <c r="B88" s="2" t="s">
        <v>425</v>
      </c>
      <c r="D88" s="12"/>
      <c r="E88"/>
      <c r="F88"/>
      <c r="G88"/>
      <c r="H88"/>
      <c r="I88"/>
    </row>
    <row r="89" spans="1:9" customFormat="1" ht="12.75" x14ac:dyDescent="0.2">
      <c r="B89" s="98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1" fitToHeight="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2014-05-07T11:40:59Z</cp:lastPrinted>
  <dcterms:created xsi:type="dcterms:W3CDTF">2011-12-27T13:20:18Z</dcterms:created>
  <dcterms:modified xsi:type="dcterms:W3CDTF">2016-04-13T13:29:03Z</dcterms:modified>
</cp:coreProperties>
</file>