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activeTab="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5" hidden="1">'ფორმა 4.2'!$A$8:$J$8</definedName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A28" i="33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27"/>
  <c r="D28" i="12" l="1"/>
  <c r="C45" i="40"/>
  <c r="D45"/>
  <c r="D23"/>
  <c r="D20"/>
  <c r="D44"/>
  <c r="C20"/>
  <c r="D49"/>
  <c r="D37"/>
  <c r="D28"/>
  <c r="D27"/>
  <c r="D26"/>
  <c r="C23"/>
  <c r="D41"/>
  <c r="G20" i="30"/>
  <c r="G19"/>
  <c r="G16"/>
  <c r="G15"/>
  <c r="G14"/>
  <c r="G13"/>
  <c r="G12"/>
  <c r="G9"/>
  <c r="G11"/>
  <c r="G10"/>
  <c r="D18" i="40"/>
  <c r="C18"/>
  <c r="G648" i="29"/>
  <c r="H648"/>
  <c r="I64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9"/>
  <c r="I16" i="35"/>
  <c r="J23" i="10"/>
  <c r="J16"/>
  <c r="J15"/>
  <c r="I15"/>
  <c r="G23"/>
  <c r="G16"/>
  <c r="G15"/>
  <c r="B14"/>
  <c r="C14"/>
  <c r="B19"/>
  <c r="B17" s="1"/>
  <c r="C19"/>
  <c r="C17" s="1"/>
  <c r="B24"/>
  <c r="C24"/>
  <c r="I10" i="9"/>
  <c r="I11"/>
  <c r="I12"/>
  <c r="I13"/>
  <c r="C58" i="12"/>
  <c r="C36"/>
  <c r="D72" i="47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4"/>
  <c r="K35" i="46" l="1"/>
  <c r="H34" i="45"/>
  <c r="G34"/>
  <c r="H34" i="44"/>
  <c r="G34"/>
  <c r="I34" i="43"/>
  <c r="H34"/>
  <c r="G34"/>
  <c r="I38" i="35" l="1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/>
  <c r="H14"/>
  <c r="A4" i="39" l="1"/>
  <c r="A4" i="35" l="1"/>
  <c r="H34" i="34" l="1"/>
  <c r="G34"/>
  <c r="A4"/>
  <c r="A4" i="33" l="1"/>
  <c r="A4" i="32"/>
  <c r="H27" i="30" l="1"/>
  <c r="G27"/>
  <c r="A4"/>
  <c r="A4" i="29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J14"/>
  <c r="F14"/>
  <c r="D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10" i="12"/>
  <c r="D44"/>
  <c r="J9" i="10"/>
  <c r="D25" i="3"/>
  <c r="C10" i="12"/>
  <c r="C44"/>
  <c r="D9" i="10"/>
  <c r="F9"/>
  <c r="C9" i="3" l="1"/>
  <c r="D9"/>
</calcChain>
</file>

<file path=xl/comments1.xml><?xml version="1.0" encoding="utf-8"?>
<comments xmlns="http://schemas.openxmlformats.org/spreadsheetml/2006/main">
  <authors>
    <author>User</author>
  </authors>
  <commentList>
    <comment ref="C2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ამას დავაზუსტებთ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ეს შპს პირველთან გადახდილი სამი თვის მომსახურების თანხაა.</t>
        </r>
      </text>
    </comment>
  </commentList>
</comments>
</file>

<file path=xl/sharedStrings.xml><?xml version="1.0" encoding="utf-8"?>
<sst xmlns="http://schemas.openxmlformats.org/spreadsheetml/2006/main" count="4576" uniqueCount="960">
  <si>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</si>
  <si>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</si>
  <si>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</si>
  <si>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</si>
  <si>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</si>
  <si>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</si>
  <si>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</si>
  <si>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</si>
  <si>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</si>
  <si>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</si>
  <si>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</si>
  <si>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</si>
  <si>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</si>
  <si>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</si>
  <si>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</si>
  <si>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</si>
  <si>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</si>
  <si>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</si>
  <si>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</si>
  <si>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</si>
  <si>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</si>
  <si>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</si>
  <si>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</si>
  <si>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</si>
  <si>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</si>
  <si>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</si>
  <si>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</si>
  <si>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</si>
  <si>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</si>
  <si>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</si>
  <si>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</si>
  <si>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</si>
  <si>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</si>
  <si>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</si>
  <si>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</si>
  <si>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</si>
  <si>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</si>
  <si>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</si>
  <si>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</si>
  <si>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</si>
  <si>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</si>
  <si>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</si>
  <si>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</si>
  <si>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</si>
  <si>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</si>
  <si>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</si>
  <si>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</si>
  <si>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</si>
  <si>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</si>
  <si>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</si>
  <si>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</si>
  <si>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</si>
  <si>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</si>
  <si>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</si>
  <si>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</si>
  <si>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</si>
  <si>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</si>
  <si>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</si>
  <si>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</si>
  <si>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</si>
  <si>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</si>
  <si>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</si>
  <si>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</si>
  <si>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</si>
  <si>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</si>
  <si>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</si>
  <si>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</si>
  <si>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</si>
  <si>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</si>
  <si>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</si>
  <si>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</si>
  <si>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</si>
  <si>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</si>
  <si>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</si>
  <si>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</si>
  <si>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</si>
  <si>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</si>
  <si>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</si>
  <si>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</si>
  <si>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</si>
  <si>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</si>
  <si>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</si>
  <si>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</si>
  <si>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</si>
  <si>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</si>
  <si>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</si>
  <si>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</si>
  <si>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</si>
  <si>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</si>
  <si>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</si>
  <si>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</si>
  <si>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</si>
  <si>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</si>
  <si>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</si>
  <si>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</si>
  <si>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</si>
  <si>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</si>
  <si>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</si>
  <si>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</si>
  <si>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</si>
  <si>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</si>
  <si>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</si>
  <si>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</si>
  <si>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</si>
  <si>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</si>
  <si>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</si>
  <si>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</si>
  <si>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</si>
  <si>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</si>
  <si>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</si>
  <si>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</si>
  <si>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</si>
  <si>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</si>
  <si>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</si>
  <si>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</si>
  <si>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</si>
  <si>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</si>
  <si>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</si>
  <si>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</si>
  <si>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</si>
  <si>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</si>
  <si>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</si>
  <si>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</si>
  <si>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</si>
  <si>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</si>
  <si>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</si>
  <si>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</si>
  <si>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</si>
  <si>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</si>
  <si>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</si>
  <si>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</si>
  <si>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</si>
  <si>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</si>
  <si>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</si>
  <si>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</si>
  <si>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</si>
  <si>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</si>
  <si>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</si>
  <si>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</si>
  <si>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</si>
  <si>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</si>
  <si>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</si>
  <si>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</si>
  <si>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</si>
  <si>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</si>
  <si>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</si>
  <si>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</si>
  <si>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</si>
  <si>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</si>
  <si>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</si>
  <si>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</si>
  <si>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</si>
  <si>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</si>
  <si>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</si>
  <si>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</si>
  <si>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</si>
  <si>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</si>
  <si>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</si>
  <si>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</si>
  <si>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</si>
  <si>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</si>
  <si>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</si>
  <si>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</si>
  <si>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</si>
  <si>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</si>
  <si>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</si>
  <si>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</si>
  <si>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</si>
  <si>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</si>
  <si>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</si>
  <si>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</si>
  <si>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</si>
  <si>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</si>
  <si>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</si>
  <si>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</si>
  <si>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</si>
  <si>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</si>
  <si>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</si>
  <si>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</si>
  <si>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</si>
  <si>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</si>
  <si>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</si>
  <si>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</si>
  <si>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</si>
  <si>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</si>
  <si>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</si>
  <si>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</si>
  <si>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</si>
  <si>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</si>
  <si>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</si>
  <si>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</si>
  <si>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</si>
  <si>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</si>
  <si>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</si>
  <si>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</si>
  <si>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</si>
  <si>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</si>
  <si>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</si>
  <si>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</si>
  <si>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</si>
  <si>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</si>
  <si>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</si>
  <si>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</si>
  <si>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</si>
  <si>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</si>
  <si>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</si>
  <si>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</si>
  <si>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</si>
  <si>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</si>
  <si>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</si>
  <si>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</si>
  <si>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</si>
  <si>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</si>
  <si>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</si>
  <si>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</si>
  <si>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</si>
  <si>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</si>
  <si>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</si>
  <si>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</si>
  <si>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</si>
  <si>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</si>
  <si>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</si>
  <si>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</si>
  <si>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</si>
  <si>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</si>
  <si>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</si>
  <si>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</si>
  <si>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</si>
  <si>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</si>
  <si>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</si>
  <si>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</si>
  <si>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</si>
  <si>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</si>
  <si>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</si>
  <si>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</si>
  <si>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</si>
  <si>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</si>
  <si>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</si>
  <si>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</si>
  <si>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</si>
  <si>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</si>
  <si>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</si>
  <si>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</si>
  <si>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</si>
  <si>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</si>
  <si>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</si>
  <si>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</si>
  <si>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</si>
  <si>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</si>
  <si>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</si>
  <si>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</si>
  <si>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</si>
  <si>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</si>
  <si>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</si>
  <si>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</si>
  <si>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</si>
  <si>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</si>
  <si>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</si>
  <si>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</si>
  <si>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</si>
  <si>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</si>
  <si>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</si>
  <si>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</si>
  <si>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</si>
  <si>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</si>
  <si>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</si>
  <si>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</si>
  <si>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</si>
  <si>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</si>
  <si>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</si>
  <si>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</si>
  <si>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</si>
  <si>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</si>
  <si>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</si>
  <si>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</si>
  <si>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</si>
  <si>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</si>
  <si>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</si>
  <si>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</si>
  <si>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</si>
  <si>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</si>
  <si>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</si>
  <si>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</si>
  <si>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</si>
  <si>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</si>
  <si>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</si>
  <si>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</si>
  <si>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</si>
  <si>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</si>
  <si>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</si>
  <si>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</si>
  <si>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</si>
  <si>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</si>
  <si>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</si>
  <si>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</si>
  <si>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</si>
  <si>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</si>
  <si>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</si>
  <si>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</si>
  <si>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</si>
  <si>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</si>
  <si>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</si>
  <si>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</si>
  <si>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</si>
  <si>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</si>
  <si>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</si>
  <si>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</si>
  <si>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</si>
  <si>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</si>
  <si>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</si>
  <si>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</si>
  <si>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</si>
  <si>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</si>
  <si>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</si>
  <si>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</si>
  <si>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</si>
  <si>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</si>
  <si>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</si>
  <si>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</si>
  <si>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</si>
  <si>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</si>
  <si>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</si>
  <si>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</si>
  <si>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</si>
  <si>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</si>
  <si>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</si>
  <si>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</si>
  <si>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</si>
  <si>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</si>
  <si>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</si>
  <si>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</si>
  <si>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</si>
  <si>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</si>
  <si>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</si>
  <si>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</si>
  <si>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</si>
  <si>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</si>
  <si>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</si>
  <si>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</si>
  <si>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</si>
  <si>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</si>
  <si>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</si>
  <si>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</si>
  <si>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</si>
  <si>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</si>
  <si>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</si>
  <si>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</si>
  <si>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</si>
  <si>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</si>
  <si>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</si>
  <si>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</si>
  <si>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</si>
  <si>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</si>
  <si>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</si>
  <si>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</si>
  <si>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</si>
  <si>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</si>
  <si>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</si>
  <si>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</si>
  <si>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</si>
  <si>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</si>
  <si>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</si>
  <si>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</si>
  <si>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</si>
  <si>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</si>
  <si>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</si>
  <si>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</si>
  <si>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</si>
  <si>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</si>
  <si>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</si>
  <si>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</si>
  <si>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</si>
  <si>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</si>
  <si>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</si>
  <si>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</si>
  <si>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</si>
  <si>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</si>
  <si>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</si>
  <si>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</si>
  <si>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</si>
  <si>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</si>
  <si>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</si>
  <si>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</si>
  <si>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</si>
  <si>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</si>
  <si>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</si>
  <si>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</si>
  <si>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</si>
  <si>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</si>
  <si>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</si>
  <si>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</si>
  <si>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</si>
  <si>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</si>
  <si>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</si>
  <si>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</si>
  <si>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</si>
  <si>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</si>
  <si>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</si>
  <si>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</si>
  <si>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</si>
  <si>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</si>
  <si>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</si>
  <si>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</si>
  <si>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</si>
  <si>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</si>
  <si>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</si>
  <si>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</si>
  <si>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</si>
  <si>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</si>
  <si>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</si>
  <si>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</si>
  <si>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</si>
  <si>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</si>
  <si>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</si>
  <si>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</si>
  <si>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</si>
  <si>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</si>
  <si>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</si>
  <si>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</si>
  <si>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</si>
  <si>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</si>
  <si>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</si>
  <si>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</si>
  <si>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</si>
  <si>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</si>
  <si>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</si>
  <si>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</si>
  <si>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</si>
  <si>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</si>
  <si>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</si>
  <si>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</si>
  <si>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</si>
  <si>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</si>
  <si>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</si>
  <si>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</si>
  <si>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</si>
  <si>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</si>
  <si>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</si>
  <si>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</si>
  <si>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</si>
  <si>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</si>
  <si>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</si>
  <si>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</si>
  <si>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</si>
  <si>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</si>
  <si>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</si>
  <si>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</si>
  <si>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</si>
  <si>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</si>
  <si>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</si>
  <si>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</si>
  <si>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</si>
  <si>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</si>
  <si>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</si>
  <si>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</si>
  <si>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</si>
  <si>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</si>
  <si>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</si>
  <si>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</si>
  <si>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</si>
  <si>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</si>
  <si>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</si>
  <si>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</si>
  <si>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</si>
  <si>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</si>
  <si>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</si>
  <si>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</si>
  <si>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</si>
  <si>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</si>
  <si>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</si>
  <si>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</si>
  <si>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</si>
  <si>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</si>
  <si>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</si>
  <si>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</si>
  <si>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</si>
  <si>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</si>
  <si>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</si>
  <si>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</si>
  <si>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</si>
  <si>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</si>
  <si>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</si>
  <si>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</si>
  <si>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</si>
  <si>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</si>
  <si>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</si>
  <si>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</si>
  <si>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</si>
  <si>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</si>
  <si>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</si>
  <si>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</si>
  <si>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</si>
  <si>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</si>
  <si>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</si>
  <si>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</si>
  <si>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</si>
  <si>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</si>
  <si>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</si>
  <si>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</si>
  <si>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</si>
  <si>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</si>
  <si>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</si>
  <si>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</si>
  <si>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</si>
  <si>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</si>
  <si>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</si>
  <si>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</si>
  <si>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</si>
  <si>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</si>
  <si>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</si>
  <si>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</si>
  <si>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მპგ  "გაერთიანებული დემოკრატიული მოძრაობა "</t>
  </si>
  <si>
    <t>01.01.2015-31.12.2015</t>
  </si>
  <si>
    <t>სხვა ფულადი შემოსავლები</t>
  </si>
  <si>
    <t>გარდა ამისა, ადგილი ქონდა არასწორად გადარიცხული თანხების უკან დაბრუნებას სულ 12474.9 ლარი</t>
  </si>
  <si>
    <t>საქართველოს ბანკი</t>
  </si>
  <si>
    <t>GE89BG0000000133959700</t>
  </si>
  <si>
    <t>GEL</t>
  </si>
  <si>
    <t>06/23/2008</t>
  </si>
  <si>
    <t>EUR</t>
  </si>
  <si>
    <t>GBP</t>
  </si>
  <si>
    <t>თიბისი</t>
  </si>
  <si>
    <t>02/25/2015</t>
  </si>
  <si>
    <t>GE78TB7573236080100003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</si>
  <si>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</si>
  <si>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</si>
  <si>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</si>
  <si>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</si>
  <si>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</si>
  <si>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</si>
  <si>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</si>
  <si>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</si>
  <si>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</si>
  <si>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</si>
  <si>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</si>
  <si>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</si>
  <si>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</si>
  <si>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</si>
  <si>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</si>
  <si>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17001006058</t>
  </si>
  <si>
    <t>01010002370</t>
  </si>
  <si>
    <t>01013019756</t>
  </si>
  <si>
    <t>24001012169</t>
  </si>
  <si>
    <t>01029000496</t>
  </si>
  <si>
    <t>01026007785</t>
  </si>
  <si>
    <t>01007002345</t>
  </si>
  <si>
    <t>01003003378</t>
  </si>
  <si>
    <t>01024071494</t>
  </si>
  <si>
    <t>01001074422</t>
  </si>
  <si>
    <t>01029012347</t>
  </si>
  <si>
    <t>01017017510</t>
  </si>
  <si>
    <t>01016006529</t>
  </si>
  <si>
    <t>01811117626</t>
  </si>
  <si>
    <t>01024068919</t>
  </si>
  <si>
    <t>01024005269</t>
  </si>
  <si>
    <t>19001011322</t>
  </si>
  <si>
    <t>24001034464</t>
  </si>
  <si>
    <t>01018002112</t>
  </si>
  <si>
    <t>01024005483</t>
  </si>
  <si>
    <t>01025000786</t>
  </si>
  <si>
    <t>50001001545</t>
  </si>
  <si>
    <t>01030041724</t>
  </si>
  <si>
    <t>01019083784</t>
  </si>
  <si>
    <t>01027049825</t>
  </si>
  <si>
    <t>01005008393</t>
  </si>
  <si>
    <t>01017030601</t>
  </si>
  <si>
    <t>01019089135</t>
  </si>
  <si>
    <t>13001006408</t>
  </si>
  <si>
    <t>20001008562</t>
  </si>
  <si>
    <t>44001001629</t>
  </si>
  <si>
    <t>23001001573</t>
  </si>
  <si>
    <t>07001015999</t>
  </si>
  <si>
    <t>34001005669</t>
  </si>
  <si>
    <t>45001002741</t>
  </si>
  <si>
    <t>59001004425</t>
  </si>
  <si>
    <t>01008033359</t>
  </si>
  <si>
    <t>01017005699</t>
  </si>
  <si>
    <t>01010018768</t>
  </si>
  <si>
    <t>33001018812</t>
  </si>
  <si>
    <t>60001004340</t>
  </si>
  <si>
    <t>20001004570</t>
  </si>
  <si>
    <t>01030035058</t>
  </si>
  <si>
    <t>01024015199</t>
  </si>
  <si>
    <t>08001000859</t>
  </si>
  <si>
    <t>01002012305</t>
  </si>
  <si>
    <t>04001009348</t>
  </si>
  <si>
    <t>04001009248</t>
  </si>
  <si>
    <t>33001017758</t>
  </si>
  <si>
    <t>01024021859</t>
  </si>
  <si>
    <t>01019028759</t>
  </si>
  <si>
    <t>19001006221</t>
  </si>
  <si>
    <t>11001008826</t>
  </si>
  <si>
    <t>03001014640</t>
  </si>
  <si>
    <t>47001016775</t>
  </si>
  <si>
    <t>62001000351</t>
  </si>
  <si>
    <t>01006013556</t>
  </si>
  <si>
    <t>21001010426</t>
  </si>
  <si>
    <t>46001015751</t>
  </si>
  <si>
    <t>62006062761</t>
  </si>
  <si>
    <t>01017027770</t>
  </si>
  <si>
    <t>10001005828</t>
  </si>
  <si>
    <t>01022003668</t>
  </si>
  <si>
    <t>13001011933</t>
  </si>
  <si>
    <t>01005023625</t>
  </si>
  <si>
    <t>01026000650</t>
  </si>
  <si>
    <t>13001006828</t>
  </si>
  <si>
    <t>60001016694</t>
  </si>
  <si>
    <t>01020004660</t>
  </si>
  <si>
    <t>01019046814</t>
  </si>
  <si>
    <t>26001018592</t>
  </si>
  <si>
    <t>01025005044</t>
  </si>
  <si>
    <t>01019048578</t>
  </si>
  <si>
    <t>01008006225</t>
  </si>
  <si>
    <t>31001014073</t>
  </si>
  <si>
    <t>04001001938</t>
  </si>
  <si>
    <t>55001021431</t>
  </si>
  <si>
    <t>01017035751</t>
  </si>
  <si>
    <t>01017027991</t>
  </si>
  <si>
    <t>40001005904</t>
  </si>
  <si>
    <t>62001000567</t>
  </si>
  <si>
    <t>11001003680</t>
  </si>
  <si>
    <t>61002002191</t>
  </si>
  <si>
    <t>ნინო</t>
  </si>
  <si>
    <t>ბურჯანაძე</t>
  </si>
  <si>
    <t>რუსეთი</t>
  </si>
  <si>
    <t>ანზორ</t>
  </si>
  <si>
    <t xml:space="preserve"> ბიწაძე</t>
  </si>
  <si>
    <t>ლონდონი</t>
  </si>
  <si>
    <t>ასპანიძე</t>
  </si>
  <si>
    <t>ახვლედიანი</t>
  </si>
  <si>
    <t>გიორგი</t>
  </si>
  <si>
    <t>დავით</t>
  </si>
  <si>
    <t>ქუთაისი</t>
  </si>
  <si>
    <t>მიუნხენი</t>
  </si>
  <si>
    <t>სხვადასხვა ხარჯები(ამორტიზაცია)</t>
  </si>
  <si>
    <t>ხარჯებში არ მონაწილეობს არასწორად გადარიცხული თანხები სულ 12394.9 ლარი</t>
  </si>
  <si>
    <t>გადასახადები (გარდა საშემოსავლო და საქონლის ღირებულებაში აღრიცხული დღგ-ის)-აღსრულების ეროვნ.ბიუროს</t>
  </si>
  <si>
    <t>მოსაკრებლები-საშემოსავლო გადასახადი</t>
  </si>
  <si>
    <t>შპს ახალი ამბები</t>
  </si>
  <si>
    <t>საინფორმ.მომსახურება</t>
  </si>
  <si>
    <t>მთ.ბუღალტერი</t>
  </si>
  <si>
    <t>დამლაგებელი</t>
  </si>
  <si>
    <t>შტაბის უფროსი</t>
  </si>
  <si>
    <t>ტრენერი</t>
  </si>
  <si>
    <t>აპ. თანამშრომელი</t>
  </si>
  <si>
    <t>მძღოლი</t>
  </si>
  <si>
    <t>საერთაშორისო მდივ.</t>
  </si>
  <si>
    <t>პრეს სამს. უფროსი</t>
  </si>
  <si>
    <t>ახალგ.ხელმძღვანელი</t>
  </si>
  <si>
    <t>პოლიტ.საბჭ.წევრი</t>
  </si>
  <si>
    <t>რეგ. შტაბის უფროსი</t>
  </si>
  <si>
    <t>პოლიტიკური მდივ.</t>
  </si>
  <si>
    <t>რეგიონის ხელმძღვან.</t>
  </si>
  <si>
    <t>ქ.თბილსის შტ.ხელმძღ.</t>
  </si>
  <si>
    <t>ოპერატორი</t>
  </si>
  <si>
    <t>პოლიტიკური საჭოს წ.</t>
  </si>
  <si>
    <t>ადვოკატი</t>
  </si>
  <si>
    <t>თარჯიმანი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</si>
  <si>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</si>
  <si>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</si>
  <si>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</si>
  <si>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</si>
  <si>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</si>
  <si>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</si>
  <si>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გლდანის ა მ/რ 52</t>
  </si>
  <si>
    <t>თბილისი ლეხ კაჩინსკის 6</t>
  </si>
  <si>
    <t>თბილისი. კარტოზიას 6 ბ. 2</t>
  </si>
  <si>
    <t>თბილისი ს.მეტრეველის 18</t>
  </si>
  <si>
    <t>თბილისი აღმაშენებლის 5</t>
  </si>
  <si>
    <t>თბილისი, რუსთაველის 20</t>
  </si>
  <si>
    <t>თბილისი,გურამიშვილ. 12</t>
  </si>
  <si>
    <t>650 $ ექვივალენტი ლარში</t>
  </si>
  <si>
    <t>500 $ ექვივალენტი ლარში</t>
  </si>
  <si>
    <t>625 $ ექვივალენტი ლარში</t>
  </si>
  <si>
    <t>687.5 $ ექვივალენტი ლარში</t>
  </si>
  <si>
    <t>01024009833</t>
  </si>
  <si>
    <t>01024022216</t>
  </si>
  <si>
    <t>01028006949</t>
  </si>
  <si>
    <t>01009013000</t>
  </si>
  <si>
    <t>01010014858</t>
  </si>
  <si>
    <t>62011003643</t>
  </si>
  <si>
    <t>01017011286</t>
  </si>
  <si>
    <t>37001009267</t>
  </si>
  <si>
    <t>ილურიძე</t>
  </si>
  <si>
    <t>აფციაური</t>
  </si>
  <si>
    <t>ხვედელიანი</t>
  </si>
  <si>
    <t>გიორგაძე</t>
  </si>
  <si>
    <t>ყაზარაშვილი</t>
  </si>
  <si>
    <t>თურმანიძე</t>
  </si>
  <si>
    <t>თადუმაძე</t>
  </si>
  <si>
    <t xml:space="preserve">ემზარი </t>
  </si>
  <si>
    <t xml:space="preserve">ბესიკ </t>
  </si>
  <si>
    <t xml:space="preserve">შორენა </t>
  </si>
  <si>
    <t xml:space="preserve">დიანა </t>
  </si>
  <si>
    <t xml:space="preserve">გიორგი </t>
  </si>
  <si>
    <t xml:space="preserve">ბაბულია </t>
  </si>
  <si>
    <t>მანანა</t>
  </si>
  <si>
    <t xml:space="preserve">თინათინ </t>
  </si>
  <si>
    <t>ოზურგ.26 მაისის 11</t>
  </si>
  <si>
    <t>01.05.2016</t>
  </si>
  <si>
    <t>15.03.2016</t>
  </si>
  <si>
    <t>12.12.2016</t>
  </si>
  <si>
    <t>01.02.2016</t>
  </si>
  <si>
    <t>31.01.2016</t>
  </si>
  <si>
    <t>01026013720</t>
  </si>
  <si>
    <t>შალვა</t>
  </si>
  <si>
    <t>თენეიშვილი</t>
  </si>
  <si>
    <t>ჩხოროწყუ. ჭავჭავ. 6</t>
  </si>
  <si>
    <t>ზუგდიდი რუსთაველის 62</t>
  </si>
  <si>
    <t>ფოთი აღმაშენებლის 37</t>
  </si>
  <si>
    <t>სენაკი, ვაჰანიას 10</t>
  </si>
  <si>
    <t>წალენჯიხა, გამსახურდიას 9</t>
  </si>
  <si>
    <t>აბაშა თავისუფლების 40</t>
  </si>
  <si>
    <t>მესტია   ფარჯიანის 16</t>
  </si>
  <si>
    <t>ხობი, სტალინის 19</t>
  </si>
  <si>
    <t>20.06.2016</t>
  </si>
  <si>
    <t>02.07.2016</t>
  </si>
  <si>
    <t>15.08.2015</t>
  </si>
  <si>
    <t>01.09.2015</t>
  </si>
  <si>
    <t>31.12.2015</t>
  </si>
  <si>
    <t>01.10.2015</t>
  </si>
  <si>
    <t>30.09.2015</t>
  </si>
  <si>
    <t>19001010082</t>
  </si>
  <si>
    <t>42001005041</t>
  </si>
  <si>
    <t>39001016287</t>
  </si>
  <si>
    <t>51001005379</t>
  </si>
  <si>
    <t>02001000787</t>
  </si>
  <si>
    <t>30001009214</t>
  </si>
  <si>
    <t>58001008567</t>
  </si>
  <si>
    <t>ყვარელი. მარჯანიშ.41</t>
  </si>
  <si>
    <t>ახმეტა, ჩოლოყაშ. 34</t>
  </si>
  <si>
    <t>წნორი აღმაშენებლის 11</t>
  </si>
  <si>
    <t>თელავი სააკაძის მოედ. 1</t>
  </si>
  <si>
    <t>08001003518</t>
  </si>
  <si>
    <t>40001021236</t>
  </si>
  <si>
    <t>20001019668</t>
  </si>
  <si>
    <t>ლაგოეხი კოსტავას 12</t>
  </si>
  <si>
    <t>გურჯაანი ნონეშვილის 10</t>
  </si>
  <si>
    <t>25001003019</t>
  </si>
  <si>
    <t>13001020067</t>
  </si>
  <si>
    <t>ქუთაისი. ცისფერყანწელ. 7</t>
  </si>
  <si>
    <t>27001003325</t>
  </si>
  <si>
    <t>ამბროლაური. კოსტავას 2</t>
  </si>
  <si>
    <t>ონი.რუსთაველის 27</t>
  </si>
  <si>
    <t>04001001921</t>
  </si>
  <si>
    <t>დუშეთი. სტალინის 44</t>
  </si>
  <si>
    <t>ყაზბეგი. სოფ. არშა</t>
  </si>
  <si>
    <t>44001001940</t>
  </si>
  <si>
    <t>კასპი.აღმაშენებლის 80</t>
  </si>
  <si>
    <t>გორი გმირების ქ. N 18</t>
  </si>
  <si>
    <t>ხაშური ლესელიძის 10 ა</t>
  </si>
  <si>
    <t>01026005055</t>
  </si>
  <si>
    <t>59001009091</t>
  </si>
  <si>
    <t>57001021002</t>
  </si>
  <si>
    <t>ახალციხე ნათენაძის 7</t>
  </si>
  <si>
    <t>ბორჯომი. რუსთაველის 145</t>
  </si>
  <si>
    <t>ახალქალაქი, თავისუფლ. 36</t>
  </si>
  <si>
    <t>ადიგენი წერეთლის 4</t>
  </si>
  <si>
    <t>07001046795</t>
  </si>
  <si>
    <t>03001011884</t>
  </si>
  <si>
    <t>ბოლნისი ს-საბას 101</t>
  </si>
  <si>
    <t>წალკა. 26 მარტის 45.</t>
  </si>
  <si>
    <t>დმანისი, წმ.ნინოს 40</t>
  </si>
  <si>
    <t>01030009917</t>
  </si>
  <si>
    <t>15001008965</t>
  </si>
  <si>
    <t xml:space="preserve">ომარ </t>
  </si>
  <si>
    <t xml:space="preserve">გია </t>
  </si>
  <si>
    <t xml:space="preserve">სალომე </t>
  </si>
  <si>
    <t xml:space="preserve">ვალერიან </t>
  </si>
  <si>
    <t xml:space="preserve">ბადრი </t>
  </si>
  <si>
    <t xml:space="preserve">გელა </t>
  </si>
  <si>
    <t xml:space="preserve">აბესალომ </t>
  </si>
  <si>
    <t xml:space="preserve">მალინა </t>
  </si>
  <si>
    <t xml:space="preserve">ნოდარ </t>
  </si>
  <si>
    <t xml:space="preserve">კობა </t>
  </si>
  <si>
    <t xml:space="preserve">ვასილ </t>
  </si>
  <si>
    <t xml:space="preserve">იამზე </t>
  </si>
  <si>
    <t xml:space="preserve">მაყვალა </t>
  </si>
  <si>
    <t xml:space="preserve">ნათელა </t>
  </si>
  <si>
    <t xml:space="preserve">შოთა </t>
  </si>
  <si>
    <t>იამზე</t>
  </si>
  <si>
    <t xml:space="preserve">რამაზ </t>
  </si>
  <si>
    <t xml:space="preserve">ნინო </t>
  </si>
  <si>
    <t xml:space="preserve">ნიკოლოზი </t>
  </si>
  <si>
    <t xml:space="preserve">მერაბ </t>
  </si>
  <si>
    <t xml:space="preserve">ლამარა </t>
  </si>
  <si>
    <t xml:space="preserve">ზურა </t>
  </si>
  <si>
    <t xml:space="preserve">სამველ </t>
  </si>
  <si>
    <t xml:space="preserve">სერგეი </t>
  </si>
  <si>
    <t xml:space="preserve"> მარინე </t>
  </si>
  <si>
    <t xml:space="preserve"> კარინა </t>
  </si>
  <si>
    <t xml:space="preserve">აფინა </t>
  </si>
  <si>
    <t xml:space="preserve">ცისანა </t>
  </si>
  <si>
    <t>ქვარცხავა</t>
  </si>
  <si>
    <t>კარბაია</t>
  </si>
  <si>
    <t>სტურუა</t>
  </si>
  <si>
    <t>ტყებუჩავა</t>
  </si>
  <si>
    <t>კვარაცხელია</t>
  </si>
  <si>
    <t>კაჭარავა</t>
  </si>
  <si>
    <t>ქალდანი</t>
  </si>
  <si>
    <t>მანია</t>
  </si>
  <si>
    <t>კუპრაშვილი</t>
  </si>
  <si>
    <t>მაისურაძე</t>
  </si>
  <si>
    <t>ფოლადაშვილი</t>
  </si>
  <si>
    <t>ჭილაია</t>
  </si>
  <si>
    <t>ბახლიშვილი</t>
  </si>
  <si>
    <t>სარქისაშვილი</t>
  </si>
  <si>
    <t>ბაკურაძე</t>
  </si>
  <si>
    <t>ლობჟანიძე</t>
  </si>
  <si>
    <t>ყავლაშვილი</t>
  </si>
  <si>
    <t>ნაცვლიშვილი</t>
  </si>
  <si>
    <t>ხულელიძე</t>
  </si>
  <si>
    <t>ჭონიაშვილი</t>
  </si>
  <si>
    <t>შაყულაშვილი</t>
  </si>
  <si>
    <t>აბრამიშვილი</t>
  </si>
  <si>
    <t>ეპრანოსიანი</t>
  </si>
  <si>
    <t>ვეფხვაძე</t>
  </si>
  <si>
    <t>დარბინიან</t>
  </si>
  <si>
    <t>თუმანიშვილი</t>
  </si>
  <si>
    <t>ნინოშვილი</t>
  </si>
  <si>
    <t>ასლანიდი</t>
  </si>
  <si>
    <t>ოსეფაშვილი</t>
  </si>
  <si>
    <t>01.10.2016</t>
  </si>
  <si>
    <t>15.02.2016</t>
  </si>
  <si>
    <t>15.11.2015</t>
  </si>
  <si>
    <t>01.08.2015</t>
  </si>
  <si>
    <t>01.01.2016</t>
  </si>
  <si>
    <t>01.11.2015</t>
  </si>
  <si>
    <t>01.12.2015</t>
  </si>
  <si>
    <t>05.08.2015</t>
  </si>
  <si>
    <t>02.12.2015</t>
  </si>
  <si>
    <t>31.09.2015</t>
  </si>
  <si>
    <t>15.09.2015</t>
  </si>
  <si>
    <t>15.07.2015</t>
  </si>
  <si>
    <t>ასტანა</t>
  </si>
  <si>
    <t>ავთანდილ</t>
  </si>
  <si>
    <t>გაბუნია</t>
  </si>
  <si>
    <t>აკაკი</t>
  </si>
  <si>
    <t>კიკვაძე</t>
  </si>
  <si>
    <t>ალექსანდრე</t>
  </si>
  <si>
    <t>გოჩაშვილი</t>
  </si>
  <si>
    <t>გურასპაშვილი</t>
  </si>
  <si>
    <t>ამირან</t>
  </si>
  <si>
    <t>მერებაშვილი</t>
  </si>
  <si>
    <t>ბიწაძე</t>
  </si>
  <si>
    <t>ბაკურ</t>
  </si>
  <si>
    <t>ბესიკ</t>
  </si>
  <si>
    <t>დანელია</t>
  </si>
  <si>
    <t>ბექა</t>
  </si>
  <si>
    <t>პეტრიაშვილი</t>
  </si>
  <si>
    <t>გვანცა</t>
  </si>
  <si>
    <t>გვენეტაძე</t>
  </si>
  <si>
    <t>გოგიჩაშვილი</t>
  </si>
  <si>
    <t>რევიშვილი</t>
  </si>
  <si>
    <t>ფირცხალაიშვილი</t>
  </si>
  <si>
    <t>გოგიტა</t>
  </si>
  <si>
    <t>ბიგვავა</t>
  </si>
  <si>
    <t>გოჩა</t>
  </si>
  <si>
    <t>მამულაშვილი</t>
  </si>
  <si>
    <t>გრიგოლ</t>
  </si>
  <si>
    <t>ბარამიძე</t>
  </si>
  <si>
    <t>ბენიძე</t>
  </si>
  <si>
    <t>ბერუაშვილი</t>
  </si>
  <si>
    <t>ჭანტურია</t>
  </si>
  <si>
    <t>დავითი</t>
  </si>
  <si>
    <t>ნიკურაძე</t>
  </si>
  <si>
    <t>დარეჯან</t>
  </si>
  <si>
    <t>ყანდაშვილი</t>
  </si>
  <si>
    <t>დიმიტრი</t>
  </si>
  <si>
    <t>ლორთქიფანიძე</t>
  </si>
  <si>
    <t>ჯოხარიძე</t>
  </si>
  <si>
    <t>ელენე</t>
  </si>
  <si>
    <t>იაშვილი</t>
  </si>
  <si>
    <t>ვალერი</t>
  </si>
  <si>
    <t>შოშიაშვილი</t>
  </si>
  <si>
    <t>ვანო</t>
  </si>
  <si>
    <t>გალახვარიძე</t>
  </si>
  <si>
    <t>ვაჟა</t>
  </si>
  <si>
    <t>გელაძე</t>
  </si>
  <si>
    <t>მიდელაური</t>
  </si>
  <si>
    <t>ზაქარ</t>
  </si>
  <si>
    <t>ზაქარიან</t>
  </si>
  <si>
    <t>ზურაბ</t>
  </si>
  <si>
    <t>ბენდიანიშვილი</t>
  </si>
  <si>
    <t>ლომიძე</t>
  </si>
  <si>
    <t>ზურაბი</t>
  </si>
  <si>
    <t>როსებაშვილი</t>
  </si>
  <si>
    <t>თამარ</t>
  </si>
  <si>
    <t>ზურაშვილი</t>
  </si>
  <si>
    <t>იოვაშვილი</t>
  </si>
  <si>
    <t>მინდიაშვილი</t>
  </si>
  <si>
    <t>ნადირიძე</t>
  </si>
  <si>
    <t>თეიმურაზ</t>
  </si>
  <si>
    <t>მანაგაძე</t>
  </si>
  <si>
    <t>თემურ</t>
  </si>
  <si>
    <t>გოგიაშვილი</t>
  </si>
  <si>
    <t>იზაბელა</t>
  </si>
  <si>
    <t>ფხოველიშვილი</t>
  </si>
  <si>
    <t>ირაკლი</t>
  </si>
  <si>
    <t>ნინუა</t>
  </si>
  <si>
    <t>უჯირაული</t>
  </si>
  <si>
    <t>ჯანიაშვილი</t>
  </si>
  <si>
    <t>ირმა</t>
  </si>
  <si>
    <t>მხეიძე</t>
  </si>
  <si>
    <t>კახა</t>
  </si>
  <si>
    <t>ჩავლეშვილი</t>
  </si>
  <si>
    <t>ლევან</t>
  </si>
  <si>
    <t>ალფაიძე</t>
  </si>
  <si>
    <t>ძინძიბაძე</t>
  </si>
  <si>
    <t>ლერი</t>
  </si>
  <si>
    <t>გელენავა</t>
  </si>
  <si>
    <t>მაია</t>
  </si>
  <si>
    <t>ხრიკაძე</t>
  </si>
  <si>
    <t>მალხაზ</t>
  </si>
  <si>
    <t>ბოჩიკაშვილი</t>
  </si>
  <si>
    <t>მამუკა</t>
  </si>
  <si>
    <t>აჩბა</t>
  </si>
  <si>
    <t>მანუჩარი</t>
  </si>
  <si>
    <t>ომანაძე</t>
  </si>
  <si>
    <t>მარეხი</t>
  </si>
  <si>
    <t>შეყრილაძე</t>
  </si>
  <si>
    <t>მზია</t>
  </si>
  <si>
    <t>სიხარულიძე</t>
  </si>
  <si>
    <t>ნათია</t>
  </si>
  <si>
    <t>გითოლენდია</t>
  </si>
  <si>
    <t>დიასამიძე</t>
  </si>
  <si>
    <t>მეტრეველი</t>
  </si>
  <si>
    <t>სამხარაძე</t>
  </si>
  <si>
    <t>ნანა</t>
  </si>
  <si>
    <t>ბარნაბიშვილი</t>
  </si>
  <si>
    <t>ნიკა</t>
  </si>
  <si>
    <t>ღარიბაშვილი</t>
  </si>
  <si>
    <t>ჭეიშვილი</t>
  </si>
  <si>
    <t>ნოდარი</t>
  </si>
  <si>
    <t>მელაძე</t>
  </si>
  <si>
    <t>ნონა</t>
  </si>
  <si>
    <t>მამფორია</t>
  </si>
  <si>
    <t>მურვანიძე</t>
  </si>
  <si>
    <t>ოთარ</t>
  </si>
  <si>
    <t>თავართქილაძე</t>
  </si>
  <si>
    <t>ომარ</t>
  </si>
  <si>
    <t>ეგრისელაშვილი</t>
  </si>
  <si>
    <t>პაატა</t>
  </si>
  <si>
    <t>ცინცაძე</t>
  </si>
  <si>
    <t>რევაზი</t>
  </si>
  <si>
    <t>სოფიკო</t>
  </si>
  <si>
    <t>ზალკალიანი</t>
  </si>
  <si>
    <t>ზალკანიანი</t>
  </si>
  <si>
    <t>ფიქრია</t>
  </si>
  <si>
    <t>სულაბერიძე</t>
  </si>
  <si>
    <t>ქეთევან</t>
  </si>
  <si>
    <t>ჩქარეული</t>
  </si>
  <si>
    <t>ქეთევანი</t>
  </si>
  <si>
    <t>ზაქარეიშვილი</t>
  </si>
  <si>
    <t>შაქრია</t>
  </si>
  <si>
    <t>ციური</t>
  </si>
  <si>
    <t>ციცქიშვილი</t>
  </si>
  <si>
    <t>ჯიმშერი</t>
  </si>
  <si>
    <t>გოგოლაური</t>
  </si>
  <si>
    <t>ჯუმბერ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</si>
</sst>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616161"/>
      <name val="Arial"/>
      <family val="2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87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3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0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1" xfId="9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1" xfId="1" applyFont="1" applyFill="1" applyBorder="1" applyAlignment="1" applyProtection="1">
      <alignment horizontal="left" vertical="center"/>
    </xf>
    <xf numFmtId="0" fontId="14" fillId="5" borderId="41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1" xfId="9" applyFont="1" applyFill="1" applyBorder="1" applyAlignment="1" applyProtection="1">
      <alignment vertical="center"/>
    </xf>
    <xf numFmtId="14" fontId="16" fillId="0" borderId="40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1" xfId="0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left"/>
    </xf>
    <xf numFmtId="0" fontId="22" fillId="2" borderId="6" xfId="2" applyFont="1" applyFill="1" applyBorder="1" applyAlignment="1" applyProtection="1">
      <alignment horizontal="right" vertical="top" wrapText="1"/>
      <protection locked="0"/>
    </xf>
    <xf numFmtId="0" fontId="14" fillId="2" borderId="1" xfId="0" applyFont="1" applyFill="1" applyBorder="1" applyProtection="1">
      <protection locked="0"/>
    </xf>
    <xf numFmtId="0" fontId="21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1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0" fontId="34" fillId="0" borderId="1" xfId="0" applyFont="1" applyBorder="1"/>
    <xf numFmtId="2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2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3" fontId="19" fillId="6" borderId="4" xfId="1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/>
    <xf numFmtId="4" fontId="19" fillId="5" borderId="1" xfId="0" applyNumberFormat="1" applyFont="1" applyFill="1" applyBorder="1" applyProtection="1"/>
    <xf numFmtId="0" fontId="21" fillId="2" borderId="6" xfId="2" applyFont="1" applyFill="1" applyBorder="1" applyAlignment="1" applyProtection="1">
      <alignment horizontal="center" vertical="top" wrapText="1"/>
      <protection locked="0"/>
    </xf>
    <xf numFmtId="14" fontId="8" fillId="2" borderId="1" xfId="3" applyNumberFormat="1" applyFill="1" applyBorder="1" applyProtection="1">
      <protection locked="0"/>
    </xf>
    <xf numFmtId="1" fontId="21" fillId="2" borderId="32" xfId="2" applyNumberFormat="1" applyFont="1" applyFill="1" applyBorder="1" applyAlignment="1" applyProtection="1">
      <alignment horizontal="left" vertical="top" wrapText="1"/>
      <protection locked="0"/>
    </xf>
    <xf numFmtId="0" fontId="35" fillId="2" borderId="1" xfId="0" applyFont="1" applyFill="1" applyBorder="1" applyAlignment="1">
      <alignment horizontal="left"/>
    </xf>
    <xf numFmtId="0" fontId="21" fillId="2" borderId="42" xfId="2" applyFont="1" applyFill="1" applyBorder="1" applyAlignment="1" applyProtection="1">
      <alignment horizontal="left" vertical="top" wrapText="1"/>
      <protection locked="0"/>
    </xf>
    <xf numFmtId="0" fontId="21" fillId="2" borderId="32" xfId="2" applyFont="1" applyFill="1" applyBorder="1" applyAlignment="1" applyProtection="1">
      <alignment horizontal="left" vertical="top" wrapText="1"/>
      <protection locked="0"/>
    </xf>
    <xf numFmtId="0" fontId="21" fillId="2" borderId="43" xfId="2" applyFont="1" applyFill="1" applyBorder="1" applyAlignment="1" applyProtection="1">
      <alignment horizontal="left" vertical="top" wrapText="1"/>
      <protection locked="0"/>
    </xf>
    <xf numFmtId="0" fontId="21" fillId="2" borderId="7" xfId="2" applyFont="1" applyFill="1" applyBorder="1" applyAlignment="1" applyProtection="1">
      <alignment horizontal="left" vertical="top" wrapText="1"/>
      <protection locked="0"/>
    </xf>
    <xf numFmtId="0" fontId="21" fillId="2" borderId="5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21" fillId="2" borderId="1" xfId="2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Border="1"/>
    <xf numFmtId="1" fontId="21" fillId="2" borderId="7" xfId="2" applyNumberFormat="1" applyFont="1" applyFill="1" applyBorder="1" applyAlignment="1" applyProtection="1">
      <alignment horizontal="left" vertical="top" wrapText="1"/>
      <protection locked="0"/>
    </xf>
    <xf numFmtId="1" fontId="21" fillId="2" borderId="44" xfId="2" applyNumberFormat="1" applyFont="1" applyFill="1" applyBorder="1" applyAlignment="1" applyProtection="1">
      <alignment horizontal="left" vertical="top" wrapText="1"/>
      <protection locked="0"/>
    </xf>
    <xf numFmtId="0" fontId="21" fillId="2" borderId="45" xfId="2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27" xfId="2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/>
    <xf numFmtId="0" fontId="14" fillId="2" borderId="0" xfId="1" applyFont="1" applyFill="1" applyAlignment="1" applyProtection="1">
      <alignment horizontal="center" vertical="center"/>
    </xf>
    <xf numFmtId="3" fontId="19" fillId="2" borderId="1" xfId="1" applyNumberFormat="1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Protection="1"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7" fillId="2" borderId="1" xfId="0" applyFont="1" applyFill="1" applyBorder="1"/>
    <xf numFmtId="0" fontId="0" fillId="2" borderId="1" xfId="0" applyFont="1" applyFill="1" applyBorder="1"/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0" fillId="2" borderId="1" xfId="0" applyFont="1" applyFill="1" applyBorder="1" applyAlignment="1">
      <alignment horizontal="left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6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5" xfId="1" applyFont="1" applyFill="1" applyBorder="1" applyAlignment="1" applyProtection="1">
      <alignment horizontal="center" vertical="center" wrapText="1"/>
    </xf>
    <xf numFmtId="0" fontId="14" fillId="0" borderId="4" xfId="1" applyFont="1" applyFill="1" applyBorder="1" applyAlignment="1" applyProtection="1">
      <alignment horizontal="center" vertical="center" wrapText="1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6" xfId="10" applyNumberFormat="1" applyFont="1" applyFill="1" applyBorder="1" applyAlignment="1" applyProtection="1">
      <alignment horizontal="center" vertical="center"/>
    </xf>
    <xf numFmtId="14" fontId="18" fillId="2" borderId="36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656</xdr:row>
      <xdr:rowOff>171450</xdr:rowOff>
    </xdr:from>
    <xdr:to>
      <xdr:col>2</xdr:col>
      <xdr:colOff>1495425</xdr:colOff>
      <xdr:row>656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36</xdr:row>
      <xdr:rowOff>4082</xdr:rowOff>
    </xdr:from>
    <xdr:to>
      <xdr:col>5</xdr:col>
      <xdr:colOff>110219</xdr:colOff>
      <xdr:row>36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topLeftCell="A3" zoomScale="70" zoomScaleSheetLayoutView="70" workbookViewId="0">
      <selection activeCell="L4" sqref="L4"/>
    </sheetView>
  </sheetViews>
  <sheetFormatPr defaultRowHeight="15"/>
  <cols>
    <col min="1" max="1" width="6.28515625" style="303" bestFit="1" customWidth="1"/>
    <col min="2" max="2" width="13.140625" style="303" customWidth="1"/>
    <col min="3" max="3" width="12.85546875" style="303" customWidth="1"/>
    <col min="4" max="4" width="15.140625" style="303" customWidth="1"/>
    <col min="5" max="5" width="24.5703125" style="303" customWidth="1"/>
    <col min="6" max="8" width="19.140625" style="304" customWidth="1"/>
    <col min="9" max="9" width="16.42578125" style="303" bestFit="1" customWidth="1"/>
    <col min="10" max="10" width="17.42578125" style="303" customWidth="1"/>
    <col min="11" max="11" width="13.140625" style="303" bestFit="1" customWidth="1"/>
    <col min="12" max="12" width="15.28515625" style="303" customWidth="1"/>
    <col min="13" max="16384" width="9.140625" style="303"/>
  </cols>
  <sheetData>
    <row r="1" spans="1:12">
      <c r="A1" s="307"/>
      <c r="B1" s="306"/>
      <c r="C1" s="307"/>
      <c r="D1" s="306"/>
      <c r="E1" s="307"/>
      <c r="F1" s="307"/>
      <c r="G1" s="306"/>
      <c r="H1" s="307"/>
      <c r="I1" s="307"/>
      <c r="J1" s="306"/>
      <c r="K1" s="307"/>
      <c r="L1" s="306"/>
    </row>
    <row r="2" spans="1:12">
      <c r="A2" s="313"/>
      <c r="B2" s="313"/>
      <c r="C2" s="313"/>
      <c r="D2" s="313"/>
      <c r="E2" s="313"/>
      <c r="F2" s="313"/>
      <c r="G2" s="313"/>
      <c r="H2" s="313"/>
      <c r="I2" s="388"/>
      <c r="J2" s="388"/>
      <c r="K2" s="387"/>
      <c r="L2" s="306"/>
    </row>
    <row r="3" spans="1:12" s="314" customFormat="1">
      <c r="A3" s="386" t="s">
        <v>309</v>
      </c>
      <c r="B3" s="368"/>
      <c r="C3" s="368"/>
      <c r="D3" s="368"/>
      <c r="E3" s="369"/>
      <c r="F3" s="363"/>
      <c r="G3" s="369"/>
      <c r="H3" s="385"/>
      <c r="I3" s="368"/>
      <c r="J3" s="369"/>
      <c r="K3" s="369"/>
      <c r="L3" s="384" t="s">
        <v>110</v>
      </c>
    </row>
    <row r="4" spans="1:12" s="314" customFormat="1">
      <c r="A4" s="383" t="s">
        <v>141</v>
      </c>
      <c r="B4" s="368"/>
      <c r="C4" s="368"/>
      <c r="D4" s="368"/>
      <c r="E4" s="369"/>
      <c r="F4" s="363"/>
      <c r="G4" s="369"/>
      <c r="H4" s="382"/>
      <c r="I4" s="368"/>
      <c r="J4" s="369"/>
      <c r="K4" s="369"/>
      <c r="L4" s="381" t="s">
        <v>512</v>
      </c>
    </row>
    <row r="5" spans="1:12" s="314" customFormat="1">
      <c r="A5" s="380"/>
      <c r="B5" s="368"/>
      <c r="C5" s="379"/>
      <c r="D5" s="378"/>
      <c r="E5" s="369"/>
      <c r="F5" s="377"/>
      <c r="G5" s="369"/>
      <c r="H5" s="369"/>
      <c r="I5" s="363"/>
      <c r="J5" s="368"/>
      <c r="K5" s="368"/>
      <c r="L5" s="367"/>
    </row>
    <row r="6" spans="1:12" s="314" customFormat="1">
      <c r="A6" s="374" t="s">
        <v>275</v>
      </c>
      <c r="B6" s="363"/>
      <c r="C6" s="363"/>
      <c r="D6" s="363" t="s">
        <v>277</v>
      </c>
      <c r="E6" s="375"/>
      <c r="F6" s="370"/>
      <c r="G6" s="369"/>
      <c r="H6" s="376"/>
      <c r="I6" s="375"/>
      <c r="J6" s="368"/>
      <c r="K6" s="369"/>
      <c r="L6" s="367"/>
    </row>
    <row r="7" spans="1:12" s="314" customFormat="1">
      <c r="A7" s="374" t="s">
        <v>511</v>
      </c>
      <c r="B7" s="363"/>
      <c r="C7" s="363"/>
      <c r="D7" s="363"/>
      <c r="E7" s="369"/>
      <c r="F7" s="370"/>
      <c r="G7" s="370"/>
      <c r="H7" s="370"/>
      <c r="I7" s="372"/>
      <c r="J7" s="369"/>
      <c r="K7" s="368"/>
      <c r="L7" s="367"/>
    </row>
    <row r="8" spans="1:12" s="314" customFormat="1" ht="15.75" thickBot="1">
      <c r="A8" s="373"/>
      <c r="B8" s="369"/>
      <c r="C8" s="372"/>
      <c r="D8" s="371"/>
      <c r="E8" s="369"/>
      <c r="F8" s="370"/>
      <c r="G8" s="370"/>
      <c r="H8" s="370"/>
      <c r="I8" s="369"/>
      <c r="J8" s="368"/>
      <c r="K8" s="368"/>
      <c r="L8" s="367"/>
    </row>
    <row r="9" spans="1:12" ht="15.75" thickBot="1">
      <c r="A9" s="366"/>
      <c r="B9" s="365"/>
      <c r="C9" s="364"/>
      <c r="D9" s="364"/>
      <c r="E9" s="364"/>
      <c r="F9" s="363"/>
      <c r="G9" s="363"/>
      <c r="H9" s="363"/>
      <c r="I9" s="462" t="s">
        <v>478</v>
      </c>
      <c r="J9" s="463"/>
      <c r="K9" s="464"/>
      <c r="L9" s="362"/>
    </row>
    <row r="10" spans="1:12" s="350" customFormat="1" ht="39" customHeight="1" thickBot="1">
      <c r="A10" s="361" t="s">
        <v>64</v>
      </c>
      <c r="B10" s="360" t="s">
        <v>142</v>
      </c>
      <c r="C10" s="360" t="s">
        <v>477</v>
      </c>
      <c r="D10" s="359" t="s">
        <v>282</v>
      </c>
      <c r="E10" s="358" t="s">
        <v>476</v>
      </c>
      <c r="F10" s="357" t="s">
        <v>475</v>
      </c>
      <c r="G10" s="356" t="s">
        <v>229</v>
      </c>
      <c r="H10" s="355" t="s">
        <v>226</v>
      </c>
      <c r="I10" s="354" t="s">
        <v>474</v>
      </c>
      <c r="J10" s="353" t="s">
        <v>279</v>
      </c>
      <c r="K10" s="352" t="s">
        <v>230</v>
      </c>
      <c r="L10" s="351" t="s">
        <v>231</v>
      </c>
    </row>
    <row r="11" spans="1:12" s="344" customFormat="1" ht="15.75" thickBot="1">
      <c r="A11" s="348">
        <v>1</v>
      </c>
      <c r="B11" s="347">
        <v>2</v>
      </c>
      <c r="C11" s="349">
        <v>3</v>
      </c>
      <c r="D11" s="349">
        <v>4</v>
      </c>
      <c r="E11" s="348">
        <v>5</v>
      </c>
      <c r="F11" s="347">
        <v>6</v>
      </c>
      <c r="G11" s="349">
        <v>7</v>
      </c>
      <c r="H11" s="347">
        <v>8</v>
      </c>
      <c r="I11" s="348">
        <v>9</v>
      </c>
      <c r="J11" s="347">
        <v>10</v>
      </c>
      <c r="K11" s="346">
        <v>11</v>
      </c>
      <c r="L11" s="345">
        <v>12</v>
      </c>
    </row>
    <row r="12" spans="1:12">
      <c r="A12" s="343">
        <v>1</v>
      </c>
      <c r="B12" s="334"/>
      <c r="C12" s="333"/>
      <c r="D12" s="342"/>
      <c r="E12" s="341"/>
      <c r="F12" s="330"/>
      <c r="G12" s="340"/>
      <c r="H12" s="340"/>
      <c r="I12" s="339"/>
      <c r="J12" s="338"/>
      <c r="K12" s="337"/>
      <c r="L12" s="336"/>
    </row>
    <row r="13" spans="1:12">
      <c r="A13" s="335">
        <v>2</v>
      </c>
      <c r="B13" s="334"/>
      <c r="C13" s="333"/>
      <c r="D13" s="332"/>
      <c r="E13" s="331"/>
      <c r="F13" s="330"/>
      <c r="G13" s="330"/>
      <c r="H13" s="330"/>
      <c r="I13" s="329"/>
      <c r="J13" s="328"/>
      <c r="K13" s="327"/>
      <c r="L13" s="326"/>
    </row>
    <row r="14" spans="1:12">
      <c r="A14" s="335">
        <v>3</v>
      </c>
      <c r="B14" s="334"/>
      <c r="C14" s="333"/>
      <c r="D14" s="332"/>
      <c r="E14" s="331"/>
      <c r="F14" s="330"/>
      <c r="G14" s="330"/>
      <c r="H14" s="330"/>
      <c r="I14" s="329"/>
      <c r="J14" s="328"/>
      <c r="K14" s="327"/>
      <c r="L14" s="326"/>
    </row>
    <row r="15" spans="1:12">
      <c r="A15" s="335">
        <v>4</v>
      </c>
      <c r="B15" s="334"/>
      <c r="C15" s="333"/>
      <c r="D15" s="332"/>
      <c r="E15" s="331"/>
      <c r="F15" s="330"/>
      <c r="G15" s="330"/>
      <c r="H15" s="330"/>
      <c r="I15" s="329"/>
      <c r="J15" s="328"/>
      <c r="K15" s="327"/>
      <c r="L15" s="326"/>
    </row>
    <row r="16" spans="1:12">
      <c r="A16" s="335">
        <v>5</v>
      </c>
      <c r="B16" s="334"/>
      <c r="C16" s="333"/>
      <c r="D16" s="332"/>
      <c r="E16" s="331"/>
      <c r="F16" s="330"/>
      <c r="G16" s="330"/>
      <c r="H16" s="330"/>
      <c r="I16" s="329"/>
      <c r="J16" s="328"/>
      <c r="K16" s="327"/>
      <c r="L16" s="326"/>
    </row>
    <row r="17" spans="1:12">
      <c r="A17" s="335">
        <v>6</v>
      </c>
      <c r="B17" s="334"/>
      <c r="C17" s="333"/>
      <c r="D17" s="332"/>
      <c r="E17" s="331"/>
      <c r="F17" s="330"/>
      <c r="G17" s="330"/>
      <c r="H17" s="330"/>
      <c r="I17" s="329"/>
      <c r="J17" s="328"/>
      <c r="K17" s="327"/>
      <c r="L17" s="326"/>
    </row>
    <row r="18" spans="1:12">
      <c r="A18" s="335">
        <v>7</v>
      </c>
      <c r="B18" s="334"/>
      <c r="C18" s="333"/>
      <c r="D18" s="332"/>
      <c r="E18" s="331"/>
      <c r="F18" s="330"/>
      <c r="G18" s="330"/>
      <c r="H18" s="330"/>
      <c r="I18" s="329"/>
      <c r="J18" s="328"/>
      <c r="K18" s="327"/>
      <c r="L18" s="326"/>
    </row>
    <row r="19" spans="1:12">
      <c r="A19" s="335">
        <v>8</v>
      </c>
      <c r="B19" s="334"/>
      <c r="C19" s="333"/>
      <c r="D19" s="332"/>
      <c r="E19" s="331"/>
      <c r="F19" s="330"/>
      <c r="G19" s="330"/>
      <c r="H19" s="330"/>
      <c r="I19" s="329"/>
      <c r="J19" s="328"/>
      <c r="K19" s="327"/>
      <c r="L19" s="326"/>
    </row>
    <row r="20" spans="1:12">
      <c r="A20" s="335">
        <v>9</v>
      </c>
      <c r="B20" s="334"/>
      <c r="C20" s="333"/>
      <c r="D20" s="332"/>
      <c r="E20" s="331"/>
      <c r="F20" s="330"/>
      <c r="G20" s="330"/>
      <c r="H20" s="330"/>
      <c r="I20" s="329"/>
      <c r="J20" s="328"/>
      <c r="K20" s="327"/>
      <c r="L20" s="326"/>
    </row>
    <row r="21" spans="1:12">
      <c r="A21" s="335">
        <v>10</v>
      </c>
      <c r="B21" s="334"/>
      <c r="C21" s="333"/>
      <c r="D21" s="332"/>
      <c r="E21" s="331"/>
      <c r="F21" s="330"/>
      <c r="G21" s="330"/>
      <c r="H21" s="330"/>
      <c r="I21" s="329"/>
      <c r="J21" s="328"/>
      <c r="K21" s="327"/>
      <c r="L21" s="326"/>
    </row>
    <row r="22" spans="1:12">
      <c r="A22" s="335">
        <v>11</v>
      </c>
      <c r="B22" s="334"/>
      <c r="C22" s="333"/>
      <c r="D22" s="332"/>
      <c r="E22" s="331"/>
      <c r="F22" s="330"/>
      <c r="G22" s="330"/>
      <c r="H22" s="330"/>
      <c r="I22" s="329"/>
      <c r="J22" s="328"/>
      <c r="K22" s="327"/>
      <c r="L22" s="326"/>
    </row>
    <row r="23" spans="1:12">
      <c r="A23" s="335">
        <v>12</v>
      </c>
      <c r="B23" s="334"/>
      <c r="C23" s="333"/>
      <c r="D23" s="332"/>
      <c r="E23" s="331"/>
      <c r="F23" s="330"/>
      <c r="G23" s="330"/>
      <c r="H23" s="330"/>
      <c r="I23" s="329"/>
      <c r="J23" s="328"/>
      <c r="K23" s="327"/>
      <c r="L23" s="326"/>
    </row>
    <row r="24" spans="1:12">
      <c r="A24" s="335">
        <v>13</v>
      </c>
      <c r="B24" s="334"/>
      <c r="C24" s="333"/>
      <c r="D24" s="332"/>
      <c r="E24" s="331"/>
      <c r="F24" s="330"/>
      <c r="G24" s="330"/>
      <c r="H24" s="330"/>
      <c r="I24" s="329"/>
      <c r="J24" s="328"/>
      <c r="K24" s="327"/>
      <c r="L24" s="326"/>
    </row>
    <row r="25" spans="1:12">
      <c r="A25" s="335">
        <v>14</v>
      </c>
      <c r="B25" s="334"/>
      <c r="C25" s="333"/>
      <c r="D25" s="332"/>
      <c r="E25" s="331"/>
      <c r="F25" s="330"/>
      <c r="G25" s="330"/>
      <c r="H25" s="330"/>
      <c r="I25" s="329"/>
      <c r="J25" s="328"/>
      <c r="K25" s="327"/>
      <c r="L25" s="326"/>
    </row>
    <row r="26" spans="1:12">
      <c r="A26" s="335">
        <v>15</v>
      </c>
      <c r="B26" s="334"/>
      <c r="C26" s="333"/>
      <c r="D26" s="332"/>
      <c r="E26" s="331"/>
      <c r="F26" s="330"/>
      <c r="G26" s="330"/>
      <c r="H26" s="330"/>
      <c r="I26" s="329"/>
      <c r="J26" s="328"/>
      <c r="K26" s="327"/>
      <c r="L26" s="326"/>
    </row>
    <row r="27" spans="1:12">
      <c r="A27" s="335">
        <v>16</v>
      </c>
      <c r="B27" s="334"/>
      <c r="C27" s="333"/>
      <c r="D27" s="332"/>
      <c r="E27" s="331"/>
      <c r="F27" s="330"/>
      <c r="G27" s="330"/>
      <c r="H27" s="330"/>
      <c r="I27" s="329"/>
      <c r="J27" s="328"/>
      <c r="K27" s="327"/>
      <c r="L27" s="326"/>
    </row>
    <row r="28" spans="1:12">
      <c r="A28" s="335">
        <v>17</v>
      </c>
      <c r="B28" s="334"/>
      <c r="C28" s="333"/>
      <c r="D28" s="332"/>
      <c r="E28" s="331"/>
      <c r="F28" s="330"/>
      <c r="G28" s="330"/>
      <c r="H28" s="330"/>
      <c r="I28" s="329"/>
      <c r="J28" s="328"/>
      <c r="K28" s="327"/>
      <c r="L28" s="326"/>
    </row>
    <row r="29" spans="1:12">
      <c r="A29" s="335">
        <v>18</v>
      </c>
      <c r="B29" s="334"/>
      <c r="C29" s="333"/>
      <c r="D29" s="332"/>
      <c r="E29" s="331"/>
      <c r="F29" s="330"/>
      <c r="G29" s="330"/>
      <c r="H29" s="330"/>
      <c r="I29" s="329"/>
      <c r="J29" s="328"/>
      <c r="K29" s="327"/>
      <c r="L29" s="326"/>
    </row>
    <row r="30" spans="1:12">
      <c r="A30" s="335">
        <v>19</v>
      </c>
      <c r="B30" s="334"/>
      <c r="C30" s="333"/>
      <c r="D30" s="332"/>
      <c r="E30" s="331"/>
      <c r="F30" s="330"/>
      <c r="G30" s="330"/>
      <c r="H30" s="330"/>
      <c r="I30" s="329"/>
      <c r="J30" s="328"/>
      <c r="K30" s="327"/>
      <c r="L30" s="326"/>
    </row>
    <row r="31" spans="1:12" ht="15.75" thickBot="1">
      <c r="A31" s="325" t="s">
        <v>278</v>
      </c>
      <c r="B31" s="324"/>
      <c r="C31" s="323"/>
      <c r="D31" s="322"/>
      <c r="E31" s="321"/>
      <c r="F31" s="320"/>
      <c r="G31" s="320"/>
      <c r="H31" s="320"/>
      <c r="I31" s="319"/>
      <c r="J31" s="318"/>
      <c r="K31" s="317"/>
      <c r="L31" s="316"/>
    </row>
    <row r="32" spans="1:12">
      <c r="A32" s="306"/>
      <c r="B32" s="307"/>
      <c r="C32" s="306"/>
      <c r="D32" s="307"/>
      <c r="E32" s="306"/>
      <c r="F32" s="307"/>
      <c r="G32" s="306"/>
      <c r="H32" s="307"/>
      <c r="I32" s="306"/>
      <c r="J32" s="307"/>
      <c r="K32" s="306"/>
      <c r="L32" s="307"/>
    </row>
    <row r="33" spans="1:12">
      <c r="A33" s="306"/>
      <c r="B33" s="313"/>
      <c r="C33" s="306"/>
      <c r="D33" s="313"/>
      <c r="E33" s="306"/>
      <c r="F33" s="313"/>
      <c r="G33" s="306"/>
      <c r="H33" s="313"/>
      <c r="I33" s="306"/>
      <c r="J33" s="313"/>
      <c r="K33" s="306"/>
      <c r="L33" s="313"/>
    </row>
    <row r="34" spans="1:12" s="314" customFormat="1">
      <c r="A34" s="461" t="s">
        <v>435</v>
      </c>
      <c r="B34" s="461"/>
      <c r="C34" s="461"/>
      <c r="D34" s="461"/>
      <c r="E34" s="461"/>
      <c r="F34" s="461"/>
      <c r="G34" s="461"/>
      <c r="H34" s="461"/>
      <c r="I34" s="461"/>
      <c r="J34" s="461"/>
      <c r="K34" s="461"/>
      <c r="L34" s="461"/>
    </row>
    <row r="35" spans="1:12" s="315" customFormat="1" ht="12.75">
      <c r="A35" s="461" t="s">
        <v>473</v>
      </c>
      <c r="B35" s="461"/>
      <c r="C35" s="461"/>
      <c r="D35" s="461"/>
      <c r="E35" s="461"/>
      <c r="F35" s="461"/>
      <c r="G35" s="461"/>
      <c r="H35" s="461"/>
      <c r="I35" s="461"/>
      <c r="J35" s="461"/>
      <c r="K35" s="461"/>
      <c r="L35" s="461"/>
    </row>
    <row r="36" spans="1:12" s="315" customFormat="1" ht="12.75">
      <c r="A36" s="461"/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</row>
    <row r="37" spans="1:12" s="314" customFormat="1">
      <c r="A37" s="461" t="s">
        <v>472</v>
      </c>
      <c r="B37" s="461"/>
      <c r="C37" s="461"/>
      <c r="D37" s="461"/>
      <c r="E37" s="461"/>
      <c r="F37" s="461"/>
      <c r="G37" s="461"/>
      <c r="H37" s="461"/>
      <c r="I37" s="461"/>
      <c r="J37" s="461"/>
      <c r="K37" s="461"/>
      <c r="L37" s="461"/>
    </row>
    <row r="38" spans="1:12" s="314" customFormat="1">
      <c r="A38" s="461"/>
      <c r="B38" s="461"/>
      <c r="C38" s="461"/>
      <c r="D38" s="461"/>
      <c r="E38" s="461"/>
      <c r="F38" s="461"/>
      <c r="G38" s="461"/>
      <c r="H38" s="461"/>
      <c r="I38" s="461"/>
      <c r="J38" s="461"/>
      <c r="K38" s="461"/>
      <c r="L38" s="461"/>
    </row>
    <row r="39" spans="1:12" s="314" customFormat="1">
      <c r="A39" s="461" t="s">
        <v>471</v>
      </c>
      <c r="B39" s="461"/>
      <c r="C39" s="461"/>
      <c r="D39" s="461"/>
      <c r="E39" s="461"/>
      <c r="F39" s="461"/>
      <c r="G39" s="461"/>
      <c r="H39" s="461"/>
      <c r="I39" s="461"/>
      <c r="J39" s="461"/>
      <c r="K39" s="461"/>
      <c r="L39" s="461"/>
    </row>
    <row r="40" spans="1:12" s="314" customFormat="1">
      <c r="A40" s="306"/>
      <c r="B40" s="307"/>
      <c r="C40" s="306"/>
      <c r="D40" s="307"/>
      <c r="E40" s="306"/>
      <c r="F40" s="307"/>
      <c r="G40" s="306"/>
      <c r="H40" s="307"/>
      <c r="I40" s="306"/>
      <c r="J40" s="307"/>
      <c r="K40" s="306"/>
      <c r="L40" s="307"/>
    </row>
    <row r="41" spans="1:12" s="314" customFormat="1">
      <c r="A41" s="306"/>
      <c r="B41" s="313"/>
      <c r="C41" s="306"/>
      <c r="D41" s="313"/>
      <c r="E41" s="306"/>
      <c r="F41" s="313"/>
      <c r="G41" s="306"/>
      <c r="H41" s="313"/>
      <c r="I41" s="306"/>
      <c r="J41" s="313"/>
      <c r="K41" s="306"/>
      <c r="L41" s="313"/>
    </row>
    <row r="42" spans="1:12" s="314" customFormat="1">
      <c r="A42" s="306"/>
      <c r="B42" s="307"/>
      <c r="C42" s="306"/>
      <c r="D42" s="307"/>
      <c r="E42" s="306"/>
      <c r="F42" s="307"/>
      <c r="G42" s="306"/>
      <c r="H42" s="307"/>
      <c r="I42" s="306"/>
      <c r="J42" s="307"/>
      <c r="K42" s="306"/>
      <c r="L42" s="307"/>
    </row>
    <row r="43" spans="1:12">
      <c r="A43" s="306"/>
      <c r="B43" s="313"/>
      <c r="C43" s="306"/>
      <c r="D43" s="313"/>
      <c r="E43" s="306"/>
      <c r="F43" s="313"/>
      <c r="G43" s="306"/>
      <c r="H43" s="313"/>
      <c r="I43" s="306"/>
      <c r="J43" s="313"/>
      <c r="K43" s="306"/>
      <c r="L43" s="313"/>
    </row>
    <row r="44" spans="1:12" s="308" customFormat="1">
      <c r="A44" s="467" t="s">
        <v>107</v>
      </c>
      <c r="B44" s="467"/>
      <c r="C44" s="307"/>
      <c r="D44" s="306"/>
      <c r="E44" s="307"/>
      <c r="F44" s="307"/>
      <c r="G44" s="306"/>
      <c r="H44" s="307"/>
      <c r="I44" s="307"/>
      <c r="J44" s="306"/>
      <c r="K44" s="307"/>
      <c r="L44" s="306"/>
    </row>
    <row r="45" spans="1:12" s="308" customFormat="1">
      <c r="A45" s="307"/>
      <c r="B45" s="306"/>
      <c r="C45" s="311"/>
      <c r="D45" s="312"/>
      <c r="E45" s="311"/>
      <c r="F45" s="307"/>
      <c r="G45" s="306"/>
      <c r="H45" s="310"/>
      <c r="I45" s="307"/>
      <c r="J45" s="306"/>
      <c r="K45" s="307"/>
      <c r="L45" s="306"/>
    </row>
    <row r="46" spans="1:12" s="308" customFormat="1" ht="15" customHeight="1">
      <c r="A46" s="307"/>
      <c r="B46" s="306"/>
      <c r="C46" s="460" t="s">
        <v>269</v>
      </c>
      <c r="D46" s="460"/>
      <c r="E46" s="460"/>
      <c r="F46" s="307"/>
      <c r="G46" s="306"/>
      <c r="H46" s="465" t="s">
        <v>470</v>
      </c>
      <c r="I46" s="309"/>
      <c r="J46" s="306"/>
      <c r="K46" s="307"/>
      <c r="L46" s="306"/>
    </row>
    <row r="47" spans="1:12" s="308" customFormat="1">
      <c r="A47" s="307"/>
      <c r="B47" s="306"/>
      <c r="C47" s="307"/>
      <c r="D47" s="306"/>
      <c r="E47" s="307"/>
      <c r="F47" s="307"/>
      <c r="G47" s="306"/>
      <c r="H47" s="466"/>
      <c r="I47" s="309"/>
      <c r="J47" s="306"/>
      <c r="K47" s="307"/>
      <c r="L47" s="306"/>
    </row>
    <row r="48" spans="1:12" s="305" customFormat="1">
      <c r="A48" s="307"/>
      <c r="B48" s="306"/>
      <c r="C48" s="460" t="s">
        <v>140</v>
      </c>
      <c r="D48" s="460"/>
      <c r="E48" s="460"/>
      <c r="F48" s="307"/>
      <c r="G48" s="306"/>
      <c r="H48" s="307"/>
      <c r="I48" s="307"/>
      <c r="J48" s="306"/>
      <c r="K48" s="307"/>
      <c r="L48" s="306"/>
    </row>
    <row r="49" spans="5:5" s="305" customFormat="1">
      <c r="E49" s="303"/>
    </row>
    <row r="50" spans="5:5" s="305" customFormat="1">
      <c r="E50" s="303"/>
    </row>
    <row r="51" spans="5:5" s="305" customFormat="1">
      <c r="E51" s="303"/>
    </row>
    <row r="52" spans="5:5" s="305" customFormat="1">
      <c r="E52" s="303"/>
    </row>
    <row r="53" spans="5:5" s="305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470" t="s">
        <v>110</v>
      </c>
      <c r="D1" s="470"/>
      <c r="E1" s="92"/>
    </row>
    <row r="2" spans="1:5" s="6" customFormat="1">
      <c r="A2" s="75" t="s">
        <v>330</v>
      </c>
      <c r="B2" s="78"/>
      <c r="C2" s="468" t="s">
        <v>512</v>
      </c>
      <c r="D2" s="468"/>
      <c r="E2" s="92"/>
    </row>
    <row r="3" spans="1:5" s="6" customFormat="1">
      <c r="A3" s="77" t="s">
        <v>141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511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337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1" t="s">
        <v>422</v>
      </c>
    </row>
    <row r="30" spans="1:5">
      <c r="A30" s="221"/>
    </row>
    <row r="31" spans="1:5">
      <c r="A31" s="221" t="s">
        <v>354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6"/>
      <c r="B38" s="66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5" t="s">
        <v>479</v>
      </c>
      <c r="B1" s="75"/>
      <c r="C1" s="78"/>
      <c r="D1" s="78"/>
      <c r="E1" s="78"/>
      <c r="F1" s="78"/>
      <c r="G1" s="301"/>
      <c r="H1" s="301"/>
      <c r="I1" s="470" t="s">
        <v>110</v>
      </c>
      <c r="J1" s="470"/>
    </row>
    <row r="2" spans="1:10" ht="15">
      <c r="A2" s="77" t="s">
        <v>141</v>
      </c>
      <c r="B2" s="75"/>
      <c r="C2" s="78"/>
      <c r="D2" s="78"/>
      <c r="E2" s="78"/>
      <c r="F2" s="78"/>
      <c r="G2" s="301"/>
      <c r="H2" s="301"/>
      <c r="I2" s="468" t="s">
        <v>512</v>
      </c>
      <c r="J2" s="468"/>
    </row>
    <row r="3" spans="1:10" ht="15">
      <c r="A3" s="77"/>
      <c r="B3" s="77"/>
      <c r="C3" s="75"/>
      <c r="D3" s="75"/>
      <c r="E3" s="75"/>
      <c r="F3" s="75"/>
      <c r="G3" s="301"/>
      <c r="H3" s="301"/>
      <c r="I3" s="301"/>
    </row>
    <row r="4" spans="1:10" ht="15">
      <c r="A4" s="391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511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300"/>
      <c r="B7" s="300"/>
      <c r="C7" s="300"/>
      <c r="D7" s="300"/>
      <c r="E7" s="300"/>
      <c r="F7" s="300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7" t="s">
        <v>350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7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f>SUM(G9:G33)</f>
        <v>0</v>
      </c>
      <c r="H34" s="87">
        <f>SUM(H9:H33)</f>
        <v>0</v>
      </c>
      <c r="I34" s="87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89"/>
      <c r="I35" s="189"/>
    </row>
    <row r="36" spans="1:9" ht="15">
      <c r="A36" s="236" t="s">
        <v>481</v>
      </c>
      <c r="B36" s="236"/>
      <c r="C36" s="235"/>
      <c r="D36" s="235"/>
      <c r="E36" s="235"/>
      <c r="F36" s="235"/>
      <c r="G36" s="235"/>
      <c r="H36" s="189"/>
      <c r="I36" s="189"/>
    </row>
    <row r="37" spans="1:9" ht="15">
      <c r="A37" s="236"/>
      <c r="B37" s="236"/>
      <c r="C37" s="235"/>
      <c r="D37" s="235"/>
      <c r="E37" s="235"/>
      <c r="F37" s="235"/>
      <c r="G37" s="235"/>
      <c r="H37" s="189"/>
      <c r="I37" s="189"/>
    </row>
    <row r="38" spans="1:9" ht="15">
      <c r="A38" s="236"/>
      <c r="B38" s="236"/>
      <c r="C38" s="189"/>
      <c r="D38" s="189"/>
      <c r="E38" s="189"/>
      <c r="F38" s="189"/>
      <c r="G38" s="189"/>
      <c r="H38" s="189"/>
      <c r="I38" s="189"/>
    </row>
    <row r="39" spans="1:9" ht="15">
      <c r="A39" s="236"/>
      <c r="B39" s="236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93"/>
      <c r="F43" s="193"/>
      <c r="G43" s="193"/>
      <c r="H43" s="189"/>
      <c r="I43" s="189"/>
    </row>
    <row r="44" spans="1:9" ht="15">
      <c r="A44" s="195"/>
      <c r="B44" s="195"/>
      <c r="C44" s="195" t="s">
        <v>397</v>
      </c>
      <c r="D44" s="195"/>
      <c r="E44" s="195"/>
      <c r="F44" s="195"/>
      <c r="G44" s="195"/>
      <c r="H44" s="189"/>
      <c r="I44" s="189"/>
    </row>
    <row r="45" spans="1:9" ht="15">
      <c r="A45" s="189"/>
      <c r="B45" s="189"/>
      <c r="C45" s="189" t="s">
        <v>396</v>
      </c>
      <c r="D45" s="189"/>
      <c r="E45" s="189"/>
      <c r="F45" s="189"/>
      <c r="G45" s="189"/>
      <c r="H45" s="189"/>
      <c r="I45" s="189"/>
    </row>
    <row r="46" spans="1:9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482</v>
      </c>
      <c r="B1" s="78"/>
      <c r="C1" s="78"/>
      <c r="D1" s="78"/>
      <c r="E1" s="78"/>
      <c r="F1" s="78"/>
      <c r="G1" s="470" t="s">
        <v>110</v>
      </c>
      <c r="H1" s="470"/>
    </row>
    <row r="2" spans="1:8" ht="15">
      <c r="A2" s="77" t="s">
        <v>141</v>
      </c>
      <c r="B2" s="78"/>
      <c r="C2" s="78"/>
      <c r="D2" s="78"/>
      <c r="E2" s="78"/>
      <c r="F2" s="78"/>
      <c r="G2" s="468" t="s">
        <v>512</v>
      </c>
      <c r="H2" s="468"/>
    </row>
    <row r="3" spans="1:8" ht="15">
      <c r="A3" s="77"/>
      <c r="B3" s="77"/>
      <c r="C3" s="77"/>
      <c r="D3" s="77"/>
      <c r="E3" s="77"/>
      <c r="F3" s="77"/>
      <c r="G3" s="301"/>
      <c r="H3" s="301"/>
    </row>
    <row r="4" spans="1:8" ht="15">
      <c r="A4" s="391" t="s">
        <v>480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511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300"/>
      <c r="B7" s="300"/>
      <c r="C7" s="300"/>
      <c r="D7" s="300"/>
      <c r="E7" s="300"/>
      <c r="F7" s="300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99"/>
      <c r="D9" s="99"/>
      <c r="E9" s="99"/>
      <c r="F9" s="99"/>
      <c r="G9" s="4"/>
      <c r="H9" s="4"/>
    </row>
    <row r="10" spans="1:8" ht="15">
      <c r="A10" s="99"/>
      <c r="B10" s="99"/>
      <c r="C10" s="99"/>
      <c r="D10" s="99"/>
      <c r="E10" s="99"/>
      <c r="F10" s="99"/>
      <c r="G10" s="4"/>
      <c r="H10" s="4"/>
    </row>
    <row r="11" spans="1:8" ht="15">
      <c r="A11" s="88"/>
      <c r="B11" s="88"/>
      <c r="C11" s="88"/>
      <c r="D11" s="88"/>
      <c r="E11" s="88"/>
      <c r="F11" s="88"/>
      <c r="G11" s="4"/>
      <c r="H11" s="4"/>
    </row>
    <row r="12" spans="1:8" ht="15">
      <c r="A12" s="88"/>
      <c r="B12" s="88"/>
      <c r="C12" s="88"/>
      <c r="D12" s="88"/>
      <c r="E12" s="88"/>
      <c r="F12" s="88"/>
      <c r="G12" s="4"/>
      <c r="H12" s="4"/>
    </row>
    <row r="13" spans="1:8" ht="15">
      <c r="A13" s="88"/>
      <c r="B13" s="88"/>
      <c r="C13" s="88"/>
      <c r="D13" s="88"/>
      <c r="E13" s="88"/>
      <c r="F13" s="88"/>
      <c r="G13" s="4"/>
      <c r="H13" s="4"/>
    </row>
    <row r="14" spans="1:8" ht="15">
      <c r="A14" s="88"/>
      <c r="B14" s="88"/>
      <c r="C14" s="88"/>
      <c r="D14" s="88"/>
      <c r="E14" s="88"/>
      <c r="F14" s="88"/>
      <c r="G14" s="4"/>
      <c r="H14" s="4"/>
    </row>
    <row r="15" spans="1:8" ht="15">
      <c r="A15" s="88"/>
      <c r="B15" s="88"/>
      <c r="C15" s="88"/>
      <c r="D15" s="88"/>
      <c r="E15" s="88"/>
      <c r="F15" s="88"/>
      <c r="G15" s="4"/>
      <c r="H15" s="4"/>
    </row>
    <row r="16" spans="1:8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8" ht="15">
      <c r="A33" s="88"/>
      <c r="B33" s="88"/>
      <c r="C33" s="88"/>
      <c r="D33" s="88"/>
      <c r="E33" s="88"/>
      <c r="F33" s="88"/>
      <c r="G33" s="4"/>
      <c r="H33" s="4"/>
    </row>
    <row r="34" spans="1:8" ht="15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>
      <c r="A35" s="44"/>
      <c r="B35" s="44"/>
      <c r="C35" s="44"/>
      <c r="D35" s="44"/>
      <c r="E35" s="44"/>
      <c r="F35" s="44"/>
      <c r="G35" s="2"/>
      <c r="H35" s="2"/>
    </row>
    <row r="36" spans="1:8" ht="15">
      <c r="A36" s="221" t="s">
        <v>483</v>
      </c>
      <c r="B36" s="44"/>
      <c r="C36" s="44"/>
      <c r="D36" s="44"/>
      <c r="E36" s="44"/>
      <c r="F36" s="44"/>
      <c r="G36" s="2"/>
      <c r="H36" s="2"/>
    </row>
    <row r="37" spans="1:8" ht="15">
      <c r="A37" s="221"/>
      <c r="B37" s="44"/>
      <c r="C37" s="44"/>
      <c r="D37" s="44"/>
      <c r="E37" s="44"/>
      <c r="F37" s="44"/>
      <c r="G37" s="2"/>
      <c r="H37" s="2"/>
    </row>
    <row r="38" spans="1:8" ht="15">
      <c r="A38" s="221"/>
      <c r="B38" s="2"/>
      <c r="C38" s="2"/>
      <c r="D38" s="2"/>
      <c r="E38" s="2"/>
      <c r="F38" s="2"/>
      <c r="G38" s="2"/>
      <c r="H38" s="2"/>
    </row>
    <row r="39" spans="1:8" ht="15">
      <c r="A39" s="221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5" t="s">
        <v>484</v>
      </c>
      <c r="B1" s="75"/>
      <c r="C1" s="78"/>
      <c r="D1" s="78"/>
      <c r="E1" s="78"/>
      <c r="F1" s="78"/>
      <c r="G1" s="470" t="s">
        <v>110</v>
      </c>
      <c r="H1" s="470"/>
    </row>
    <row r="2" spans="1:10" ht="15">
      <c r="A2" s="77" t="s">
        <v>141</v>
      </c>
      <c r="B2" s="75"/>
      <c r="C2" s="78"/>
      <c r="D2" s="78"/>
      <c r="E2" s="78"/>
      <c r="F2" s="78"/>
      <c r="G2" s="468" t="s">
        <v>512</v>
      </c>
      <c r="H2" s="468"/>
    </row>
    <row r="3" spans="1:10" ht="15">
      <c r="A3" s="77"/>
      <c r="B3" s="77"/>
      <c r="C3" s="77"/>
      <c r="D3" s="77"/>
      <c r="E3" s="77"/>
      <c r="F3" s="77"/>
      <c r="G3" s="301"/>
      <c r="H3" s="301"/>
    </row>
    <row r="4" spans="1:10" ht="15">
      <c r="A4" s="391" t="s">
        <v>480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511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00"/>
      <c r="B7" s="300"/>
      <c r="C7" s="300"/>
      <c r="D7" s="300"/>
      <c r="E7" s="300"/>
      <c r="F7" s="300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7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7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89"/>
      <c r="I35" s="189"/>
    </row>
    <row r="36" spans="1:9" ht="15">
      <c r="A36" s="236" t="s">
        <v>485</v>
      </c>
      <c r="B36" s="236"/>
      <c r="C36" s="235"/>
      <c r="D36" s="235"/>
      <c r="E36" s="235"/>
      <c r="F36" s="235"/>
      <c r="G36" s="235"/>
      <c r="H36" s="189"/>
      <c r="I36" s="189"/>
    </row>
    <row r="37" spans="1:9" ht="15">
      <c r="A37" s="236"/>
      <c r="B37" s="236"/>
      <c r="C37" s="235"/>
      <c r="D37" s="235"/>
      <c r="E37" s="235"/>
      <c r="F37" s="235"/>
      <c r="G37" s="235"/>
      <c r="H37" s="189"/>
      <c r="I37" s="189"/>
    </row>
    <row r="38" spans="1:9" ht="15">
      <c r="A38" s="236"/>
      <c r="B38" s="236"/>
      <c r="C38" s="189"/>
      <c r="D38" s="189"/>
      <c r="E38" s="189"/>
      <c r="F38" s="189"/>
      <c r="G38" s="189"/>
      <c r="H38" s="189"/>
      <c r="I38" s="189"/>
    </row>
    <row r="39" spans="1:9" ht="15">
      <c r="A39" s="236"/>
      <c r="B39" s="236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436</v>
      </c>
      <c r="D44" s="195"/>
      <c r="E44" s="235"/>
      <c r="F44" s="195"/>
      <c r="G44" s="195"/>
      <c r="H44" s="189"/>
      <c r="I44" s="196"/>
    </row>
    <row r="45" spans="1:9" ht="15">
      <c r="A45" s="189"/>
      <c r="B45" s="189"/>
      <c r="C45" s="189" t="s">
        <v>271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78" t="s">
        <v>486</v>
      </c>
      <c r="B2" s="478"/>
      <c r="C2" s="478"/>
      <c r="D2" s="478"/>
      <c r="E2" s="392"/>
      <c r="F2" s="78"/>
      <c r="G2" s="78"/>
      <c r="H2" s="78"/>
      <c r="I2" s="78"/>
      <c r="J2" s="301"/>
      <c r="K2" s="302"/>
      <c r="L2" s="302" t="s">
        <v>110</v>
      </c>
    </row>
    <row r="3" spans="1:12" ht="15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301"/>
      <c r="K3" s="468" t="s">
        <v>512</v>
      </c>
      <c r="L3" s="468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01"/>
      <c r="K4" s="301"/>
      <c r="L4" s="301"/>
    </row>
    <row r="5" spans="1:12" ht="15">
      <c r="A5" s="391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">
        <v>511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00"/>
      <c r="B8" s="300"/>
      <c r="C8" s="300"/>
      <c r="D8" s="300"/>
      <c r="E8" s="300"/>
      <c r="F8" s="300"/>
      <c r="G8" s="300"/>
      <c r="H8" s="300"/>
      <c r="I8" s="300"/>
      <c r="J8" s="79"/>
      <c r="K8" s="79"/>
      <c r="L8" s="79"/>
    </row>
    <row r="9" spans="1:12" ht="45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15">
      <c r="A10" s="99">
        <v>1</v>
      </c>
      <c r="B10" s="393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9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9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9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9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9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9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9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9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9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9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9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9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9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9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9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9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9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9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9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9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9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9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9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278</v>
      </c>
      <c r="B34" s="39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93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89"/>
    </row>
    <row r="37" spans="1:12" ht="15">
      <c r="A37" s="236" t="s">
        <v>499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89"/>
    </row>
    <row r="38" spans="1:12" ht="15">
      <c r="A38" s="236" t="s">
        <v>500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89"/>
    </row>
    <row r="39" spans="1:12" ht="15">
      <c r="A39" s="221" t="s">
        <v>501</v>
      </c>
      <c r="B39" s="236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502</v>
      </c>
      <c r="B40" s="236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>
      <c r="A41" s="221"/>
      <c r="B41" s="236"/>
      <c r="C41" s="189"/>
      <c r="D41" s="189"/>
      <c r="E41" s="189"/>
      <c r="F41" s="189"/>
      <c r="G41" s="189"/>
      <c r="H41" s="189"/>
      <c r="I41" s="189"/>
      <c r="J41" s="189"/>
      <c r="K41" s="189"/>
    </row>
    <row r="42" spans="1:12" ht="15">
      <c r="A42" s="221"/>
      <c r="B42" s="236"/>
      <c r="C42" s="189"/>
      <c r="D42" s="189"/>
      <c r="E42" s="189"/>
      <c r="F42" s="189"/>
      <c r="G42" s="189"/>
      <c r="H42" s="189"/>
      <c r="I42" s="189"/>
      <c r="J42" s="189"/>
      <c r="K42" s="189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79" t="s">
        <v>107</v>
      </c>
      <c r="B44" s="479"/>
      <c r="C44" s="394"/>
      <c r="D44" s="395"/>
      <c r="E44" s="395"/>
      <c r="F44" s="394"/>
      <c r="G44" s="394"/>
      <c r="H44" s="394"/>
      <c r="I44" s="394"/>
      <c r="J44" s="394"/>
      <c r="K44" s="189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89"/>
    </row>
    <row r="46" spans="1:12" ht="15" customHeight="1">
      <c r="A46" s="394"/>
      <c r="B46" s="395"/>
      <c r="C46" s="480" t="s">
        <v>269</v>
      </c>
      <c r="D46" s="480"/>
      <c r="E46" s="397"/>
      <c r="F46" s="398"/>
      <c r="G46" s="481" t="s">
        <v>503</v>
      </c>
      <c r="H46" s="481"/>
      <c r="I46" s="481"/>
      <c r="J46" s="399"/>
      <c r="K46" s="189"/>
    </row>
    <row r="47" spans="1:12" ht="15">
      <c r="A47" s="394"/>
      <c r="B47" s="395"/>
      <c r="C47" s="394"/>
      <c r="D47" s="395"/>
      <c r="E47" s="395"/>
      <c r="F47" s="394"/>
      <c r="G47" s="482"/>
      <c r="H47" s="482"/>
      <c r="I47" s="482"/>
      <c r="J47" s="399"/>
      <c r="K47" s="189"/>
    </row>
    <row r="48" spans="1:12" ht="15">
      <c r="A48" s="394"/>
      <c r="B48" s="395"/>
      <c r="C48" s="477" t="s">
        <v>140</v>
      </c>
      <c r="D48" s="477"/>
      <c r="E48" s="397"/>
      <c r="F48" s="398"/>
      <c r="G48" s="394"/>
      <c r="H48" s="394"/>
      <c r="I48" s="394"/>
      <c r="J48" s="394"/>
      <c r="K48" s="189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483" t="s">
        <v>110</v>
      </c>
      <c r="D1" s="483"/>
    </row>
    <row r="2" spans="1:5">
      <c r="A2" s="75" t="s">
        <v>462</v>
      </c>
      <c r="B2" s="77"/>
      <c r="C2" s="468" t="s">
        <v>512</v>
      </c>
      <c r="D2" s="469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511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470" t="s">
        <v>110</v>
      </c>
      <c r="D1" s="470"/>
      <c r="E1" s="92"/>
    </row>
    <row r="2" spans="1:5" s="6" customFormat="1">
      <c r="A2" s="75" t="s">
        <v>460</v>
      </c>
      <c r="B2" s="78"/>
      <c r="C2" s="468" t="s">
        <v>512</v>
      </c>
      <c r="D2" s="468"/>
      <c r="E2" s="92"/>
    </row>
    <row r="3" spans="1:5" s="6" customFormat="1">
      <c r="A3" s="77" t="s">
        <v>141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511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1"/>
    </row>
    <row r="22" spans="1:9">
      <c r="A22" s="221" t="s">
        <v>405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70" zoomScaleSheetLayoutView="70" workbookViewId="0">
      <selection activeCell="D32" sqref="D3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484" t="s">
        <v>199</v>
      </c>
      <c r="D1" s="484"/>
      <c r="E1" s="106"/>
    </row>
    <row r="2" spans="1:5">
      <c r="A2" s="77" t="s">
        <v>141</v>
      </c>
      <c r="B2" s="124"/>
      <c r="C2" s="78"/>
      <c r="D2" s="231" t="s">
        <v>512</v>
      </c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511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1"/>
      <c r="D9" s="161"/>
      <c r="E9" s="106"/>
    </row>
    <row r="10" spans="1:5">
      <c r="A10" s="51" t="s">
        <v>192</v>
      </c>
      <c r="B10" s="52"/>
      <c r="C10" s="128">
        <f>SUM(C11,C34)</f>
        <v>293870.32999999996</v>
      </c>
      <c r="D10" s="128">
        <f>SUM(D11,D34)</f>
        <v>155040.29999999999</v>
      </c>
      <c r="E10" s="106"/>
    </row>
    <row r="11" spans="1:5">
      <c r="A11" s="53" t="s">
        <v>193</v>
      </c>
      <c r="B11" s="54"/>
      <c r="C11" s="86">
        <f>SUM(C12:C32)</f>
        <v>248660.77</v>
      </c>
      <c r="D11" s="86">
        <f>SUM(D12:D32)</f>
        <v>117063.86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403">
        <v>245160.77</v>
      </c>
      <c r="D14" s="8">
        <v>253.95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404">
        <v>500</v>
      </c>
      <c r="D27" s="8"/>
      <c r="E27" s="106"/>
    </row>
    <row r="28" spans="1:5">
      <c r="A28" s="57">
        <v>1442</v>
      </c>
      <c r="B28" s="56" t="s">
        <v>159</v>
      </c>
      <c r="C28" s="404">
        <v>3000</v>
      </c>
      <c r="D28" s="8">
        <f>1000+20+226.2</f>
        <v>1246.2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/>
      <c r="D31" s="8">
        <v>115563.71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SUM(C35:C42)</f>
        <v>45209.56</v>
      </c>
      <c r="D34" s="86">
        <f>SUM(D35:D42)</f>
        <v>37976.44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164</v>
      </c>
      <c r="C36" s="404">
        <f>45209.56-12990.36</f>
        <v>32219.199999999997</v>
      </c>
      <c r="D36" s="8">
        <v>27287.360000000001</v>
      </c>
      <c r="E36" s="106"/>
    </row>
    <row r="37" spans="1:5">
      <c r="A37" s="57">
        <v>2130</v>
      </c>
      <c r="B37" s="56" t="s">
        <v>101</v>
      </c>
      <c r="C37" s="404">
        <v>12990.36</v>
      </c>
      <c r="D37" s="8">
        <v>10689.08</v>
      </c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293870.33</v>
      </c>
      <c r="D44" s="86">
        <f>SUM(D45,D64)</f>
        <v>155040.29999999999</v>
      </c>
      <c r="E44" s="106"/>
    </row>
    <row r="45" spans="1:5">
      <c r="A45" s="58" t="s">
        <v>195</v>
      </c>
      <c r="B45" s="56"/>
      <c r="C45" s="86">
        <f>SUM(C46:C61)</f>
        <v>293870.33</v>
      </c>
      <c r="D45" s="86">
        <f>SUM(D46:D61)</f>
        <v>155040.29999999999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404">
        <v>151135.34</v>
      </c>
      <c r="D47" s="8">
        <v>151835.21</v>
      </c>
      <c r="E47" s="106"/>
    </row>
    <row r="48" spans="1:5">
      <c r="A48" s="57">
        <v>3221</v>
      </c>
      <c r="B48" s="56" t="s">
        <v>169</v>
      </c>
      <c r="C48" s="404"/>
      <c r="D48" s="8"/>
      <c r="E48" s="106"/>
    </row>
    <row r="49" spans="1:5">
      <c r="A49" s="57">
        <v>3222</v>
      </c>
      <c r="B49" s="56" t="s">
        <v>170</v>
      </c>
      <c r="C49" s="404">
        <v>5167</v>
      </c>
      <c r="D49" s="8">
        <v>3205.09</v>
      </c>
      <c r="E49" s="106"/>
    </row>
    <row r="50" spans="1:5">
      <c r="A50" s="57">
        <v>3223</v>
      </c>
      <c r="B50" s="56" t="s">
        <v>171</v>
      </c>
      <c r="C50" s="404"/>
      <c r="D50" s="8"/>
      <c r="E50" s="106"/>
    </row>
    <row r="51" spans="1:5">
      <c r="A51" s="57">
        <v>3224</v>
      </c>
      <c r="B51" s="56" t="s">
        <v>172</v>
      </c>
      <c r="C51" s="404"/>
      <c r="D51" s="8"/>
      <c r="E51" s="106"/>
    </row>
    <row r="52" spans="1:5">
      <c r="A52" s="57">
        <v>3231</v>
      </c>
      <c r="B52" s="56" t="s">
        <v>173</v>
      </c>
      <c r="C52" s="404"/>
      <c r="D52" s="8"/>
      <c r="E52" s="106"/>
    </row>
    <row r="53" spans="1:5">
      <c r="A53" s="57">
        <v>3232</v>
      </c>
      <c r="B53" s="56" t="s">
        <v>174</v>
      </c>
      <c r="C53" s="404"/>
      <c r="D53" s="8"/>
      <c r="E53" s="106"/>
    </row>
    <row r="54" spans="1:5">
      <c r="A54" s="57">
        <v>3234</v>
      </c>
      <c r="B54" s="56" t="s">
        <v>175</v>
      </c>
      <c r="C54" s="404"/>
      <c r="D54" s="8"/>
      <c r="E54" s="106"/>
    </row>
    <row r="55" spans="1:5" ht="30">
      <c r="A55" s="57">
        <v>3236</v>
      </c>
      <c r="B55" s="56" t="s">
        <v>190</v>
      </c>
      <c r="C55" s="404"/>
      <c r="D55" s="8"/>
      <c r="E55" s="106"/>
    </row>
    <row r="56" spans="1:5" ht="45">
      <c r="A56" s="57">
        <v>3237</v>
      </c>
      <c r="B56" s="56" t="s">
        <v>176</v>
      </c>
      <c r="C56" s="404"/>
      <c r="D56" s="8"/>
      <c r="E56" s="106"/>
    </row>
    <row r="57" spans="1:5">
      <c r="A57" s="57">
        <v>3241</v>
      </c>
      <c r="B57" s="56" t="s">
        <v>177</v>
      </c>
      <c r="C57" s="404"/>
      <c r="D57" s="8"/>
      <c r="E57" s="106"/>
    </row>
    <row r="58" spans="1:5">
      <c r="A58" s="57">
        <v>3242</v>
      </c>
      <c r="B58" s="56" t="s">
        <v>178</v>
      </c>
      <c r="C58" s="404">
        <f>293870.33-156302.34</f>
        <v>137567.99000000002</v>
      </c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L25"/>
  <sheetViews>
    <sheetView showGridLines="0" view="pageBreakPreview" zoomScale="70" zoomScaleSheetLayoutView="70" workbookViewId="0">
      <selection activeCell="J16" sqref="J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2">
      <c r="A1" s="75" t="s">
        <v>457</v>
      </c>
      <c r="B1" s="77"/>
      <c r="C1" s="77"/>
      <c r="D1" s="77"/>
      <c r="E1" s="77"/>
      <c r="F1" s="77"/>
      <c r="G1" s="77"/>
      <c r="H1" s="77"/>
      <c r="I1" s="470" t="s">
        <v>110</v>
      </c>
      <c r="J1" s="470"/>
      <c r="K1" s="106"/>
    </row>
    <row r="2" spans="1:12">
      <c r="A2" s="77" t="s">
        <v>141</v>
      </c>
      <c r="B2" s="77"/>
      <c r="C2" s="77"/>
      <c r="D2" s="77"/>
      <c r="E2" s="77"/>
      <c r="F2" s="77"/>
      <c r="G2" s="77"/>
      <c r="H2" s="77"/>
      <c r="I2" s="468" t="s">
        <v>512</v>
      </c>
      <c r="J2" s="469"/>
      <c r="K2" s="106"/>
    </row>
    <row r="3" spans="1:12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2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2">
      <c r="A5" s="402" t="s">
        <v>511</v>
      </c>
      <c r="B5" s="244"/>
      <c r="C5" s="244"/>
      <c r="D5" s="244"/>
      <c r="E5" s="244"/>
      <c r="F5" s="245"/>
      <c r="G5" s="244"/>
      <c r="H5" s="244"/>
      <c r="I5" s="244"/>
      <c r="J5" s="244"/>
      <c r="K5" s="106"/>
    </row>
    <row r="6" spans="1:12">
      <c r="A6" s="78"/>
      <c r="B6" s="78"/>
      <c r="C6" s="77"/>
      <c r="D6" s="77"/>
      <c r="E6" s="77"/>
      <c r="F6" s="129"/>
      <c r="G6" s="77"/>
      <c r="H6" s="77"/>
      <c r="I6" s="77"/>
      <c r="J6" s="77"/>
      <c r="K6" s="106"/>
    </row>
    <row r="7" spans="1:12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2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2" s="27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2" s="27" customFormat="1" ht="30">
      <c r="A10" s="405">
        <v>1</v>
      </c>
      <c r="B10" s="406" t="s">
        <v>515</v>
      </c>
      <c r="C10" s="407" t="s">
        <v>516</v>
      </c>
      <c r="D10" s="407" t="s">
        <v>517</v>
      </c>
      <c r="E10" s="408" t="s">
        <v>518</v>
      </c>
      <c r="F10" s="409">
        <v>245160.07</v>
      </c>
      <c r="G10" s="413">
        <v>284615</v>
      </c>
      <c r="H10" s="27">
        <v>529775.06999999995</v>
      </c>
      <c r="I10" s="414">
        <f>F10+G10-H10</f>
        <v>0</v>
      </c>
      <c r="J10" s="411"/>
      <c r="K10" s="106">
        <v>0</v>
      </c>
      <c r="L10" s="27">
        <v>0</v>
      </c>
    </row>
    <row r="11" spans="1:12" ht="30">
      <c r="A11" s="405">
        <v>2</v>
      </c>
      <c r="B11" s="406" t="s">
        <v>515</v>
      </c>
      <c r="C11" s="407" t="s">
        <v>516</v>
      </c>
      <c r="D11" s="412" t="s">
        <v>519</v>
      </c>
      <c r="E11" s="408" t="s">
        <v>518</v>
      </c>
      <c r="F11" s="289">
        <v>0</v>
      </c>
      <c r="G11" s="289">
        <v>0</v>
      </c>
      <c r="H11" s="289">
        <v>0</v>
      </c>
      <c r="I11" s="410">
        <f t="shared" ref="I11:I13" si="0">F11+G11-H11</f>
        <v>0</v>
      </c>
      <c r="J11" s="289"/>
    </row>
    <row r="12" spans="1:12" ht="30">
      <c r="A12" s="405">
        <v>3</v>
      </c>
      <c r="B12" s="406" t="s">
        <v>515</v>
      </c>
      <c r="C12" s="407" t="s">
        <v>516</v>
      </c>
      <c r="D12" s="412" t="s">
        <v>520</v>
      </c>
      <c r="E12" s="408" t="s">
        <v>518</v>
      </c>
      <c r="F12" s="289">
        <v>0</v>
      </c>
      <c r="G12" s="289">
        <v>0</v>
      </c>
      <c r="H12" s="289">
        <v>0</v>
      </c>
      <c r="I12" s="410">
        <f t="shared" si="0"/>
        <v>0</v>
      </c>
      <c r="J12" s="289"/>
    </row>
    <row r="13" spans="1:12" ht="30">
      <c r="A13" s="405">
        <v>4</v>
      </c>
      <c r="B13" s="406" t="s">
        <v>521</v>
      </c>
      <c r="C13" s="407" t="s">
        <v>523</v>
      </c>
      <c r="D13" s="407" t="s">
        <v>517</v>
      </c>
      <c r="E13" s="408" t="s">
        <v>522</v>
      </c>
      <c r="F13" s="409">
        <v>0</v>
      </c>
      <c r="G13" s="413">
        <v>1477366.68</v>
      </c>
      <c r="H13" s="413">
        <v>1477112.73</v>
      </c>
      <c r="I13" s="414">
        <f t="shared" si="0"/>
        <v>253.94999999995343</v>
      </c>
      <c r="J13" s="411"/>
    </row>
    <row r="14" spans="1:12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2">
      <c r="A15" s="105"/>
      <c r="B15" s="240" t="s">
        <v>107</v>
      </c>
      <c r="C15" s="105"/>
      <c r="D15" s="105"/>
      <c r="E15" s="105"/>
      <c r="F15" s="241"/>
      <c r="G15" s="105"/>
      <c r="H15" s="105"/>
      <c r="I15" s="105"/>
      <c r="J15" s="105"/>
    </row>
    <row r="16" spans="1:12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98"/>
      <c r="D17" s="105"/>
      <c r="E17" s="105"/>
      <c r="F17" s="298"/>
      <c r="G17" s="299"/>
      <c r="H17" s="299"/>
      <c r="I17" s="102"/>
      <c r="J17" s="102"/>
    </row>
    <row r="18" spans="1:10">
      <c r="A18" s="102"/>
      <c r="B18" s="105"/>
      <c r="C18" s="242" t="s">
        <v>269</v>
      </c>
      <c r="D18" s="242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3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3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0 J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5" t="s">
        <v>372</v>
      </c>
      <c r="B1" s="77"/>
      <c r="C1" s="77"/>
      <c r="D1" s="77"/>
      <c r="E1" s="77"/>
      <c r="F1" s="77"/>
      <c r="G1" s="168" t="s">
        <v>110</v>
      </c>
      <c r="H1" s="169"/>
    </row>
    <row r="2" spans="1:8">
      <c r="A2" s="77" t="s">
        <v>141</v>
      </c>
      <c r="B2" s="77"/>
      <c r="C2" s="77"/>
      <c r="D2" s="77"/>
      <c r="E2" s="77"/>
      <c r="F2" s="77"/>
      <c r="G2" s="170" t="s">
        <v>512</v>
      </c>
      <c r="H2" s="169"/>
    </row>
    <row r="3" spans="1:8">
      <c r="A3" s="77"/>
      <c r="B3" s="77"/>
      <c r="C3" s="77"/>
      <c r="D3" s="77"/>
      <c r="E3" s="77"/>
      <c r="F3" s="77"/>
      <c r="G3" s="103"/>
      <c r="H3" s="169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8" t="s">
        <v>511</v>
      </c>
      <c r="B5" s="228"/>
      <c r="C5" s="228"/>
      <c r="D5" s="228"/>
      <c r="E5" s="228"/>
      <c r="F5" s="228"/>
      <c r="G5" s="22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1" t="s">
        <v>315</v>
      </c>
      <c r="B8" s="171" t="s">
        <v>142</v>
      </c>
      <c r="C8" s="172" t="s">
        <v>370</v>
      </c>
      <c r="D8" s="172" t="s">
        <v>371</v>
      </c>
      <c r="E8" s="172" t="s">
        <v>276</v>
      </c>
      <c r="F8" s="171" t="s">
        <v>322</v>
      </c>
      <c r="G8" s="172" t="s">
        <v>316</v>
      </c>
      <c r="H8" s="106"/>
    </row>
    <row r="9" spans="1:8">
      <c r="A9" s="173" t="s">
        <v>317</v>
      </c>
      <c r="B9" s="174"/>
      <c r="C9" s="175"/>
      <c r="D9" s="176"/>
      <c r="E9" s="176"/>
      <c r="F9" s="176"/>
      <c r="G9" s="177"/>
      <c r="H9" s="106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6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6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6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6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6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6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6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6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6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6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6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6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6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6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6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6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6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6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6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6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6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6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6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6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6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6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6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6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6"/>
    </row>
    <row r="39" spans="1:10" ht="15.75">
      <c r="A39" s="174" t="s">
        <v>280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6"/>
    </row>
    <row r="40" spans="1:10">
      <c r="A40" s="183" t="s">
        <v>318</v>
      </c>
      <c r="B40" s="184"/>
      <c r="C40" s="185"/>
      <c r="D40" s="186"/>
      <c r="E40" s="186"/>
      <c r="F40" s="187"/>
      <c r="G40" s="188" t="str">
        <f>G39</f>
        <v/>
      </c>
      <c r="H40" s="106"/>
    </row>
    <row r="44" spans="1:10">
      <c r="B44" s="191" t="s">
        <v>107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269</v>
      </c>
      <c r="F47" s="196" t="s">
        <v>274</v>
      </c>
      <c r="G47" s="194"/>
      <c r="H47" s="190"/>
      <c r="I47" s="190"/>
      <c r="J47" s="190"/>
    </row>
    <row r="48" spans="1:10">
      <c r="A48" s="190"/>
      <c r="C48" s="197" t="s">
        <v>140</v>
      </c>
      <c r="F48" s="189" t="s">
        <v>270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topLeftCell="A7" zoomScale="70" zoomScaleSheetLayoutView="70" workbookViewId="0">
      <selection activeCell="A34" sqref="A3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470" t="s">
        <v>110</v>
      </c>
      <c r="D1" s="470"/>
      <c r="E1" s="109"/>
    </row>
    <row r="2" spans="1:7">
      <c r="A2" s="77" t="s">
        <v>141</v>
      </c>
      <c r="B2" s="77"/>
      <c r="C2" s="468" t="s">
        <v>512</v>
      </c>
      <c r="D2" s="469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511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49">
        <v>1</v>
      </c>
      <c r="B9" s="249" t="s">
        <v>65</v>
      </c>
      <c r="C9" s="86">
        <f>SUM(C10,C25)</f>
        <v>1470484</v>
      </c>
      <c r="D9" s="86">
        <f>SUM(D10,D25)</f>
        <v>1470484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1470484</v>
      </c>
      <c r="D10" s="86">
        <f>SUM(D11,D12,D15,D18,D23,D24)</f>
        <v>1470484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1470484</v>
      </c>
      <c r="D15" s="108">
        <f>SUM(D16:D17)</f>
        <v>1470484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997032</v>
      </c>
      <c r="D16" s="8">
        <v>997032</v>
      </c>
      <c r="E16" s="109"/>
    </row>
    <row r="17" spans="1:6" s="3" customFormat="1" ht="30">
      <c r="A17" s="98" t="s">
        <v>85</v>
      </c>
      <c r="B17" s="98" t="s">
        <v>111</v>
      </c>
      <c r="C17" s="8">
        <v>473452</v>
      </c>
      <c r="D17" s="8">
        <v>473452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89"/>
      <c r="D23" s="8"/>
      <c r="E23" s="109"/>
    </row>
    <row r="24" spans="1:6" s="3" customFormat="1">
      <c r="A24" s="89" t="s">
        <v>252</v>
      </c>
      <c r="B24" s="89" t="s">
        <v>513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7" t="s">
        <v>98</v>
      </c>
      <c r="B27" s="257" t="s">
        <v>311</v>
      </c>
      <c r="C27" s="8"/>
      <c r="D27" s="8"/>
      <c r="E27" s="109"/>
    </row>
    <row r="28" spans="1:6">
      <c r="A28" s="257" t="s">
        <v>99</v>
      </c>
      <c r="B28" s="257" t="s">
        <v>314</v>
      </c>
      <c r="C28" s="8"/>
      <c r="D28" s="8"/>
      <c r="E28" s="109"/>
    </row>
    <row r="29" spans="1:6">
      <c r="A29" s="257" t="s">
        <v>458</v>
      </c>
      <c r="B29" s="257" t="s">
        <v>312</v>
      </c>
      <c r="C29" s="8"/>
      <c r="D29" s="8"/>
      <c r="E29" s="109"/>
    </row>
    <row r="30" spans="1:6">
      <c r="A30" s="89" t="s">
        <v>33</v>
      </c>
      <c r="B30" s="272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 t="s">
        <v>514</v>
      </c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4" zoomScale="70" zoomScaleSheetLayoutView="70" workbookViewId="0">
      <selection activeCell="J9" sqref="J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79"/>
      <c r="G1" s="79"/>
      <c r="H1" s="79"/>
      <c r="I1" s="483" t="s">
        <v>110</v>
      </c>
      <c r="J1" s="483"/>
      <c r="K1" s="147"/>
    </row>
    <row r="2" spans="1:12" s="23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468" t="s">
        <v>512</v>
      </c>
      <c r="J2" s="469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>
      <c r="A5" s="122" t="s">
        <v>511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85" t="s">
        <v>221</v>
      </c>
      <c r="C7" s="485"/>
      <c r="D7" s="485" t="s">
        <v>294</v>
      </c>
      <c r="E7" s="485"/>
      <c r="F7" s="485" t="s">
        <v>295</v>
      </c>
      <c r="G7" s="485"/>
      <c r="H7" s="159" t="s">
        <v>281</v>
      </c>
      <c r="I7" s="485" t="s">
        <v>224</v>
      </c>
      <c r="J7" s="485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0" t="s">
        <v>117</v>
      </c>
      <c r="B9" s="83">
        <f>SUM(B10,B14,B17)</f>
        <v>388</v>
      </c>
      <c r="C9" s="83">
        <f>SUM(C10,C14,C17)</f>
        <v>45209.56</v>
      </c>
      <c r="D9" s="83">
        <f t="shared" ref="D9:J9" si="0">SUM(D10,D14,D17)</f>
        <v>3</v>
      </c>
      <c r="E9" s="83">
        <f>SUM(E10,E14,E17)</f>
        <v>1890</v>
      </c>
      <c r="F9" s="83">
        <f t="shared" si="0"/>
        <v>0</v>
      </c>
      <c r="G9" s="83">
        <f>SUM(G10,G14,G17)</f>
        <v>9123.1200000000008</v>
      </c>
      <c r="H9" s="83">
        <f>SUM(H10,H14,H17)</f>
        <v>0</v>
      </c>
      <c r="I9" s="83">
        <f>SUM(I10,I14,I17)</f>
        <v>388</v>
      </c>
      <c r="J9" s="83">
        <f t="shared" si="0"/>
        <v>37976.44</v>
      </c>
      <c r="K9" s="148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1" t="s">
        <v>122</v>
      </c>
      <c r="B14" s="136">
        <f>SUM(B15:B16)</f>
        <v>231</v>
      </c>
      <c r="C14" s="136">
        <f>SUM(C15:C16)</f>
        <v>32219.199999999997</v>
      </c>
      <c r="D14" s="136">
        <f t="shared" ref="D14:J14" si="2">SUM(D15:D16)</f>
        <v>3</v>
      </c>
      <c r="E14" s="136">
        <f>SUM(E15:E16)</f>
        <v>1890</v>
      </c>
      <c r="F14" s="136">
        <f t="shared" si="2"/>
        <v>0</v>
      </c>
      <c r="G14" s="136">
        <f>SUM(G15:G16)</f>
        <v>6821.84</v>
      </c>
      <c r="H14" s="136">
        <f>SUM(H15:H16)</f>
        <v>0</v>
      </c>
      <c r="I14" s="136">
        <f>SUM(I15:I16)</f>
        <v>231</v>
      </c>
      <c r="J14" s="136">
        <f t="shared" si="2"/>
        <v>27287.360000000001</v>
      </c>
      <c r="K14" s="148"/>
    </row>
    <row r="15" spans="1:12" ht="15">
      <c r="A15" s="61" t="s">
        <v>123</v>
      </c>
      <c r="B15" s="26">
        <v>1</v>
      </c>
      <c r="C15" s="26">
        <v>5222.3999999999996</v>
      </c>
      <c r="D15" s="26"/>
      <c r="E15" s="26"/>
      <c r="F15" s="26"/>
      <c r="G15" s="26">
        <f>C15*0.2</f>
        <v>1044.48</v>
      </c>
      <c r="H15" s="26"/>
      <c r="I15" s="26">
        <f>B15+D15-F15</f>
        <v>1</v>
      </c>
      <c r="J15" s="26">
        <f>C15+E15-G15</f>
        <v>4177.92</v>
      </c>
      <c r="K15" s="148"/>
    </row>
    <row r="16" spans="1:12" ht="15">
      <c r="A16" s="61" t="s">
        <v>124</v>
      </c>
      <c r="B16" s="26">
        <v>230</v>
      </c>
      <c r="C16" s="26">
        <v>26996.799999999999</v>
      </c>
      <c r="D16" s="26">
        <v>3</v>
      </c>
      <c r="E16" s="26">
        <v>1890</v>
      </c>
      <c r="F16" s="26"/>
      <c r="G16" s="26">
        <f>(C16+E16)*0.2</f>
        <v>5777.3600000000006</v>
      </c>
      <c r="H16" s="26"/>
      <c r="I16" s="26">
        <v>230</v>
      </c>
      <c r="J16" s="26">
        <f>C16+E16-G16</f>
        <v>23109.439999999999</v>
      </c>
      <c r="K16" s="148"/>
    </row>
    <row r="17" spans="1:11" ht="15">
      <c r="A17" s="61" t="s">
        <v>125</v>
      </c>
      <c r="B17" s="136">
        <f>SUM(B18:B19,B22,B23)</f>
        <v>157</v>
      </c>
      <c r="C17" s="136">
        <f>SUM(C18:C19,C22,C23)</f>
        <v>12990.36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2301.2800000000002</v>
      </c>
      <c r="H17" s="136">
        <f>SUM(H18:H19,H22,H23)</f>
        <v>0</v>
      </c>
      <c r="I17" s="136">
        <f>SUM(I18:I19,I22,I23)</f>
        <v>157</v>
      </c>
      <c r="J17" s="136">
        <f t="shared" si="3"/>
        <v>10689.079999999998</v>
      </c>
      <c r="K17" s="148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1" t="s">
        <v>127</v>
      </c>
      <c r="B19" s="136">
        <f>SUM(B20:B21)</f>
        <v>3</v>
      </c>
      <c r="C19" s="136">
        <f>SUM(C20:C21)</f>
        <v>1483.96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3</v>
      </c>
      <c r="J19" s="136">
        <f t="shared" si="4"/>
        <v>1483.96</v>
      </c>
      <c r="K19" s="148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1" t="s">
        <v>129</v>
      </c>
      <c r="B21" s="26">
        <v>3</v>
      </c>
      <c r="C21" s="26">
        <v>1483.96</v>
      </c>
      <c r="D21" s="26"/>
      <c r="E21" s="26"/>
      <c r="F21" s="26"/>
      <c r="G21" s="26"/>
      <c r="H21" s="26"/>
      <c r="I21" s="26">
        <v>3</v>
      </c>
      <c r="J21" s="26">
        <v>1483.96</v>
      </c>
      <c r="K21" s="148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1" t="s">
        <v>131</v>
      </c>
      <c r="B23" s="26">
        <v>154</v>
      </c>
      <c r="C23" s="26">
        <v>11506.4</v>
      </c>
      <c r="D23" s="26"/>
      <c r="E23" s="26"/>
      <c r="F23" s="26"/>
      <c r="G23" s="26">
        <f>C23*0.2</f>
        <v>2301.2800000000002</v>
      </c>
      <c r="H23" s="26"/>
      <c r="I23" s="26">
        <v>154</v>
      </c>
      <c r="J23" s="26">
        <f>C23+E23-G23</f>
        <v>9205.119999999999</v>
      </c>
      <c r="K23" s="148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9"/>
      <c r="H2" s="401" t="s">
        <v>512</v>
      </c>
      <c r="I2" s="149"/>
      <c r="J2" s="67"/>
      <c r="K2" s="67"/>
      <c r="L2" s="67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3"/>
    </row>
    <row r="5" spans="1:12" s="2" customFormat="1" ht="15">
      <c r="A5" s="122" t="str">
        <f>'ფორმა N2'!A5</f>
        <v>მპგ  "გაერთიანებული დემოკრატიული მოძრაობა "</v>
      </c>
      <c r="B5" s="123"/>
      <c r="C5" s="123"/>
      <c r="D5" s="123"/>
      <c r="E5" s="151"/>
      <c r="F5" s="152"/>
      <c r="G5" s="152"/>
      <c r="H5" s="152"/>
      <c r="I5" s="147"/>
      <c r="J5" s="64"/>
      <c r="K5" s="64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8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68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68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68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68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68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60"/>
      <c r="H15" s="26"/>
      <c r="I15" s="147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60"/>
      <c r="H16" s="26"/>
      <c r="I16" s="147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60"/>
      <c r="H17" s="26"/>
      <c r="I17" s="147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60"/>
      <c r="H18" s="26"/>
      <c r="I18" s="147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60"/>
      <c r="H19" s="26"/>
      <c r="I19" s="147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60"/>
      <c r="H20" s="26"/>
      <c r="I20" s="147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60"/>
      <c r="H21" s="26"/>
      <c r="I21" s="147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60"/>
      <c r="H22" s="26"/>
      <c r="I22" s="147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60"/>
      <c r="H23" s="26"/>
      <c r="I23" s="147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60"/>
      <c r="H24" s="26"/>
      <c r="I24" s="147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60"/>
      <c r="H25" s="26"/>
      <c r="I25" s="147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60"/>
      <c r="H26" s="26"/>
      <c r="I26" s="147"/>
      <c r="J26" s="64"/>
      <c r="K26" s="64"/>
      <c r="L26" s="64"/>
    </row>
    <row r="27" spans="1:12" s="23" customFormat="1" ht="15">
      <c r="A27" s="68" t="s">
        <v>280</v>
      </c>
      <c r="B27" s="26"/>
      <c r="C27" s="26"/>
      <c r="D27" s="26"/>
      <c r="E27" s="26"/>
      <c r="F27" s="26"/>
      <c r="G27" s="160"/>
      <c r="H27" s="26"/>
      <c r="I27" s="147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G14" sqref="G14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4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01" t="s">
        <v>512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3"/>
    </row>
    <row r="5" spans="1:12" s="2" customFormat="1" ht="15">
      <c r="A5" s="122" t="s">
        <v>511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30">
      <c r="A9" s="68">
        <v>1</v>
      </c>
      <c r="B9" s="26" t="s">
        <v>524</v>
      </c>
      <c r="C9" s="26" t="s">
        <v>525</v>
      </c>
      <c r="D9" s="26" t="s">
        <v>526</v>
      </c>
      <c r="E9" s="26">
        <v>1998</v>
      </c>
      <c r="F9" s="26" t="s">
        <v>527</v>
      </c>
      <c r="G9" s="26">
        <v>4177.92</v>
      </c>
      <c r="H9" s="415">
        <v>40673</v>
      </c>
      <c r="I9" s="26" t="s">
        <v>528</v>
      </c>
      <c r="J9" s="155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68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328</v>
      </c>
      <c r="B1" s="199"/>
      <c r="C1" s="199"/>
      <c r="D1" s="199"/>
      <c r="E1" s="199"/>
      <c r="F1" s="79"/>
      <c r="G1" s="79" t="s">
        <v>110</v>
      </c>
      <c r="H1" s="203"/>
    </row>
    <row r="2" spans="1:8" s="202" customFormat="1">
      <c r="A2" s="203" t="s">
        <v>319</v>
      </c>
      <c r="B2" s="199"/>
      <c r="C2" s="199"/>
      <c r="D2" s="199"/>
      <c r="E2" s="200"/>
      <c r="F2" s="200"/>
      <c r="G2" s="201" t="s">
        <v>512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6" t="s">
        <v>275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">
        <v>511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9" t="s">
        <v>64</v>
      </c>
      <c r="B7" s="210" t="s">
        <v>323</v>
      </c>
      <c r="C7" s="210" t="s">
        <v>324</v>
      </c>
      <c r="D7" s="210" t="s">
        <v>325</v>
      </c>
      <c r="E7" s="210" t="s">
        <v>326</v>
      </c>
      <c r="F7" s="210" t="s">
        <v>327</v>
      </c>
      <c r="G7" s="210" t="s">
        <v>320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278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269</v>
      </c>
      <c r="F27" s="213" t="s">
        <v>321</v>
      </c>
      <c r="J27" s="214"/>
      <c r="K27" s="214"/>
    </row>
    <row r="28" spans="1:11" s="21" customFormat="1" ht="15">
      <c r="C28" s="216" t="s">
        <v>140</v>
      </c>
      <c r="F28" s="217" t="s">
        <v>270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7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K64"/>
  <sheetViews>
    <sheetView view="pageBreakPreview" topLeftCell="A34" zoomScale="70" zoomScaleNormal="80" zoomScaleSheetLayoutView="70" workbookViewId="0">
      <selection activeCell="N83" sqref="N83"/>
    </sheetView>
  </sheetViews>
  <sheetFormatPr defaultRowHeight="12.75"/>
  <cols>
    <col min="2" max="2" width="32.140625" customWidth="1"/>
    <col min="3" max="3" width="11.5703125" customWidth="1"/>
    <col min="4" max="4" width="19.140625" customWidth="1"/>
    <col min="5" max="5" width="27.85546875" customWidth="1"/>
    <col min="6" max="6" width="26.285156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01" t="s">
        <v>512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8" t="s">
        <v>511</v>
      </c>
      <c r="B5" s="81"/>
      <c r="C5" s="81"/>
      <c r="D5" s="81"/>
      <c r="E5" s="229"/>
      <c r="F5" s="230"/>
      <c r="G5" s="230"/>
      <c r="H5" s="230"/>
      <c r="I5" s="230"/>
      <c r="J5" s="230"/>
      <c r="K5" s="229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68">
        <v>1</v>
      </c>
      <c r="B9" s="445" t="s">
        <v>658</v>
      </c>
      <c r="C9" s="446" t="s">
        <v>659</v>
      </c>
      <c r="D9" s="446"/>
      <c r="E9" s="447">
        <v>318</v>
      </c>
      <c r="F9" s="446" t="s">
        <v>660</v>
      </c>
      <c r="G9" s="448">
        <v>65002001337</v>
      </c>
      <c r="H9" s="449" t="s">
        <v>661</v>
      </c>
      <c r="I9" s="449" t="s">
        <v>662</v>
      </c>
      <c r="J9" s="449"/>
      <c r="K9" s="446"/>
    </row>
    <row r="10" spans="1:11" ht="15">
      <c r="A10" s="68">
        <v>2</v>
      </c>
      <c r="B10" s="431" t="s">
        <v>663</v>
      </c>
      <c r="C10" s="446" t="s">
        <v>659</v>
      </c>
      <c r="D10" s="450" t="s">
        <v>703</v>
      </c>
      <c r="E10" s="446"/>
      <c r="F10" s="447">
        <v>900</v>
      </c>
      <c r="G10" s="451" t="s">
        <v>675</v>
      </c>
      <c r="H10" s="431" t="s">
        <v>690</v>
      </c>
      <c r="I10" s="431" t="s">
        <v>683</v>
      </c>
      <c r="J10" s="449"/>
      <c r="K10" s="446"/>
    </row>
    <row r="11" spans="1:11" ht="15">
      <c r="A11" s="68">
        <v>3</v>
      </c>
      <c r="B11" s="445" t="s">
        <v>664</v>
      </c>
      <c r="C11" s="446" t="s">
        <v>659</v>
      </c>
      <c r="D11" s="450" t="s">
        <v>702</v>
      </c>
      <c r="E11" s="446"/>
      <c r="F11" s="448" t="s">
        <v>671</v>
      </c>
      <c r="G11" s="452" t="s">
        <v>676</v>
      </c>
      <c r="H11" s="448" t="s">
        <v>691</v>
      </c>
      <c r="I11" s="448" t="s">
        <v>629</v>
      </c>
      <c r="J11" s="449"/>
      <c r="K11" s="446"/>
    </row>
    <row r="12" spans="1:11" ht="15">
      <c r="A12" s="68">
        <v>4</v>
      </c>
      <c r="B12" s="453" t="s">
        <v>665</v>
      </c>
      <c r="C12" s="446" t="s">
        <v>659</v>
      </c>
      <c r="D12" s="450" t="s">
        <v>702</v>
      </c>
      <c r="E12" s="446"/>
      <c r="F12" s="431" t="s">
        <v>672</v>
      </c>
      <c r="G12" s="451" t="s">
        <v>677</v>
      </c>
      <c r="H12" s="431" t="s">
        <v>692</v>
      </c>
      <c r="I12" s="431" t="s">
        <v>684</v>
      </c>
      <c r="J12" s="449"/>
      <c r="K12" s="446"/>
    </row>
    <row r="13" spans="1:11" ht="15">
      <c r="A13" s="68">
        <v>5</v>
      </c>
      <c r="B13" s="454" t="s">
        <v>666</v>
      </c>
      <c r="C13" s="446" t="s">
        <v>659</v>
      </c>
      <c r="D13" s="450" t="s">
        <v>702</v>
      </c>
      <c r="E13" s="446"/>
      <c r="F13" s="431" t="s">
        <v>673</v>
      </c>
      <c r="G13" s="451" t="s">
        <v>678</v>
      </c>
      <c r="H13" s="431" t="s">
        <v>693</v>
      </c>
      <c r="I13" s="431" t="s">
        <v>685</v>
      </c>
      <c r="J13" s="449"/>
      <c r="K13" s="446"/>
    </row>
    <row r="14" spans="1:11" ht="15">
      <c r="A14" s="68">
        <v>6</v>
      </c>
      <c r="B14" s="455" t="s">
        <v>667</v>
      </c>
      <c r="C14" s="446" t="s">
        <v>659</v>
      </c>
      <c r="D14" s="450" t="s">
        <v>702</v>
      </c>
      <c r="E14" s="446"/>
      <c r="F14" s="448" t="s">
        <v>674</v>
      </c>
      <c r="G14" s="452" t="s">
        <v>679</v>
      </c>
      <c r="H14" s="448" t="s">
        <v>694</v>
      </c>
      <c r="I14" s="448" t="s">
        <v>686</v>
      </c>
      <c r="J14" s="449"/>
      <c r="K14" s="446"/>
    </row>
    <row r="15" spans="1:11" ht="15">
      <c r="A15" s="68">
        <v>7</v>
      </c>
      <c r="B15" s="455" t="s">
        <v>668</v>
      </c>
      <c r="C15" s="446" t="s">
        <v>659</v>
      </c>
      <c r="D15" s="450" t="s">
        <v>701</v>
      </c>
      <c r="E15" s="446"/>
      <c r="F15" s="448" t="s">
        <v>672</v>
      </c>
      <c r="G15" s="452" t="s">
        <v>680</v>
      </c>
      <c r="H15" s="448" t="s">
        <v>695</v>
      </c>
      <c r="I15" s="448" t="s">
        <v>687</v>
      </c>
      <c r="J15" s="449"/>
      <c r="K15" s="446"/>
    </row>
    <row r="16" spans="1:11" ht="15">
      <c r="A16" s="68">
        <v>8</v>
      </c>
      <c r="B16" s="455" t="s">
        <v>669</v>
      </c>
      <c r="C16" s="446" t="s">
        <v>659</v>
      </c>
      <c r="D16" s="450" t="s">
        <v>700</v>
      </c>
      <c r="E16" s="446"/>
      <c r="F16" s="448" t="s">
        <v>672</v>
      </c>
      <c r="G16" s="452" t="s">
        <v>681</v>
      </c>
      <c r="H16" s="448" t="s">
        <v>696</v>
      </c>
      <c r="I16" s="448" t="s">
        <v>688</v>
      </c>
      <c r="J16" s="449"/>
      <c r="K16" s="446"/>
    </row>
    <row r="17" spans="1:11" ht="15">
      <c r="A17" s="68">
        <v>9</v>
      </c>
      <c r="B17" s="455" t="s">
        <v>670</v>
      </c>
      <c r="C17" s="446" t="s">
        <v>659</v>
      </c>
      <c r="D17" s="450" t="s">
        <v>699</v>
      </c>
      <c r="E17" s="446"/>
      <c r="F17" s="447">
        <v>750</v>
      </c>
      <c r="G17" s="452" t="s">
        <v>682</v>
      </c>
      <c r="H17" s="448" t="s">
        <v>697</v>
      </c>
      <c r="I17" s="448" t="s">
        <v>689</v>
      </c>
      <c r="J17" s="449"/>
      <c r="K17" s="446"/>
    </row>
    <row r="18" spans="1:11" ht="15">
      <c r="A18" s="68">
        <v>10</v>
      </c>
      <c r="B18" s="431" t="s">
        <v>698</v>
      </c>
      <c r="C18" s="446" t="s">
        <v>659</v>
      </c>
      <c r="D18" s="447" t="s">
        <v>716</v>
      </c>
      <c r="E18" s="447">
        <v>169.4</v>
      </c>
      <c r="F18" s="447">
        <v>500</v>
      </c>
      <c r="G18" s="451" t="s">
        <v>704</v>
      </c>
      <c r="H18" s="449" t="s">
        <v>705</v>
      </c>
      <c r="I18" s="449" t="s">
        <v>706</v>
      </c>
      <c r="J18" s="449"/>
      <c r="K18" s="446"/>
    </row>
    <row r="19" spans="1:11" ht="15">
      <c r="A19" s="68">
        <v>11</v>
      </c>
      <c r="B19" s="445" t="s">
        <v>707</v>
      </c>
      <c r="C19" s="446" t="s">
        <v>659</v>
      </c>
      <c r="D19" s="450" t="s">
        <v>715</v>
      </c>
      <c r="E19" s="446"/>
      <c r="F19" s="450">
        <v>375</v>
      </c>
      <c r="G19" s="448">
        <v>48001006229</v>
      </c>
      <c r="H19" s="448" t="s">
        <v>765</v>
      </c>
      <c r="I19" s="448" t="s">
        <v>793</v>
      </c>
      <c r="J19" s="449"/>
      <c r="K19" s="446"/>
    </row>
    <row r="20" spans="1:11" ht="15">
      <c r="A20" s="68">
        <v>12</v>
      </c>
      <c r="B20" s="455" t="s">
        <v>708</v>
      </c>
      <c r="C20" s="446" t="s">
        <v>659</v>
      </c>
      <c r="D20" s="450" t="s">
        <v>717</v>
      </c>
      <c r="E20" s="446"/>
      <c r="F20" s="450">
        <v>500</v>
      </c>
      <c r="G20" s="452" t="s">
        <v>722</v>
      </c>
      <c r="H20" s="448" t="s">
        <v>766</v>
      </c>
      <c r="I20" s="448" t="s">
        <v>794</v>
      </c>
      <c r="J20" s="449"/>
      <c r="K20" s="446"/>
    </row>
    <row r="21" spans="1:11" ht="15">
      <c r="A21" s="68">
        <v>13</v>
      </c>
      <c r="B21" s="455" t="s">
        <v>709</v>
      </c>
      <c r="C21" s="446" t="s">
        <v>659</v>
      </c>
      <c r="D21" s="450" t="s">
        <v>718</v>
      </c>
      <c r="E21" s="446"/>
      <c r="F21" s="450">
        <v>375</v>
      </c>
      <c r="G21" s="452" t="s">
        <v>723</v>
      </c>
      <c r="H21" s="448" t="s">
        <v>767</v>
      </c>
      <c r="I21" s="448" t="s">
        <v>795</v>
      </c>
      <c r="J21" s="449"/>
      <c r="K21" s="446"/>
    </row>
    <row r="22" spans="1:11" ht="15">
      <c r="A22" s="68">
        <v>14</v>
      </c>
      <c r="B22" s="455" t="s">
        <v>710</v>
      </c>
      <c r="C22" s="446" t="s">
        <v>659</v>
      </c>
      <c r="D22" s="450" t="s">
        <v>719</v>
      </c>
      <c r="E22" s="446"/>
      <c r="F22" s="450">
        <v>500</v>
      </c>
      <c r="G22" s="452" t="s">
        <v>724</v>
      </c>
      <c r="H22" s="448" t="s">
        <v>768</v>
      </c>
      <c r="I22" s="448" t="s">
        <v>796</v>
      </c>
      <c r="J22" s="449"/>
      <c r="K22" s="446"/>
    </row>
    <row r="23" spans="1:11" ht="15">
      <c r="A23" s="68">
        <v>15</v>
      </c>
      <c r="B23" s="455" t="s">
        <v>711</v>
      </c>
      <c r="C23" s="446" t="s">
        <v>659</v>
      </c>
      <c r="D23" s="450" t="s">
        <v>718</v>
      </c>
      <c r="E23" s="446"/>
      <c r="F23" s="450">
        <v>500</v>
      </c>
      <c r="G23" s="452" t="s">
        <v>725</v>
      </c>
      <c r="H23" s="448" t="s">
        <v>769</v>
      </c>
      <c r="I23" s="448" t="s">
        <v>797</v>
      </c>
      <c r="J23" s="449"/>
      <c r="K23" s="446"/>
    </row>
    <row r="24" spans="1:11" ht="15">
      <c r="A24" s="68">
        <v>16</v>
      </c>
      <c r="B24" s="455" t="s">
        <v>712</v>
      </c>
      <c r="C24" s="446" t="s">
        <v>659</v>
      </c>
      <c r="D24" s="450" t="s">
        <v>720</v>
      </c>
      <c r="E24" s="446"/>
      <c r="F24" s="450">
        <v>500</v>
      </c>
      <c r="G24" s="452" t="s">
        <v>726</v>
      </c>
      <c r="H24" s="448" t="s">
        <v>770</v>
      </c>
      <c r="I24" s="448" t="s">
        <v>798</v>
      </c>
      <c r="J24" s="449"/>
      <c r="K24" s="446"/>
    </row>
    <row r="25" spans="1:11" ht="15">
      <c r="A25" s="68">
        <v>17</v>
      </c>
      <c r="B25" s="456" t="s">
        <v>713</v>
      </c>
      <c r="C25" s="446" t="s">
        <v>659</v>
      </c>
      <c r="D25" s="450" t="s">
        <v>720</v>
      </c>
      <c r="E25" s="446"/>
      <c r="F25" s="450">
        <v>500</v>
      </c>
      <c r="G25" s="452" t="s">
        <v>727</v>
      </c>
      <c r="H25" s="448" t="s">
        <v>771</v>
      </c>
      <c r="I25" s="448" t="s">
        <v>799</v>
      </c>
      <c r="J25" s="449"/>
      <c r="K25" s="446"/>
    </row>
    <row r="26" spans="1:11" ht="15">
      <c r="A26" s="68">
        <v>18</v>
      </c>
      <c r="B26" s="445" t="s">
        <v>714</v>
      </c>
      <c r="C26" s="446" t="s">
        <v>659</v>
      </c>
      <c r="D26" s="450" t="s">
        <v>721</v>
      </c>
      <c r="E26" s="446"/>
      <c r="F26" s="450">
        <v>360</v>
      </c>
      <c r="G26" s="452" t="s">
        <v>728</v>
      </c>
      <c r="H26" s="448" t="s">
        <v>772</v>
      </c>
      <c r="I26" s="448" t="s">
        <v>800</v>
      </c>
      <c r="J26" s="449"/>
      <c r="K26" s="446"/>
    </row>
    <row r="27" spans="1:11" ht="15">
      <c r="A27" s="68">
        <f>A26+1</f>
        <v>19</v>
      </c>
      <c r="B27" s="431" t="s">
        <v>729</v>
      </c>
      <c r="C27" s="446" t="s">
        <v>659</v>
      </c>
      <c r="D27" s="450" t="s">
        <v>700</v>
      </c>
      <c r="E27" s="446"/>
      <c r="F27" s="450">
        <v>250</v>
      </c>
      <c r="G27" s="431">
        <v>45001017359</v>
      </c>
      <c r="H27" s="431" t="s">
        <v>773</v>
      </c>
      <c r="I27" s="431" t="s">
        <v>801</v>
      </c>
      <c r="J27" s="449"/>
      <c r="K27" s="446"/>
    </row>
    <row r="28" spans="1:11" ht="15">
      <c r="A28" s="68">
        <f t="shared" ref="A28:A47" si="0">A27+1</f>
        <v>20</v>
      </c>
      <c r="B28" s="431" t="s">
        <v>730</v>
      </c>
      <c r="C28" s="446" t="s">
        <v>659</v>
      </c>
      <c r="D28" s="450" t="s">
        <v>822</v>
      </c>
      <c r="E28" s="446"/>
      <c r="F28" s="450">
        <v>375</v>
      </c>
      <c r="G28" s="451" t="s">
        <v>733</v>
      </c>
      <c r="H28" s="431" t="s">
        <v>774</v>
      </c>
      <c r="I28" s="431" t="s">
        <v>802</v>
      </c>
      <c r="J28" s="449"/>
      <c r="K28" s="446"/>
    </row>
    <row r="29" spans="1:11" ht="15">
      <c r="A29" s="68">
        <f t="shared" si="0"/>
        <v>21</v>
      </c>
      <c r="B29" s="455" t="s">
        <v>731</v>
      </c>
      <c r="C29" s="446" t="s">
        <v>659</v>
      </c>
      <c r="D29" s="450" t="s">
        <v>823</v>
      </c>
      <c r="E29" s="446"/>
      <c r="F29" s="450">
        <v>450</v>
      </c>
      <c r="G29" s="452" t="s">
        <v>734</v>
      </c>
      <c r="H29" s="448" t="s">
        <v>775</v>
      </c>
      <c r="I29" s="448" t="s">
        <v>803</v>
      </c>
      <c r="J29" s="449"/>
      <c r="K29" s="446"/>
    </row>
    <row r="30" spans="1:11" ht="15">
      <c r="A30" s="68">
        <f t="shared" si="0"/>
        <v>22</v>
      </c>
      <c r="B30" s="455" t="s">
        <v>732</v>
      </c>
      <c r="C30" s="446" t="s">
        <v>659</v>
      </c>
      <c r="D30" s="450" t="s">
        <v>824</v>
      </c>
      <c r="E30" s="446"/>
      <c r="F30" s="450">
        <v>750</v>
      </c>
      <c r="G30" s="452" t="s">
        <v>735</v>
      </c>
      <c r="H30" s="448" t="s">
        <v>776</v>
      </c>
      <c r="I30" s="448" t="s">
        <v>804</v>
      </c>
      <c r="J30" s="449"/>
      <c r="K30" s="446"/>
    </row>
    <row r="31" spans="1:11" ht="15">
      <c r="A31" s="68">
        <f t="shared" si="0"/>
        <v>23</v>
      </c>
      <c r="B31" s="455" t="s">
        <v>736</v>
      </c>
      <c r="C31" s="446" t="s">
        <v>659</v>
      </c>
      <c r="D31" s="450" t="s">
        <v>825</v>
      </c>
      <c r="E31" s="446"/>
      <c r="F31" s="450">
        <v>375</v>
      </c>
      <c r="G31" s="452" t="s">
        <v>738</v>
      </c>
      <c r="H31" s="457" t="s">
        <v>777</v>
      </c>
      <c r="I31" s="457" t="s">
        <v>805</v>
      </c>
      <c r="J31" s="449"/>
      <c r="K31" s="446"/>
    </row>
    <row r="32" spans="1:11" ht="15">
      <c r="A32" s="68">
        <f t="shared" si="0"/>
        <v>24</v>
      </c>
      <c r="B32" s="455" t="s">
        <v>737</v>
      </c>
      <c r="C32" s="446" t="s">
        <v>659</v>
      </c>
      <c r="D32" s="450" t="s">
        <v>823</v>
      </c>
      <c r="E32" s="446"/>
      <c r="F32" s="450">
        <v>375</v>
      </c>
      <c r="G32" s="452" t="s">
        <v>739</v>
      </c>
      <c r="H32" s="448" t="s">
        <v>778</v>
      </c>
      <c r="I32" s="448" t="s">
        <v>806</v>
      </c>
      <c r="J32" s="449"/>
      <c r="K32" s="446"/>
    </row>
    <row r="33" spans="1:11" ht="15">
      <c r="A33" s="68">
        <f t="shared" si="0"/>
        <v>25</v>
      </c>
      <c r="B33" s="455" t="s">
        <v>740</v>
      </c>
      <c r="C33" s="446" t="s">
        <v>659</v>
      </c>
      <c r="D33" s="450" t="s">
        <v>826</v>
      </c>
      <c r="E33" s="446"/>
      <c r="F33" s="450">
        <v>1000</v>
      </c>
      <c r="G33" s="452" t="s">
        <v>741</v>
      </c>
      <c r="H33" s="448" t="s">
        <v>779</v>
      </c>
      <c r="I33" s="448" t="s">
        <v>807</v>
      </c>
      <c r="J33" s="449"/>
      <c r="K33" s="446"/>
    </row>
    <row r="34" spans="1:11" ht="15">
      <c r="A34" s="68">
        <f t="shared" si="0"/>
        <v>26</v>
      </c>
      <c r="B34" s="453" t="s">
        <v>742</v>
      </c>
      <c r="C34" s="446" t="s">
        <v>659</v>
      </c>
      <c r="D34" s="450" t="s">
        <v>827</v>
      </c>
      <c r="E34" s="446"/>
      <c r="F34" s="450">
        <v>400</v>
      </c>
      <c r="G34" s="451" t="s">
        <v>744</v>
      </c>
      <c r="H34" s="431" t="s">
        <v>780</v>
      </c>
      <c r="I34" s="431" t="s">
        <v>808</v>
      </c>
      <c r="J34" s="449"/>
      <c r="K34" s="446"/>
    </row>
    <row r="35" spans="1:11" ht="15">
      <c r="A35" s="68">
        <f t="shared" si="0"/>
        <v>27</v>
      </c>
      <c r="B35" s="445" t="s">
        <v>743</v>
      </c>
      <c r="C35" s="446" t="s">
        <v>659</v>
      </c>
      <c r="D35" s="450" t="s">
        <v>828</v>
      </c>
      <c r="E35" s="446"/>
      <c r="F35" s="450">
        <v>125</v>
      </c>
      <c r="G35" s="448">
        <v>35001088312</v>
      </c>
      <c r="H35" s="448" t="s">
        <v>781</v>
      </c>
      <c r="I35" s="448" t="s">
        <v>809</v>
      </c>
      <c r="J35" s="449"/>
      <c r="K35" s="446"/>
    </row>
    <row r="36" spans="1:11" ht="15">
      <c r="A36" s="68">
        <f t="shared" si="0"/>
        <v>28</v>
      </c>
      <c r="B36" s="445" t="s">
        <v>745</v>
      </c>
      <c r="C36" s="446" t="s">
        <v>659</v>
      </c>
      <c r="D36" s="450" t="s">
        <v>829</v>
      </c>
      <c r="E36" s="446"/>
      <c r="F36" s="450">
        <v>187.5</v>
      </c>
      <c r="G36" s="448">
        <v>16001002868</v>
      </c>
      <c r="H36" s="448" t="s">
        <v>782</v>
      </c>
      <c r="I36" s="448" t="s">
        <v>810</v>
      </c>
      <c r="J36" s="449"/>
      <c r="K36" s="446"/>
    </row>
    <row r="37" spans="1:11" ht="15">
      <c r="A37" s="68">
        <f t="shared" si="0"/>
        <v>29</v>
      </c>
      <c r="B37" s="453" t="s">
        <v>746</v>
      </c>
      <c r="C37" s="446" t="s">
        <v>659</v>
      </c>
      <c r="D37" s="450" t="s">
        <v>718</v>
      </c>
      <c r="E37" s="446"/>
      <c r="F37" s="450">
        <v>300</v>
      </c>
      <c r="G37" s="451" t="s">
        <v>747</v>
      </c>
      <c r="H37" s="431" t="s">
        <v>783</v>
      </c>
      <c r="I37" s="431" t="s">
        <v>811</v>
      </c>
      <c r="J37" s="449"/>
      <c r="K37" s="446"/>
    </row>
    <row r="38" spans="1:11" ht="15">
      <c r="A38" s="68">
        <f t="shared" si="0"/>
        <v>30</v>
      </c>
      <c r="B38" s="445" t="s">
        <v>748</v>
      </c>
      <c r="C38" s="446" t="s">
        <v>659</v>
      </c>
      <c r="D38" s="450" t="s">
        <v>702</v>
      </c>
      <c r="E38" s="446"/>
      <c r="F38" s="450">
        <v>625</v>
      </c>
      <c r="G38" s="452" t="s">
        <v>751</v>
      </c>
      <c r="H38" s="448" t="s">
        <v>784</v>
      </c>
      <c r="I38" s="448" t="s">
        <v>812</v>
      </c>
      <c r="J38" s="449"/>
      <c r="K38" s="446"/>
    </row>
    <row r="39" spans="1:11" ht="15">
      <c r="A39" s="68">
        <f t="shared" si="0"/>
        <v>31</v>
      </c>
      <c r="B39" s="458" t="s">
        <v>749</v>
      </c>
      <c r="C39" s="446" t="s">
        <v>659</v>
      </c>
      <c r="D39" s="450" t="s">
        <v>828</v>
      </c>
      <c r="E39" s="446"/>
      <c r="F39" s="450">
        <v>875</v>
      </c>
      <c r="G39" s="452" t="s">
        <v>752</v>
      </c>
      <c r="H39" s="448" t="s">
        <v>785</v>
      </c>
      <c r="I39" s="448" t="s">
        <v>813</v>
      </c>
      <c r="J39" s="449"/>
      <c r="K39" s="446"/>
    </row>
    <row r="40" spans="1:11" ht="15">
      <c r="A40" s="68">
        <f t="shared" si="0"/>
        <v>32</v>
      </c>
      <c r="B40" s="458" t="s">
        <v>750</v>
      </c>
      <c r="C40" s="446" t="s">
        <v>659</v>
      </c>
      <c r="D40" s="450" t="s">
        <v>830</v>
      </c>
      <c r="E40" s="446"/>
      <c r="F40" s="450">
        <v>600</v>
      </c>
      <c r="G40" s="452" t="s">
        <v>753</v>
      </c>
      <c r="H40" s="448" t="s">
        <v>786</v>
      </c>
      <c r="I40" s="448" t="s">
        <v>814</v>
      </c>
      <c r="J40" s="449"/>
      <c r="K40" s="446"/>
    </row>
    <row r="41" spans="1:11" ht="15">
      <c r="A41" s="68">
        <f t="shared" si="0"/>
        <v>33</v>
      </c>
      <c r="B41" s="445" t="s">
        <v>754</v>
      </c>
      <c r="C41" s="446" t="s">
        <v>659</v>
      </c>
      <c r="D41" s="450" t="s">
        <v>702</v>
      </c>
      <c r="E41" s="446"/>
      <c r="F41" s="446" t="s">
        <v>672</v>
      </c>
      <c r="G41" s="448">
        <v>47001001593</v>
      </c>
      <c r="H41" s="448" t="s">
        <v>787</v>
      </c>
      <c r="I41" s="448" t="s">
        <v>815</v>
      </c>
      <c r="J41" s="449"/>
      <c r="K41" s="446"/>
    </row>
    <row r="42" spans="1:11" ht="15">
      <c r="A42" s="68">
        <f t="shared" si="0"/>
        <v>34</v>
      </c>
      <c r="B42" s="454" t="s">
        <v>755</v>
      </c>
      <c r="C42" s="446" t="s">
        <v>659</v>
      </c>
      <c r="D42" s="450" t="s">
        <v>702</v>
      </c>
      <c r="E42" s="446"/>
      <c r="F42" s="450">
        <v>625</v>
      </c>
      <c r="G42" s="431">
        <v>11001027880</v>
      </c>
      <c r="H42" s="431" t="s">
        <v>767</v>
      </c>
      <c r="I42" s="431" t="s">
        <v>816</v>
      </c>
      <c r="J42" s="449"/>
      <c r="K42" s="446"/>
    </row>
    <row r="43" spans="1:11" ht="15">
      <c r="A43" s="68">
        <f t="shared" si="0"/>
        <v>35</v>
      </c>
      <c r="B43" s="454" t="s">
        <v>756</v>
      </c>
      <c r="C43" s="446" t="s">
        <v>659</v>
      </c>
      <c r="D43" s="450" t="s">
        <v>831</v>
      </c>
      <c r="E43" s="446"/>
      <c r="F43" s="450">
        <v>625</v>
      </c>
      <c r="G43" s="451" t="s">
        <v>758</v>
      </c>
      <c r="H43" s="431" t="s">
        <v>788</v>
      </c>
      <c r="I43" s="431" t="s">
        <v>817</v>
      </c>
      <c r="J43" s="449"/>
      <c r="K43" s="446"/>
    </row>
    <row r="44" spans="1:11" ht="15">
      <c r="A44" s="68">
        <f t="shared" si="0"/>
        <v>36</v>
      </c>
      <c r="B44" s="455" t="s">
        <v>757</v>
      </c>
      <c r="C44" s="446" t="s">
        <v>659</v>
      </c>
      <c r="D44" s="450" t="s">
        <v>832</v>
      </c>
      <c r="E44" s="446"/>
      <c r="F44" s="450">
        <v>375</v>
      </c>
      <c r="G44" s="452" t="s">
        <v>759</v>
      </c>
      <c r="H44" s="457" t="s">
        <v>789</v>
      </c>
      <c r="I44" s="457" t="s">
        <v>818</v>
      </c>
      <c r="J44" s="449"/>
      <c r="K44" s="446"/>
    </row>
    <row r="45" spans="1:11" ht="15">
      <c r="A45" s="68">
        <f t="shared" si="0"/>
        <v>37</v>
      </c>
      <c r="B45" s="445" t="s">
        <v>760</v>
      </c>
      <c r="C45" s="446" t="s">
        <v>659</v>
      </c>
      <c r="D45" s="450" t="s">
        <v>828</v>
      </c>
      <c r="E45" s="446"/>
      <c r="F45" s="450">
        <v>230</v>
      </c>
      <c r="G45" s="448">
        <v>10001007854</v>
      </c>
      <c r="H45" s="448" t="s">
        <v>790</v>
      </c>
      <c r="I45" s="448" t="s">
        <v>819</v>
      </c>
      <c r="J45" s="449"/>
      <c r="K45" s="446"/>
    </row>
    <row r="46" spans="1:11" ht="15">
      <c r="A46" s="68">
        <f t="shared" si="0"/>
        <v>38</v>
      </c>
      <c r="B46" s="459" t="s">
        <v>761</v>
      </c>
      <c r="C46" s="446" t="s">
        <v>659</v>
      </c>
      <c r="D46" s="450" t="s">
        <v>833</v>
      </c>
      <c r="E46" s="446"/>
      <c r="F46" s="450">
        <v>375</v>
      </c>
      <c r="G46" s="451" t="s">
        <v>763</v>
      </c>
      <c r="H46" s="431" t="s">
        <v>791</v>
      </c>
      <c r="I46" s="431" t="s">
        <v>820</v>
      </c>
      <c r="J46" s="449"/>
      <c r="K46" s="446"/>
    </row>
    <row r="47" spans="1:11" ht="15">
      <c r="A47" s="68">
        <f t="shared" si="0"/>
        <v>39</v>
      </c>
      <c r="B47" s="431" t="s">
        <v>762</v>
      </c>
      <c r="C47" s="446" t="s">
        <v>659</v>
      </c>
      <c r="D47" s="450" t="s">
        <v>719</v>
      </c>
      <c r="E47" s="446"/>
      <c r="F47" s="450">
        <v>187.5</v>
      </c>
      <c r="G47" s="451" t="s">
        <v>764</v>
      </c>
      <c r="H47" s="431" t="s">
        <v>792</v>
      </c>
      <c r="I47" s="431" t="s">
        <v>821</v>
      </c>
      <c r="J47" s="449"/>
      <c r="K47" s="446"/>
    </row>
    <row r="48" spans="1:11" ht="15">
      <c r="A48" s="68"/>
      <c r="B48" s="446"/>
      <c r="C48" s="446"/>
      <c r="D48" s="446"/>
      <c r="E48" s="446"/>
      <c r="F48" s="446"/>
      <c r="G48" s="446"/>
      <c r="H48" s="449"/>
      <c r="I48" s="449"/>
      <c r="J48" s="449"/>
      <c r="K48" s="446"/>
    </row>
    <row r="49" spans="1:11" ht="15">
      <c r="A49" s="68"/>
      <c r="B49" s="446"/>
      <c r="C49" s="446"/>
      <c r="D49" s="446"/>
      <c r="E49" s="446"/>
      <c r="F49" s="446"/>
      <c r="G49" s="446"/>
      <c r="H49" s="449"/>
      <c r="I49" s="449"/>
      <c r="J49" s="449"/>
      <c r="K49" s="446"/>
    </row>
    <row r="50" spans="1:11" ht="15">
      <c r="A50" s="68"/>
      <c r="B50" s="446"/>
      <c r="C50" s="446"/>
      <c r="D50" s="446"/>
      <c r="E50" s="446"/>
      <c r="F50" s="446"/>
      <c r="G50" s="446"/>
      <c r="H50" s="449"/>
      <c r="I50" s="449"/>
      <c r="J50" s="449"/>
      <c r="K50" s="446"/>
    </row>
    <row r="51" spans="1:11" ht="15">
      <c r="A51" s="68"/>
      <c r="B51" s="446"/>
      <c r="C51" s="446"/>
      <c r="D51" s="446"/>
      <c r="E51" s="446"/>
      <c r="F51" s="446"/>
      <c r="G51" s="446"/>
      <c r="H51" s="449"/>
      <c r="I51" s="449"/>
      <c r="J51" s="449"/>
      <c r="K51" s="446"/>
    </row>
    <row r="52" spans="1:11" ht="15">
      <c r="A52" s="68"/>
      <c r="B52" s="446"/>
      <c r="C52" s="446"/>
      <c r="D52" s="446"/>
      <c r="E52" s="446"/>
      <c r="F52" s="446"/>
      <c r="G52" s="446"/>
      <c r="H52" s="449"/>
      <c r="I52" s="449"/>
      <c r="J52" s="449"/>
      <c r="K52" s="446"/>
    </row>
    <row r="53" spans="1:11" ht="15">
      <c r="A53" s="68"/>
      <c r="B53" s="446"/>
      <c r="C53" s="446"/>
      <c r="D53" s="446"/>
      <c r="E53" s="446"/>
      <c r="F53" s="446"/>
      <c r="G53" s="446"/>
      <c r="H53" s="449"/>
      <c r="I53" s="449"/>
      <c r="J53" s="449"/>
      <c r="K53" s="446"/>
    </row>
    <row r="54" spans="1:11" ht="15">
      <c r="A54" s="68"/>
      <c r="B54" s="446"/>
      <c r="C54" s="446"/>
      <c r="D54" s="446"/>
      <c r="E54" s="446"/>
      <c r="F54" s="446"/>
      <c r="G54" s="446"/>
      <c r="H54" s="449"/>
      <c r="I54" s="449"/>
      <c r="J54" s="449"/>
      <c r="K54" s="446"/>
    </row>
    <row r="55" spans="1:11" ht="15">
      <c r="A55" s="68"/>
      <c r="B55" s="446"/>
      <c r="C55" s="446"/>
      <c r="D55" s="446"/>
      <c r="E55" s="446"/>
      <c r="F55" s="446"/>
      <c r="G55" s="446"/>
      <c r="H55" s="449"/>
      <c r="I55" s="449"/>
      <c r="J55" s="449"/>
      <c r="K55" s="446"/>
    </row>
    <row r="56" spans="1:11" ht="15">
      <c r="A56" s="68" t="s">
        <v>280</v>
      </c>
      <c r="B56" s="446"/>
      <c r="C56" s="446"/>
      <c r="D56" s="446"/>
      <c r="E56" s="446"/>
      <c r="F56" s="446"/>
      <c r="G56" s="446"/>
      <c r="H56" s="449"/>
      <c r="I56" s="449"/>
      <c r="J56" s="449"/>
      <c r="K56" s="446"/>
    </row>
    <row r="57" spans="1:1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>
      <c r="A59" s="25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ht="15">
      <c r="A60" s="2"/>
      <c r="B60" s="72" t="s">
        <v>107</v>
      </c>
      <c r="C60" s="2"/>
      <c r="D60" s="2"/>
      <c r="E60" s="5"/>
      <c r="F60" s="2"/>
      <c r="G60" s="2"/>
      <c r="H60" s="2"/>
      <c r="I60" s="2"/>
      <c r="J60" s="2"/>
      <c r="K60" s="2"/>
    </row>
    <row r="61" spans="1:11" ht="15">
      <c r="A61" s="2"/>
      <c r="B61" s="2"/>
      <c r="C61" s="486"/>
      <c r="D61" s="486"/>
      <c r="F61" s="71"/>
      <c r="G61" s="74"/>
    </row>
    <row r="62" spans="1:11" ht="15">
      <c r="B62" s="2"/>
      <c r="C62" s="70" t="s">
        <v>269</v>
      </c>
      <c r="D62" s="2"/>
      <c r="F62" s="12" t="s">
        <v>274</v>
      </c>
    </row>
    <row r="63" spans="1:11" ht="15">
      <c r="B63" s="2"/>
      <c r="C63" s="2"/>
      <c r="D63" s="2"/>
      <c r="F63" s="2" t="s">
        <v>270</v>
      </c>
    </row>
    <row r="64" spans="1:11" ht="15">
      <c r="B64" s="2"/>
      <c r="C64" s="66" t="s">
        <v>140</v>
      </c>
    </row>
  </sheetData>
  <mergeCells count="1">
    <mergeCell ref="C61:D61"/>
  </mergeCells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/>
  <cols>
    <col min="1" max="1" width="11.71093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01" t="s">
        <v>512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5">
      <c r="A5" s="228" t="s">
        <v>511</v>
      </c>
      <c r="B5" s="228"/>
      <c r="C5" s="81"/>
      <c r="D5" s="81"/>
      <c r="E5" s="81"/>
      <c r="F5" s="229"/>
      <c r="G5" s="230"/>
      <c r="H5" s="230"/>
      <c r="I5" s="230"/>
      <c r="J5" s="230"/>
      <c r="K5" s="230"/>
      <c r="L5" s="229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8" t="s">
        <v>280</v>
      </c>
      <c r="B27" s="68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8"/>
    </row>
    <row r="33" spans="3:7" ht="15">
      <c r="C33" s="189"/>
      <c r="D33" s="195" t="s">
        <v>269</v>
      </c>
      <c r="E33" s="189"/>
      <c r="G33" s="196" t="s">
        <v>274</v>
      </c>
    </row>
    <row r="34" spans="3:7" ht="15">
      <c r="C34" s="189"/>
      <c r="D34" s="197" t="s">
        <v>140</v>
      </c>
      <c r="E34" s="189"/>
      <c r="G34" s="189" t="s">
        <v>270</v>
      </c>
    </row>
    <row r="35" spans="3:7" ht="15">
      <c r="C35" s="189"/>
      <c r="D35" s="197"/>
    </row>
  </sheetData>
  <pageMargins left="0.7" right="0.7" top="0.75" bottom="0.75" header="0.3" footer="0.3"/>
  <pageSetup scale="5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01" t="s">
        <v>512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5">
      <c r="A5" s="228" t="s">
        <v>511</v>
      </c>
      <c r="B5" s="81"/>
      <c r="C5" s="81"/>
      <c r="D5" s="230"/>
      <c r="E5" s="230"/>
      <c r="F5" s="230"/>
      <c r="G5" s="230"/>
      <c r="H5" s="230"/>
      <c r="I5" s="229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8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8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8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8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8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8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8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8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8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8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8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8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8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8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8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8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8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8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8" t="s">
        <v>280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8"/>
    </row>
    <row r="33" spans="2:6" ht="15">
      <c r="B33" s="189"/>
      <c r="C33" s="195" t="s">
        <v>269</v>
      </c>
      <c r="D33" s="189"/>
      <c r="F33" s="196" t="s">
        <v>274</v>
      </c>
    </row>
    <row r="34" spans="2:6" ht="15">
      <c r="B34" s="189"/>
      <c r="C34" s="197" t="s">
        <v>140</v>
      </c>
      <c r="D34" s="189"/>
      <c r="F34" s="189" t="s">
        <v>270</v>
      </c>
    </row>
    <row r="35" spans="2:6" ht="15">
      <c r="B35" s="189"/>
      <c r="C35" s="197"/>
    </row>
  </sheetData>
  <pageMargins left="0.7" right="0.7" top="0.75" bottom="0.75" header="0.3" footer="0.3"/>
  <pageSetup scale="7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H21" sqref="H21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68" t="s">
        <v>199</v>
      </c>
      <c r="J1" s="169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0" t="s">
        <v>512</v>
      </c>
      <c r="J2" s="169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9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8" t="s">
        <v>511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1" t="s">
        <v>64</v>
      </c>
      <c r="B8" s="171" t="s">
        <v>379</v>
      </c>
      <c r="C8" s="172" t="s">
        <v>441</v>
      </c>
      <c r="D8" s="172" t="s">
        <v>442</v>
      </c>
      <c r="E8" s="172" t="s">
        <v>380</v>
      </c>
      <c r="F8" s="172" t="s">
        <v>399</v>
      </c>
      <c r="G8" s="172" t="s">
        <v>400</v>
      </c>
      <c r="H8" s="172" t="s">
        <v>446</v>
      </c>
      <c r="I8" s="172" t="s">
        <v>401</v>
      </c>
      <c r="J8" s="106"/>
    </row>
    <row r="9" spans="1:10">
      <c r="A9" s="419">
        <v>1</v>
      </c>
      <c r="B9" s="419"/>
      <c r="C9" s="429" t="s">
        <v>529</v>
      </c>
      <c r="D9" s="422">
        <v>204876606</v>
      </c>
      <c r="E9" s="423" t="s">
        <v>530</v>
      </c>
      <c r="F9" s="424"/>
      <c r="G9" s="404"/>
      <c r="H9" s="430"/>
      <c r="I9" s="431">
        <v>404.27</v>
      </c>
    </row>
    <row r="10" spans="1:10">
      <c r="A10" s="419">
        <v>2</v>
      </c>
      <c r="B10" s="420"/>
      <c r="C10" s="421" t="s">
        <v>531</v>
      </c>
      <c r="D10" s="422">
        <v>204566978</v>
      </c>
      <c r="E10" s="423" t="s">
        <v>530</v>
      </c>
      <c r="F10" s="424"/>
      <c r="G10" s="404"/>
      <c r="H10" s="425"/>
      <c r="I10" s="426">
        <v>50.37</v>
      </c>
    </row>
    <row r="11" spans="1:10">
      <c r="A11" s="419">
        <v>3</v>
      </c>
      <c r="B11" s="420"/>
      <c r="C11" s="421" t="s">
        <v>532</v>
      </c>
      <c r="D11" s="422">
        <v>211380833</v>
      </c>
      <c r="E11" s="423" t="s">
        <v>533</v>
      </c>
      <c r="F11" s="424"/>
      <c r="G11" s="404"/>
      <c r="H11" s="425"/>
      <c r="I11" s="426">
        <v>504.6</v>
      </c>
    </row>
    <row r="12" spans="1:10">
      <c r="A12" s="419">
        <v>4</v>
      </c>
      <c r="B12" s="420">
        <v>41518</v>
      </c>
      <c r="C12" s="427" t="s">
        <v>534</v>
      </c>
      <c r="D12" s="428">
        <v>404932748</v>
      </c>
      <c r="E12" s="425" t="s">
        <v>535</v>
      </c>
      <c r="F12" s="424"/>
      <c r="G12" s="404"/>
      <c r="H12" s="425"/>
      <c r="I12" s="426">
        <v>149342</v>
      </c>
    </row>
    <row r="13" spans="1:10" ht="30">
      <c r="A13" s="419">
        <v>5</v>
      </c>
      <c r="B13" s="420"/>
      <c r="C13" s="421" t="s">
        <v>536</v>
      </c>
      <c r="D13" s="422">
        <v>205208559</v>
      </c>
      <c r="E13" s="423" t="s">
        <v>537</v>
      </c>
      <c r="F13" s="424"/>
      <c r="G13" s="404"/>
      <c r="H13" s="425"/>
      <c r="I13" s="426">
        <v>600</v>
      </c>
    </row>
    <row r="14" spans="1:10">
      <c r="A14" s="419">
        <v>6</v>
      </c>
      <c r="B14" s="420"/>
      <c r="C14" s="421" t="s">
        <v>538</v>
      </c>
      <c r="D14" s="422">
        <v>202943182</v>
      </c>
      <c r="E14" s="423" t="s">
        <v>530</v>
      </c>
      <c r="F14" s="424"/>
      <c r="G14" s="404"/>
      <c r="H14" s="425"/>
      <c r="I14" s="426">
        <v>48.97</v>
      </c>
    </row>
    <row r="15" spans="1:10">
      <c r="A15" s="419">
        <v>7</v>
      </c>
      <c r="B15" s="420"/>
      <c r="C15" s="421" t="s">
        <v>638</v>
      </c>
      <c r="D15" s="432">
        <v>205075014</v>
      </c>
      <c r="E15" s="423" t="s">
        <v>639</v>
      </c>
      <c r="F15" s="424"/>
      <c r="G15" s="404"/>
      <c r="H15" s="425"/>
      <c r="I15" s="426">
        <v>885</v>
      </c>
    </row>
    <row r="16" spans="1:10">
      <c r="A16" s="419">
        <v>8</v>
      </c>
      <c r="B16" s="420"/>
      <c r="C16" s="434"/>
      <c r="D16" s="435"/>
      <c r="E16" s="426"/>
      <c r="F16" s="426"/>
      <c r="G16" s="436"/>
      <c r="H16" s="437" t="s">
        <v>434</v>
      </c>
      <c r="I16" s="438">
        <f>SUM(I9:I15)</f>
        <v>151835.21</v>
      </c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6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6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6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6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6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6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6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6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6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6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6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6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85"/>
      <c r="I29" s="178"/>
      <c r="J29" s="106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85"/>
      <c r="I30" s="178"/>
      <c r="J30" s="106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85"/>
      <c r="I31" s="178"/>
      <c r="J31" s="106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85"/>
      <c r="I32" s="178"/>
      <c r="J32" s="106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85"/>
      <c r="I33" s="178"/>
      <c r="J33" s="106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85"/>
      <c r="I34" s="178"/>
      <c r="J34" s="106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85"/>
      <c r="I35" s="178"/>
      <c r="J35" s="106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85"/>
      <c r="I36" s="178"/>
      <c r="J36" s="106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85"/>
      <c r="I37" s="178"/>
      <c r="J37" s="106"/>
    </row>
    <row r="38" spans="1:12">
      <c r="A38" s="174" t="s">
        <v>280</v>
      </c>
      <c r="B38" s="212"/>
      <c r="C38" s="182"/>
      <c r="D38" s="182"/>
      <c r="E38" s="181"/>
      <c r="F38" s="181"/>
      <c r="G38" s="287"/>
      <c r="H38" s="297" t="s">
        <v>434</v>
      </c>
      <c r="I38" s="288">
        <f>SUM(I9:I37)</f>
        <v>303670.42</v>
      </c>
      <c r="J38" s="106"/>
    </row>
    <row r="40" spans="1:12">
      <c r="A40" s="189" t="s">
        <v>467</v>
      </c>
    </row>
    <row r="42" spans="1:12">
      <c r="B42" s="191" t="s">
        <v>107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269</v>
      </c>
      <c r="F45" s="196" t="s">
        <v>274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140</v>
      </c>
      <c r="F46" s="189" t="s">
        <v>270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</dataValidations>
  <printOptions gridLines="1"/>
  <pageMargins left="0.7" right="0.7" top="0.75" bottom="0.75" header="0.3" footer="0.3"/>
  <pageSetup scale="5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469</v>
      </c>
      <c r="B1" s="199"/>
      <c r="C1" s="199"/>
      <c r="D1" s="199"/>
      <c r="E1" s="199"/>
      <c r="F1" s="199"/>
      <c r="G1" s="199"/>
      <c r="H1" s="199"/>
      <c r="I1" s="203"/>
      <c r="J1" s="273"/>
      <c r="K1" s="273"/>
      <c r="L1" s="273"/>
      <c r="M1" s="273" t="s">
        <v>423</v>
      </c>
      <c r="N1" s="203"/>
    </row>
    <row r="2" spans="1:14">
      <c r="A2" s="203" t="s">
        <v>319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512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6" t="s">
        <v>275</v>
      </c>
      <c r="B4" s="199"/>
      <c r="C4" s="199"/>
      <c r="D4" s="204"/>
      <c r="E4" s="274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/>
      <c r="B5" s="205" t="s">
        <v>511</v>
      </c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3"/>
    </row>
    <row r="7" spans="1:14" ht="51">
      <c r="A7" s="276" t="s">
        <v>64</v>
      </c>
      <c r="B7" s="277" t="s">
        <v>424</v>
      </c>
      <c r="C7" s="277" t="s">
        <v>425</v>
      </c>
      <c r="D7" s="278" t="s">
        <v>426</v>
      </c>
      <c r="E7" s="278" t="s">
        <v>276</v>
      </c>
      <c r="F7" s="278" t="s">
        <v>427</v>
      </c>
      <c r="G7" s="278" t="s">
        <v>428</v>
      </c>
      <c r="H7" s="277" t="s">
        <v>429</v>
      </c>
      <c r="I7" s="279" t="s">
        <v>430</v>
      </c>
      <c r="J7" s="279" t="s">
        <v>431</v>
      </c>
      <c r="K7" s="280" t="s">
        <v>432</v>
      </c>
      <c r="L7" s="280" t="s">
        <v>433</v>
      </c>
      <c r="M7" s="278" t="s">
        <v>423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81"/>
      <c r="D9" s="211"/>
      <c r="E9" s="211"/>
      <c r="F9" s="211"/>
      <c r="G9" s="211"/>
      <c r="H9" s="211"/>
      <c r="I9" s="211"/>
      <c r="J9" s="211"/>
      <c r="K9" s="211"/>
      <c r="L9" s="211"/>
      <c r="M9" s="282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81"/>
      <c r="D10" s="211"/>
      <c r="E10" s="211"/>
      <c r="F10" s="211"/>
      <c r="G10" s="211"/>
      <c r="H10" s="211"/>
      <c r="I10" s="211"/>
      <c r="J10" s="211"/>
      <c r="K10" s="211"/>
      <c r="L10" s="211"/>
      <c r="M10" s="282" t="str">
        <f t="shared" si="0"/>
        <v/>
      </c>
      <c r="N10" s="203"/>
    </row>
    <row r="11" spans="1:14" ht="15">
      <c r="A11" s="211">
        <v>3</v>
      </c>
      <c r="B11" s="212"/>
      <c r="C11" s="281"/>
      <c r="D11" s="211"/>
      <c r="E11" s="211"/>
      <c r="F11" s="211"/>
      <c r="G11" s="211"/>
      <c r="H11" s="211"/>
      <c r="I11" s="211"/>
      <c r="J11" s="211"/>
      <c r="K11" s="211"/>
      <c r="L11" s="211"/>
      <c r="M11" s="282" t="str">
        <f t="shared" si="0"/>
        <v/>
      </c>
      <c r="N11" s="203"/>
    </row>
    <row r="12" spans="1:14" ht="15">
      <c r="A12" s="211">
        <v>4</v>
      </c>
      <c r="B12" s="212"/>
      <c r="C12" s="281"/>
      <c r="D12" s="211"/>
      <c r="E12" s="211"/>
      <c r="F12" s="211"/>
      <c r="G12" s="211"/>
      <c r="H12" s="211"/>
      <c r="I12" s="211"/>
      <c r="J12" s="211"/>
      <c r="K12" s="211"/>
      <c r="L12" s="211"/>
      <c r="M12" s="282" t="str">
        <f t="shared" si="0"/>
        <v/>
      </c>
      <c r="N12" s="203"/>
    </row>
    <row r="13" spans="1:14" ht="15">
      <c r="A13" s="211">
        <v>5</v>
      </c>
      <c r="B13" s="212"/>
      <c r="C13" s="281"/>
      <c r="D13" s="211"/>
      <c r="E13" s="211"/>
      <c r="F13" s="211"/>
      <c r="G13" s="211"/>
      <c r="H13" s="211"/>
      <c r="I13" s="211"/>
      <c r="J13" s="211"/>
      <c r="K13" s="211"/>
      <c r="L13" s="211"/>
      <c r="M13" s="282" t="str">
        <f t="shared" si="0"/>
        <v/>
      </c>
      <c r="N13" s="203"/>
    </row>
    <row r="14" spans="1:14" ht="15">
      <c r="A14" s="211">
        <v>6</v>
      </c>
      <c r="B14" s="212"/>
      <c r="C14" s="281"/>
      <c r="D14" s="211"/>
      <c r="E14" s="211"/>
      <c r="F14" s="211"/>
      <c r="G14" s="211"/>
      <c r="H14" s="211"/>
      <c r="I14" s="211"/>
      <c r="J14" s="211"/>
      <c r="K14" s="211"/>
      <c r="L14" s="211"/>
      <c r="M14" s="282" t="str">
        <f t="shared" si="0"/>
        <v/>
      </c>
      <c r="N14" s="203"/>
    </row>
    <row r="15" spans="1:14" ht="15">
      <c r="A15" s="211">
        <v>7</v>
      </c>
      <c r="B15" s="212"/>
      <c r="C15" s="281"/>
      <c r="D15" s="211"/>
      <c r="E15" s="211"/>
      <c r="F15" s="211"/>
      <c r="G15" s="211"/>
      <c r="H15" s="211"/>
      <c r="I15" s="211"/>
      <c r="J15" s="211"/>
      <c r="K15" s="211"/>
      <c r="L15" s="211"/>
      <c r="M15" s="282" t="str">
        <f t="shared" si="0"/>
        <v/>
      </c>
      <c r="N15" s="203"/>
    </row>
    <row r="16" spans="1:14" ht="15">
      <c r="A16" s="211">
        <v>8</v>
      </c>
      <c r="B16" s="212"/>
      <c r="C16" s="281"/>
      <c r="D16" s="211"/>
      <c r="E16" s="211"/>
      <c r="F16" s="211"/>
      <c r="G16" s="211"/>
      <c r="H16" s="211"/>
      <c r="I16" s="211"/>
      <c r="J16" s="211"/>
      <c r="K16" s="211"/>
      <c r="L16" s="211"/>
      <c r="M16" s="282" t="str">
        <f t="shared" si="0"/>
        <v/>
      </c>
      <c r="N16" s="203"/>
    </row>
    <row r="17" spans="1:14" ht="15">
      <c r="A17" s="211">
        <v>9</v>
      </c>
      <c r="B17" s="212"/>
      <c r="C17" s="281"/>
      <c r="D17" s="211"/>
      <c r="E17" s="211"/>
      <c r="F17" s="211"/>
      <c r="G17" s="211"/>
      <c r="H17" s="211"/>
      <c r="I17" s="211"/>
      <c r="J17" s="211"/>
      <c r="K17" s="211"/>
      <c r="L17" s="211"/>
      <c r="M17" s="282" t="str">
        <f t="shared" si="0"/>
        <v/>
      </c>
      <c r="N17" s="203"/>
    </row>
    <row r="18" spans="1:14" ht="15">
      <c r="A18" s="211">
        <v>10</v>
      </c>
      <c r="B18" s="212"/>
      <c r="C18" s="281"/>
      <c r="D18" s="211"/>
      <c r="E18" s="211"/>
      <c r="F18" s="211"/>
      <c r="G18" s="211"/>
      <c r="H18" s="211"/>
      <c r="I18" s="211"/>
      <c r="J18" s="211"/>
      <c r="K18" s="211"/>
      <c r="L18" s="211"/>
      <c r="M18" s="282" t="str">
        <f t="shared" si="0"/>
        <v/>
      </c>
      <c r="N18" s="203"/>
    </row>
    <row r="19" spans="1:14" ht="15">
      <c r="A19" s="211">
        <v>11</v>
      </c>
      <c r="B19" s="212"/>
      <c r="C19" s="281"/>
      <c r="D19" s="211"/>
      <c r="E19" s="211"/>
      <c r="F19" s="211"/>
      <c r="G19" s="211"/>
      <c r="H19" s="211"/>
      <c r="I19" s="211"/>
      <c r="J19" s="211"/>
      <c r="K19" s="211"/>
      <c r="L19" s="211"/>
      <c r="M19" s="282" t="str">
        <f t="shared" si="0"/>
        <v/>
      </c>
      <c r="N19" s="203"/>
    </row>
    <row r="20" spans="1:14" ht="15">
      <c r="A20" s="211">
        <v>12</v>
      </c>
      <c r="B20" s="212"/>
      <c r="C20" s="281"/>
      <c r="D20" s="211"/>
      <c r="E20" s="211"/>
      <c r="F20" s="211"/>
      <c r="G20" s="211"/>
      <c r="H20" s="211"/>
      <c r="I20" s="211"/>
      <c r="J20" s="211"/>
      <c r="K20" s="211"/>
      <c r="L20" s="211"/>
      <c r="M20" s="282" t="str">
        <f t="shared" si="0"/>
        <v/>
      </c>
      <c r="N20" s="203"/>
    </row>
    <row r="21" spans="1:14" ht="15">
      <c r="A21" s="211">
        <v>13</v>
      </c>
      <c r="B21" s="212"/>
      <c r="C21" s="281"/>
      <c r="D21" s="211"/>
      <c r="E21" s="211"/>
      <c r="F21" s="211"/>
      <c r="G21" s="211"/>
      <c r="H21" s="211"/>
      <c r="I21" s="211"/>
      <c r="J21" s="211"/>
      <c r="K21" s="211"/>
      <c r="L21" s="211"/>
      <c r="M21" s="282" t="str">
        <f t="shared" si="0"/>
        <v/>
      </c>
      <c r="N21" s="203"/>
    </row>
    <row r="22" spans="1:14" ht="15">
      <c r="A22" s="211">
        <v>14</v>
      </c>
      <c r="B22" s="212"/>
      <c r="C22" s="281"/>
      <c r="D22" s="211"/>
      <c r="E22" s="211"/>
      <c r="F22" s="211"/>
      <c r="G22" s="211"/>
      <c r="H22" s="211"/>
      <c r="I22" s="211"/>
      <c r="J22" s="211"/>
      <c r="K22" s="211"/>
      <c r="L22" s="211"/>
      <c r="M22" s="282" t="str">
        <f t="shared" si="0"/>
        <v/>
      </c>
      <c r="N22" s="203"/>
    </row>
    <row r="23" spans="1:14" ht="15">
      <c r="A23" s="211">
        <v>15</v>
      </c>
      <c r="B23" s="212"/>
      <c r="C23" s="281"/>
      <c r="D23" s="211"/>
      <c r="E23" s="211"/>
      <c r="F23" s="211"/>
      <c r="G23" s="211"/>
      <c r="H23" s="211"/>
      <c r="I23" s="211"/>
      <c r="J23" s="211"/>
      <c r="K23" s="211"/>
      <c r="L23" s="211"/>
      <c r="M23" s="282" t="str">
        <f t="shared" si="0"/>
        <v/>
      </c>
      <c r="N23" s="203"/>
    </row>
    <row r="24" spans="1:14" ht="15">
      <c r="A24" s="211">
        <v>16</v>
      </c>
      <c r="B24" s="212"/>
      <c r="C24" s="281"/>
      <c r="D24" s="211"/>
      <c r="E24" s="211"/>
      <c r="F24" s="211"/>
      <c r="G24" s="211"/>
      <c r="H24" s="211"/>
      <c r="I24" s="211"/>
      <c r="J24" s="211"/>
      <c r="K24" s="211"/>
      <c r="L24" s="211"/>
      <c r="M24" s="282" t="str">
        <f t="shared" si="0"/>
        <v/>
      </c>
      <c r="N24" s="203"/>
    </row>
    <row r="25" spans="1:14" ht="15">
      <c r="A25" s="211">
        <v>17</v>
      </c>
      <c r="B25" s="212"/>
      <c r="C25" s="281"/>
      <c r="D25" s="211"/>
      <c r="E25" s="211"/>
      <c r="F25" s="211"/>
      <c r="G25" s="211"/>
      <c r="H25" s="211"/>
      <c r="I25" s="211"/>
      <c r="J25" s="211"/>
      <c r="K25" s="211"/>
      <c r="L25" s="211"/>
      <c r="M25" s="282" t="str">
        <f t="shared" si="0"/>
        <v/>
      </c>
      <c r="N25" s="203"/>
    </row>
    <row r="26" spans="1:14" ht="15">
      <c r="A26" s="211">
        <v>18</v>
      </c>
      <c r="B26" s="212"/>
      <c r="C26" s="281"/>
      <c r="D26" s="211"/>
      <c r="E26" s="211"/>
      <c r="F26" s="211"/>
      <c r="G26" s="211"/>
      <c r="H26" s="211"/>
      <c r="I26" s="211"/>
      <c r="J26" s="211"/>
      <c r="K26" s="211"/>
      <c r="L26" s="211"/>
      <c r="M26" s="282" t="str">
        <f t="shared" si="0"/>
        <v/>
      </c>
      <c r="N26" s="203"/>
    </row>
    <row r="27" spans="1:14" ht="15">
      <c r="A27" s="211">
        <v>19</v>
      </c>
      <c r="B27" s="212"/>
      <c r="C27" s="281"/>
      <c r="D27" s="211"/>
      <c r="E27" s="211"/>
      <c r="F27" s="211"/>
      <c r="G27" s="211"/>
      <c r="H27" s="211"/>
      <c r="I27" s="211"/>
      <c r="J27" s="211"/>
      <c r="K27" s="211"/>
      <c r="L27" s="211"/>
      <c r="M27" s="282" t="str">
        <f t="shared" si="0"/>
        <v/>
      </c>
      <c r="N27" s="203"/>
    </row>
    <row r="28" spans="1:14" ht="15">
      <c r="A28" s="211">
        <v>20</v>
      </c>
      <c r="B28" s="212"/>
      <c r="C28" s="281"/>
      <c r="D28" s="211"/>
      <c r="E28" s="211"/>
      <c r="F28" s="211"/>
      <c r="G28" s="211"/>
      <c r="H28" s="211"/>
      <c r="I28" s="211"/>
      <c r="J28" s="211"/>
      <c r="K28" s="211"/>
      <c r="L28" s="211"/>
      <c r="M28" s="282" t="str">
        <f t="shared" si="0"/>
        <v/>
      </c>
      <c r="N28" s="203"/>
    </row>
    <row r="29" spans="1:14" ht="15">
      <c r="A29" s="211">
        <v>21</v>
      </c>
      <c r="B29" s="212"/>
      <c r="C29" s="281"/>
      <c r="D29" s="211"/>
      <c r="E29" s="211"/>
      <c r="F29" s="211"/>
      <c r="G29" s="211"/>
      <c r="H29" s="211"/>
      <c r="I29" s="211"/>
      <c r="J29" s="211"/>
      <c r="K29" s="211"/>
      <c r="L29" s="211"/>
      <c r="M29" s="282" t="str">
        <f t="shared" si="0"/>
        <v/>
      </c>
      <c r="N29" s="203"/>
    </row>
    <row r="30" spans="1:14" ht="15">
      <c r="A30" s="211">
        <v>22</v>
      </c>
      <c r="B30" s="212"/>
      <c r="C30" s="281"/>
      <c r="D30" s="211"/>
      <c r="E30" s="211"/>
      <c r="F30" s="211"/>
      <c r="G30" s="211"/>
      <c r="H30" s="211"/>
      <c r="I30" s="211"/>
      <c r="J30" s="211"/>
      <c r="K30" s="211"/>
      <c r="L30" s="211"/>
      <c r="M30" s="282" t="str">
        <f t="shared" si="0"/>
        <v/>
      </c>
      <c r="N30" s="203"/>
    </row>
    <row r="31" spans="1:14" ht="15">
      <c r="A31" s="211">
        <v>23</v>
      </c>
      <c r="B31" s="212"/>
      <c r="C31" s="281"/>
      <c r="D31" s="211"/>
      <c r="E31" s="211"/>
      <c r="F31" s="211"/>
      <c r="G31" s="211"/>
      <c r="H31" s="211"/>
      <c r="I31" s="211"/>
      <c r="J31" s="211"/>
      <c r="K31" s="211"/>
      <c r="L31" s="211"/>
      <c r="M31" s="282" t="str">
        <f t="shared" si="0"/>
        <v/>
      </c>
      <c r="N31" s="203"/>
    </row>
    <row r="32" spans="1:14" ht="15">
      <c r="A32" s="211">
        <v>24</v>
      </c>
      <c r="B32" s="212"/>
      <c r="C32" s="281"/>
      <c r="D32" s="211"/>
      <c r="E32" s="211"/>
      <c r="F32" s="211"/>
      <c r="G32" s="211"/>
      <c r="H32" s="211"/>
      <c r="I32" s="211"/>
      <c r="J32" s="211"/>
      <c r="K32" s="211"/>
      <c r="L32" s="211"/>
      <c r="M32" s="282" t="str">
        <f t="shared" si="0"/>
        <v/>
      </c>
      <c r="N32" s="203"/>
    </row>
    <row r="33" spans="1:14" ht="15">
      <c r="A33" s="283" t="s">
        <v>280</v>
      </c>
      <c r="B33" s="212"/>
      <c r="C33" s="281"/>
      <c r="D33" s="211"/>
      <c r="E33" s="211"/>
      <c r="F33" s="211"/>
      <c r="G33" s="211"/>
      <c r="H33" s="211"/>
      <c r="I33" s="211"/>
      <c r="J33" s="211"/>
      <c r="K33" s="211"/>
      <c r="L33" s="211"/>
      <c r="M33" s="282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269</v>
      </c>
      <c r="D40" s="214"/>
      <c r="E40" s="214"/>
      <c r="H40" s="213" t="s">
        <v>321</v>
      </c>
      <c r="M40" s="214"/>
    </row>
    <row r="41" spans="1:14" s="21" customFormat="1" ht="15">
      <c r="C41" s="216" t="s">
        <v>140</v>
      </c>
      <c r="D41" s="214"/>
      <c r="E41" s="214"/>
      <c r="H41" s="217" t="s">
        <v>270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2"/>
      <c r="C1" s="470" t="s">
        <v>110</v>
      </c>
      <c r="D1" s="470"/>
      <c r="E1" s="115"/>
    </row>
    <row r="2" spans="1:12" s="6" customFormat="1">
      <c r="A2" s="77" t="s">
        <v>141</v>
      </c>
      <c r="B2" s="262"/>
      <c r="C2" s="471" t="s">
        <v>512</v>
      </c>
      <c r="D2" s="472"/>
      <c r="E2" s="115"/>
    </row>
    <row r="3" spans="1:12" s="6" customFormat="1">
      <c r="A3" s="77"/>
      <c r="B3" s="262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3"/>
      <c r="C4" s="77"/>
      <c r="D4" s="77"/>
      <c r="E4" s="109"/>
      <c r="L4" s="6"/>
    </row>
    <row r="5" spans="1:12" s="2" customFormat="1">
      <c r="A5" s="121" t="s">
        <v>511</v>
      </c>
      <c r="B5" s="264"/>
      <c r="C5" s="59"/>
      <c r="D5" s="59"/>
      <c r="E5" s="109"/>
    </row>
    <row r="6" spans="1:12" s="2" customFormat="1">
      <c r="A6" s="78"/>
      <c r="B6" s="263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49">
        <v>1</v>
      </c>
      <c r="B9" s="249" t="s">
        <v>65</v>
      </c>
      <c r="C9" s="86">
        <f>SUM(C10,C25)</f>
        <v>0</v>
      </c>
      <c r="D9" s="86">
        <f>SUM(D10,D25)</f>
        <v>0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>
      <c r="A16" s="98" t="s">
        <v>84</v>
      </c>
      <c r="B16" s="98" t="s">
        <v>86</v>
      </c>
      <c r="C16" s="8"/>
      <c r="D16" s="8"/>
      <c r="E16" s="115"/>
    </row>
    <row r="17" spans="1:5" s="3" customFormat="1" ht="30">
      <c r="A17" s="98" t="s">
        <v>85</v>
      </c>
      <c r="B17" s="98" t="s">
        <v>111</v>
      </c>
      <c r="C17" s="8"/>
      <c r="D17" s="8"/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89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49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7" t="s">
        <v>98</v>
      </c>
      <c r="B27" s="98" t="s">
        <v>311</v>
      </c>
      <c r="C27" s="8"/>
      <c r="D27" s="8"/>
      <c r="E27" s="115"/>
    </row>
    <row r="28" spans="1:5">
      <c r="A28" s="257" t="s">
        <v>99</v>
      </c>
      <c r="B28" s="98" t="s">
        <v>314</v>
      </c>
      <c r="C28" s="8"/>
      <c r="D28" s="8"/>
      <c r="E28" s="115"/>
    </row>
    <row r="29" spans="1:5">
      <c r="A29" s="257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6" t="s">
        <v>456</v>
      </c>
      <c r="C30" s="8"/>
      <c r="D30" s="8"/>
      <c r="E30" s="115"/>
    </row>
    <row r="31" spans="1:5" s="23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452</v>
      </c>
      <c r="D39" s="12"/>
      <c r="E39"/>
      <c r="F39"/>
      <c r="G39"/>
      <c r="H39"/>
      <c r="I39"/>
    </row>
    <row r="40" spans="1:9" s="2" customFormat="1">
      <c r="A40"/>
      <c r="B40" s="266" t="s">
        <v>271</v>
      </c>
      <c r="D40" s="12"/>
      <c r="E40"/>
      <c r="F40"/>
      <c r="G40"/>
      <c r="H40"/>
      <c r="I40"/>
    </row>
    <row r="41" spans="1:9" customFormat="1" ht="12.75">
      <c r="B41" s="269" t="s">
        <v>140</v>
      </c>
    </row>
    <row r="42" spans="1:9" customFormat="1" ht="12.75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7" zoomScale="70" zoomScaleSheetLayoutView="70" workbookViewId="0">
      <selection activeCell="B62" sqref="B6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46"/>
      <c r="C1" s="470" t="s">
        <v>110</v>
      </c>
      <c r="D1" s="470"/>
      <c r="E1" s="92"/>
    </row>
    <row r="2" spans="1:5" s="6" customFormat="1">
      <c r="A2" s="75" t="s">
        <v>409</v>
      </c>
      <c r="B2" s="246"/>
      <c r="C2" s="468" t="s">
        <v>512</v>
      </c>
      <c r="D2" s="469"/>
      <c r="E2" s="92"/>
    </row>
    <row r="3" spans="1:5" s="6" customFormat="1">
      <c r="A3" s="75" t="s">
        <v>410</v>
      </c>
      <c r="B3" s="246"/>
      <c r="C3" s="247"/>
      <c r="D3" s="247"/>
      <c r="E3" s="92"/>
    </row>
    <row r="4" spans="1:5" s="6" customFormat="1">
      <c r="A4" s="77" t="s">
        <v>141</v>
      </c>
      <c r="B4" s="246"/>
      <c r="C4" s="247"/>
      <c r="D4" s="247"/>
      <c r="E4" s="92"/>
    </row>
    <row r="5" spans="1:5" s="6" customFormat="1">
      <c r="A5" s="77"/>
      <c r="B5" s="246"/>
      <c r="C5" s="247"/>
      <c r="D5" s="247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8" t="s">
        <v>511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6"/>
      <c r="B9" s="246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9">
        <v>1</v>
      </c>
      <c r="B11" s="249" t="s">
        <v>57</v>
      </c>
      <c r="C11" s="83">
        <f>SUM(C12,C15,C54,C57,C58,C59,C77)</f>
        <v>1723695.1600000001</v>
      </c>
      <c r="D11" s="83">
        <f>SUM(D12,D15,D54,D57,D58,D59,D65,D73,D74)</f>
        <v>1715470.1400000001</v>
      </c>
      <c r="E11" s="250"/>
    </row>
    <row r="12" spans="1:5" s="9" customFormat="1" ht="18">
      <c r="A12" s="88">
        <v>1.1000000000000001</v>
      </c>
      <c r="B12" s="88" t="s">
        <v>58</v>
      </c>
      <c r="C12" s="84">
        <f>SUM(C13:C14)</f>
        <v>1080652.8600000001</v>
      </c>
      <c r="D12" s="84">
        <f>SUM(D13:D14)</f>
        <v>864522.29</v>
      </c>
      <c r="E12" s="94"/>
    </row>
    <row r="13" spans="1:5" s="10" customFormat="1">
      <c r="A13" s="89" t="s">
        <v>30</v>
      </c>
      <c r="B13" s="89" t="s">
        <v>59</v>
      </c>
      <c r="C13" s="4">
        <v>1080652.8600000001</v>
      </c>
      <c r="D13" s="4">
        <v>864522.29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633789.17999999993</v>
      </c>
      <c r="D15" s="85">
        <f>SUM(D16,D19,D31,D32,D33,D34,D37,D38,D44:D48,D52,D53)</f>
        <v>602771.54</v>
      </c>
      <c r="E15" s="250"/>
    </row>
    <row r="16" spans="1:5" s="3" customFormat="1">
      <c r="A16" s="89" t="s">
        <v>32</v>
      </c>
      <c r="B16" s="89" t="s">
        <v>1</v>
      </c>
      <c r="C16" s="84">
        <f>SUM(C17:C18)</f>
        <v>44282</v>
      </c>
      <c r="D16" s="84">
        <f>SUM(D17:D18)</f>
        <v>44282</v>
      </c>
      <c r="E16" s="96"/>
    </row>
    <row r="17" spans="1:6" s="3" customFormat="1">
      <c r="A17" s="98" t="s">
        <v>98</v>
      </c>
      <c r="B17" s="98" t="s">
        <v>61</v>
      </c>
      <c r="C17" s="4">
        <v>320</v>
      </c>
      <c r="D17" s="251">
        <v>320</v>
      </c>
      <c r="E17" s="96"/>
    </row>
    <row r="18" spans="1:6" s="3" customFormat="1">
      <c r="A18" s="98" t="s">
        <v>99</v>
      </c>
      <c r="B18" s="98" t="s">
        <v>62</v>
      </c>
      <c r="C18" s="4">
        <f>44282-320</f>
        <v>43962</v>
      </c>
      <c r="D18" s="251">
        <f>44282-320</f>
        <v>43962</v>
      </c>
      <c r="E18" s="96"/>
    </row>
    <row r="19" spans="1:6" s="3" customFormat="1">
      <c r="A19" s="89" t="s">
        <v>33</v>
      </c>
      <c r="B19" s="89" t="s">
        <v>2</v>
      </c>
      <c r="C19" s="84">
        <f>SUM(C20:C25,C30)</f>
        <v>44769.63</v>
      </c>
      <c r="D19" s="84">
        <f>SUM(D20:D25,D30)</f>
        <v>44915.759999999995</v>
      </c>
      <c r="E19" s="252"/>
      <c r="F19" s="253"/>
    </row>
    <row r="20" spans="1:6" s="256" customFormat="1" ht="30">
      <c r="A20" s="98" t="s">
        <v>12</v>
      </c>
      <c r="B20" s="98" t="s">
        <v>251</v>
      </c>
      <c r="C20" s="254">
        <f>592.2+1180.55+707.6+5</f>
        <v>2485.35</v>
      </c>
      <c r="D20" s="38">
        <f>C20+20</f>
        <v>2505.35</v>
      </c>
      <c r="E20" s="255"/>
    </row>
    <row r="21" spans="1:6" s="256" customFormat="1">
      <c r="A21" s="98" t="s">
        <v>13</v>
      </c>
      <c r="B21" s="98" t="s">
        <v>14</v>
      </c>
      <c r="C21" s="254"/>
      <c r="D21" s="39"/>
      <c r="E21" s="255"/>
    </row>
    <row r="22" spans="1:6" s="256" customFormat="1" ht="30">
      <c r="A22" s="98" t="s">
        <v>283</v>
      </c>
      <c r="B22" s="98" t="s">
        <v>22</v>
      </c>
      <c r="C22" s="254">
        <v>1380</v>
      </c>
      <c r="D22" s="40">
        <v>1380</v>
      </c>
      <c r="E22" s="255"/>
    </row>
    <row r="23" spans="1:6" s="256" customFormat="1" ht="16.5" customHeight="1">
      <c r="A23" s="98" t="s">
        <v>284</v>
      </c>
      <c r="B23" s="98" t="s">
        <v>15</v>
      </c>
      <c r="C23" s="254">
        <f>21441.3</f>
        <v>21441.3</v>
      </c>
      <c r="D23" s="40">
        <f>C23+7.44+20.13+34.34+13.82+50.4</f>
        <v>21567.43</v>
      </c>
      <c r="E23" s="255"/>
    </row>
    <row r="24" spans="1:6" s="256" customFormat="1" ht="16.5" customHeight="1">
      <c r="A24" s="98" t="s">
        <v>285</v>
      </c>
      <c r="B24" s="98" t="s">
        <v>16</v>
      </c>
      <c r="C24" s="254"/>
      <c r="D24" s="40"/>
      <c r="E24" s="255"/>
    </row>
    <row r="25" spans="1:6" s="256" customFormat="1" ht="16.5" customHeight="1">
      <c r="A25" s="98" t="s">
        <v>286</v>
      </c>
      <c r="B25" s="98" t="s">
        <v>17</v>
      </c>
      <c r="C25" s="84">
        <f>SUM(C26:C29)</f>
        <v>19462.98</v>
      </c>
      <c r="D25" s="84">
        <f>SUM(D26:D29)</f>
        <v>19462.98</v>
      </c>
      <c r="E25" s="255"/>
    </row>
    <row r="26" spans="1:6" s="256" customFormat="1" ht="16.5" customHeight="1">
      <c r="A26" s="257" t="s">
        <v>287</v>
      </c>
      <c r="B26" s="257" t="s">
        <v>18</v>
      </c>
      <c r="C26" s="254">
        <v>7123.35</v>
      </c>
      <c r="D26" s="40">
        <f>C26</f>
        <v>7123.35</v>
      </c>
      <c r="E26" s="255"/>
    </row>
    <row r="27" spans="1:6" s="256" customFormat="1" ht="16.5" customHeight="1">
      <c r="A27" s="257" t="s">
        <v>288</v>
      </c>
      <c r="B27" s="257" t="s">
        <v>19</v>
      </c>
      <c r="C27" s="254">
        <v>2616.4499999999998</v>
      </c>
      <c r="D27" s="40">
        <f>C27</f>
        <v>2616.4499999999998</v>
      </c>
      <c r="E27" s="255"/>
    </row>
    <row r="28" spans="1:6" s="256" customFormat="1" ht="16.5" customHeight="1">
      <c r="A28" s="257" t="s">
        <v>289</v>
      </c>
      <c r="B28" s="257" t="s">
        <v>20</v>
      </c>
      <c r="C28" s="254">
        <v>9641.67</v>
      </c>
      <c r="D28" s="40">
        <f>C28</f>
        <v>9641.67</v>
      </c>
      <c r="E28" s="255"/>
    </row>
    <row r="29" spans="1:6" s="256" customFormat="1" ht="16.5" customHeight="1">
      <c r="A29" s="257" t="s">
        <v>290</v>
      </c>
      <c r="B29" s="257" t="s">
        <v>23</v>
      </c>
      <c r="C29" s="254">
        <v>81.510000000000005</v>
      </c>
      <c r="D29" s="41">
        <v>81.510000000000005</v>
      </c>
      <c r="E29" s="255"/>
    </row>
    <row r="30" spans="1:6" s="256" customFormat="1" ht="16.5" customHeight="1">
      <c r="A30" s="98" t="s">
        <v>291</v>
      </c>
      <c r="B30" s="98" t="s">
        <v>21</v>
      </c>
      <c r="C30" s="254"/>
      <c r="D30" s="41"/>
      <c r="E30" s="255"/>
    </row>
    <row r="31" spans="1:6" s="3" customFormat="1" ht="16.5" customHeight="1">
      <c r="A31" s="89" t="s">
        <v>34</v>
      </c>
      <c r="B31" s="89" t="s">
        <v>3</v>
      </c>
      <c r="C31" s="4"/>
      <c r="D31" s="251"/>
      <c r="E31" s="252"/>
    </row>
    <row r="32" spans="1:6" s="3" customFormat="1" ht="16.5" customHeight="1">
      <c r="A32" s="89" t="s">
        <v>35</v>
      </c>
      <c r="B32" s="89" t="s">
        <v>4</v>
      </c>
      <c r="C32" s="4"/>
      <c r="D32" s="251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1"/>
      <c r="E33" s="96"/>
    </row>
    <row r="34" spans="1:5" s="3" customFormat="1">
      <c r="A34" s="89" t="s">
        <v>37</v>
      </c>
      <c r="B34" s="89" t="s">
        <v>63</v>
      </c>
      <c r="C34" s="84">
        <f>SUM(C35:C36)</f>
        <v>66570</v>
      </c>
      <c r="D34" s="84">
        <f>SUM(D35:D36)</f>
        <v>66570</v>
      </c>
      <c r="E34" s="96"/>
    </row>
    <row r="35" spans="1:5" s="3" customFormat="1" ht="16.5" customHeight="1">
      <c r="A35" s="98" t="s">
        <v>292</v>
      </c>
      <c r="B35" s="98" t="s">
        <v>56</v>
      </c>
      <c r="C35" s="4">
        <v>66570</v>
      </c>
      <c r="D35" s="251">
        <v>66570</v>
      </c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1"/>
      <c r="E36" s="96"/>
    </row>
    <row r="37" spans="1:5" s="3" customFormat="1" ht="16.5" customHeight="1">
      <c r="A37" s="89" t="s">
        <v>38</v>
      </c>
      <c r="B37" s="89" t="s">
        <v>49</v>
      </c>
      <c r="C37" s="4">
        <v>1116.6099999999999</v>
      </c>
      <c r="D37" s="251">
        <f>C37</f>
        <v>1116.6099999999999</v>
      </c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76190</v>
      </c>
      <c r="D38" s="84">
        <f>SUM(D39:D43)</f>
        <v>76190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1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1"/>
      <c r="E40" s="96"/>
    </row>
    <row r="41" spans="1:5" s="3" customFormat="1" ht="16.5" customHeight="1">
      <c r="A41" s="17" t="s">
        <v>359</v>
      </c>
      <c r="B41" s="17" t="s">
        <v>365</v>
      </c>
      <c r="C41" s="4">
        <v>76190</v>
      </c>
      <c r="D41" s="251">
        <f>C41</f>
        <v>76190</v>
      </c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1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1"/>
      <c r="E43" s="96"/>
    </row>
    <row r="44" spans="1:5" s="3" customFormat="1" ht="30">
      <c r="A44" s="89" t="s">
        <v>40</v>
      </c>
      <c r="B44" s="89" t="s">
        <v>28</v>
      </c>
      <c r="C44" s="4">
        <v>4361.28</v>
      </c>
      <c r="D44" s="251">
        <f>C44+59</f>
        <v>4420.28</v>
      </c>
      <c r="E44" s="96"/>
    </row>
    <row r="45" spans="1:5" s="3" customFormat="1" ht="16.5" customHeight="1">
      <c r="A45" s="89" t="s">
        <v>41</v>
      </c>
      <c r="B45" s="89" t="s">
        <v>24</v>
      </c>
      <c r="C45" s="4">
        <f>54162.71</f>
        <v>54162.71</v>
      </c>
      <c r="D45" s="251">
        <f>54162.71-2000-885+226.2</f>
        <v>51503.909999999996</v>
      </c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1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1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342336.95</v>
      </c>
      <c r="D48" s="84">
        <f>SUM(D49:D51)</f>
        <v>313772.98</v>
      </c>
      <c r="E48" s="96"/>
    </row>
    <row r="49" spans="1:6" s="3" customFormat="1" ht="16.5" customHeight="1">
      <c r="A49" s="98" t="s">
        <v>373</v>
      </c>
      <c r="B49" s="98" t="s">
        <v>376</v>
      </c>
      <c r="C49" s="4">
        <v>342336.95</v>
      </c>
      <c r="D49" s="251">
        <f>204450.58+109322.4</f>
        <v>313772.98</v>
      </c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1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1"/>
      <c r="E51" s="96"/>
    </row>
    <row r="52" spans="1:6" s="3" customFormat="1">
      <c r="A52" s="89" t="s">
        <v>45</v>
      </c>
      <c r="B52" s="89" t="s">
        <v>29</v>
      </c>
      <c r="C52" s="4"/>
      <c r="D52" s="251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1"/>
      <c r="E53" s="252"/>
      <c r="F53" s="253"/>
    </row>
    <row r="54" spans="1:6" s="3" customFormat="1" ht="30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2"/>
      <c r="F54" s="253"/>
    </row>
    <row r="55" spans="1:6" s="3" customFormat="1" ht="30">
      <c r="A55" s="89" t="s">
        <v>50</v>
      </c>
      <c r="B55" s="89" t="s">
        <v>48</v>
      </c>
      <c r="C55" s="4"/>
      <c r="D55" s="251"/>
      <c r="E55" s="252"/>
      <c r="F55" s="253"/>
    </row>
    <row r="56" spans="1:6" s="3" customFormat="1" ht="16.5" customHeight="1">
      <c r="A56" s="89" t="s">
        <v>51</v>
      </c>
      <c r="B56" s="89" t="s">
        <v>47</v>
      </c>
      <c r="C56" s="4"/>
      <c r="D56" s="251"/>
      <c r="E56" s="252"/>
      <c r="F56" s="253"/>
    </row>
    <row r="57" spans="1:6" s="3" customFormat="1">
      <c r="A57" s="88">
        <v>1.4</v>
      </c>
      <c r="B57" s="88" t="s">
        <v>419</v>
      </c>
      <c r="C57" s="4"/>
      <c r="D57" s="251"/>
      <c r="E57" s="252"/>
      <c r="F57" s="253"/>
    </row>
    <row r="58" spans="1:6" s="256" customFormat="1">
      <c r="A58" s="88">
        <v>1.5</v>
      </c>
      <c r="B58" s="88" t="s">
        <v>7</v>
      </c>
      <c r="C58" s="254"/>
      <c r="D58" s="40"/>
      <c r="E58" s="255"/>
    </row>
    <row r="59" spans="1:6" s="256" customFormat="1">
      <c r="A59" s="88">
        <v>1.6</v>
      </c>
      <c r="B59" s="45" t="s">
        <v>8</v>
      </c>
      <c r="C59" s="86">
        <f>SUM(C60:C64)</f>
        <v>9253.1200000000008</v>
      </c>
      <c r="D59" s="87">
        <f>SUM(D60:D64)</f>
        <v>246286.31</v>
      </c>
      <c r="E59" s="255"/>
    </row>
    <row r="60" spans="1:6" s="256" customFormat="1">
      <c r="A60" s="89" t="s">
        <v>299</v>
      </c>
      <c r="B60" s="46" t="s">
        <v>52</v>
      </c>
      <c r="C60" s="254"/>
      <c r="D60" s="40"/>
      <c r="E60" s="255"/>
    </row>
    <row r="61" spans="1:6" s="256" customFormat="1" ht="30">
      <c r="A61" s="89" t="s">
        <v>300</v>
      </c>
      <c r="B61" s="46" t="s">
        <v>636</v>
      </c>
      <c r="C61" s="254">
        <v>130</v>
      </c>
      <c r="D61" s="40">
        <v>130</v>
      </c>
      <c r="E61" s="255"/>
    </row>
    <row r="62" spans="1:6" s="256" customFormat="1">
      <c r="A62" s="89" t="s">
        <v>301</v>
      </c>
      <c r="B62" s="46" t="s">
        <v>637</v>
      </c>
      <c r="C62" s="40"/>
      <c r="D62" s="40">
        <v>246156.31</v>
      </c>
      <c r="E62" s="255"/>
    </row>
    <row r="63" spans="1:6" s="256" customFormat="1">
      <c r="A63" s="89" t="s">
        <v>302</v>
      </c>
      <c r="B63" s="46" t="s">
        <v>634</v>
      </c>
      <c r="C63" s="254">
        <v>9123.1200000000008</v>
      </c>
      <c r="D63" s="40">
        <v>0</v>
      </c>
      <c r="E63" s="255"/>
    </row>
    <row r="64" spans="1:6" s="256" customFormat="1">
      <c r="A64" s="89" t="s">
        <v>339</v>
      </c>
      <c r="B64" s="46" t="s">
        <v>340</v>
      </c>
      <c r="C64" s="254"/>
      <c r="D64" s="40"/>
      <c r="E64" s="255"/>
    </row>
    <row r="65" spans="1:5">
      <c r="A65" s="249">
        <v>2</v>
      </c>
      <c r="B65" s="249" t="s">
        <v>413</v>
      </c>
      <c r="C65" s="258"/>
      <c r="D65" s="86">
        <f>SUM(D66:D72)</f>
        <v>1890</v>
      </c>
      <c r="E65" s="97"/>
    </row>
    <row r="66" spans="1:5">
      <c r="A66" s="99">
        <v>2.1</v>
      </c>
      <c r="B66" s="259" t="s">
        <v>100</v>
      </c>
      <c r="C66" s="260"/>
      <c r="D66" s="22"/>
      <c r="E66" s="97"/>
    </row>
    <row r="67" spans="1:5">
      <c r="A67" s="99">
        <v>2.2000000000000002</v>
      </c>
      <c r="B67" s="259" t="s">
        <v>414</v>
      </c>
      <c r="C67" s="260"/>
      <c r="D67" s="22"/>
      <c r="E67" s="97"/>
    </row>
    <row r="68" spans="1:5">
      <c r="A68" s="99">
        <v>2.2999999999999998</v>
      </c>
      <c r="B68" s="259" t="s">
        <v>104</v>
      </c>
      <c r="C68" s="260"/>
      <c r="D68" s="22"/>
      <c r="E68" s="97"/>
    </row>
    <row r="69" spans="1:5">
      <c r="A69" s="99">
        <v>2.4</v>
      </c>
      <c r="B69" s="259" t="s">
        <v>103</v>
      </c>
      <c r="C69" s="260"/>
      <c r="D69" s="22"/>
      <c r="E69" s="97"/>
    </row>
    <row r="70" spans="1:5">
      <c r="A70" s="99">
        <v>2.5</v>
      </c>
      <c r="B70" s="259" t="s">
        <v>415</v>
      </c>
      <c r="C70" s="260"/>
      <c r="D70" s="22">
        <v>1890</v>
      </c>
      <c r="E70" s="97"/>
    </row>
    <row r="71" spans="1:5">
      <c r="A71" s="99">
        <v>2.6</v>
      </c>
      <c r="B71" s="259" t="s">
        <v>101</v>
      </c>
      <c r="C71" s="260"/>
      <c r="D71" s="22"/>
      <c r="E71" s="97"/>
    </row>
    <row r="72" spans="1:5">
      <c r="A72" s="99">
        <v>2.7</v>
      </c>
      <c r="B72" s="259" t="s">
        <v>102</v>
      </c>
      <c r="C72" s="261"/>
      <c r="D72" s="22"/>
      <c r="E72" s="97"/>
    </row>
    <row r="73" spans="1:5">
      <c r="A73" s="249">
        <v>3</v>
      </c>
      <c r="B73" s="249" t="s">
        <v>453</v>
      </c>
      <c r="C73" s="86"/>
      <c r="D73" s="22"/>
      <c r="E73" s="97"/>
    </row>
    <row r="74" spans="1:5">
      <c r="A74" s="249">
        <v>4</v>
      </c>
      <c r="B74" s="249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0"/>
      <c r="D75" s="8"/>
      <c r="E75" s="97"/>
    </row>
    <row r="76" spans="1:5">
      <c r="A76" s="99">
        <v>4.2</v>
      </c>
      <c r="B76" s="99" t="s">
        <v>255</v>
      </c>
      <c r="C76" s="261"/>
      <c r="D76" s="8"/>
      <c r="E76" s="97"/>
    </row>
    <row r="77" spans="1:5">
      <c r="A77" s="249">
        <v>5</v>
      </c>
      <c r="B77" s="249" t="s">
        <v>281</v>
      </c>
      <c r="C77" s="291"/>
      <c r="D77" s="261"/>
      <c r="E77" s="97"/>
    </row>
    <row r="78" spans="1:5">
      <c r="B78" s="44"/>
    </row>
    <row r="79" spans="1:5">
      <c r="A79" s="2" t="s">
        <v>635</v>
      </c>
      <c r="E79" s="5"/>
    </row>
    <row r="80" spans="1:5">
      <c r="B80" s="44"/>
    </row>
    <row r="81" spans="1:9" s="23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topLeftCell="A4" zoomScale="70" zoomScaleSheetLayoutView="70" workbookViewId="0">
      <selection activeCell="B10" sqref="B10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470" t="s">
        <v>110</v>
      </c>
      <c r="D1" s="470"/>
      <c r="E1" s="92"/>
    </row>
    <row r="2" spans="1:5" s="6" customFormat="1">
      <c r="A2" s="75" t="s">
        <v>330</v>
      </c>
      <c r="B2" s="78"/>
      <c r="C2" s="468" t="s">
        <v>512</v>
      </c>
      <c r="D2" s="468"/>
      <c r="E2" s="92"/>
    </row>
    <row r="3" spans="1:5" s="6" customFormat="1">
      <c r="A3" s="77" t="s">
        <v>141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511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46" t="s">
        <v>634</v>
      </c>
      <c r="C10" s="254">
        <v>9123.1200000000008</v>
      </c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9123.1200000000008</v>
      </c>
      <c r="D24" s="87">
        <f>SUM(D10:D23)</f>
        <v>0</v>
      </c>
      <c r="E24" s="97"/>
    </row>
    <row r="25" spans="1:5">
      <c r="A25" s="44"/>
      <c r="B25" s="44"/>
    </row>
    <row r="26" spans="1:5">
      <c r="A26" s="271" t="s">
        <v>443</v>
      </c>
      <c r="E26" s="5"/>
    </row>
    <row r="27" spans="1:5">
      <c r="A27" s="2" t="s">
        <v>444</v>
      </c>
    </row>
    <row r="28" spans="1:5">
      <c r="A28" s="221" t="s">
        <v>445</v>
      </c>
    </row>
    <row r="29" spans="1:5">
      <c r="A29" s="221"/>
    </row>
    <row r="30" spans="1:5">
      <c r="A30" s="221" t="s">
        <v>353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J660"/>
  <sheetViews>
    <sheetView tabSelected="1" view="pageBreakPreview" zoomScale="70" zoomScaleSheetLayoutView="70" workbookViewId="0">
      <selection activeCell="C8" sqref="C8"/>
    </sheetView>
  </sheetViews>
  <sheetFormatPr defaultRowHeight="12.75"/>
  <cols>
    <col min="1" max="1" width="5.42578125" style="190" customWidth="1"/>
    <col min="2" max="2" width="30.85546875" style="190" customWidth="1"/>
    <col min="3" max="3" width="94.28515625" style="190" bestFit="1" customWidth="1"/>
    <col min="4" max="4" width="17" style="190" customWidth="1"/>
    <col min="5" max="5" width="26.28515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5" t="s">
        <v>416</v>
      </c>
      <c r="B1" s="75"/>
      <c r="C1" s="78"/>
      <c r="D1" s="78"/>
      <c r="E1" s="81"/>
      <c r="F1" s="78"/>
      <c r="G1" s="234"/>
      <c r="H1" s="234"/>
      <c r="I1" s="470" t="s">
        <v>110</v>
      </c>
      <c r="J1" s="470"/>
    </row>
    <row r="2" spans="1:10" ht="15">
      <c r="A2" s="77" t="s">
        <v>141</v>
      </c>
      <c r="B2" s="75"/>
      <c r="C2" s="78"/>
      <c r="D2" s="78"/>
      <c r="E2" s="81"/>
      <c r="F2" s="78"/>
      <c r="G2" s="234"/>
      <c r="H2" s="234"/>
      <c r="I2" s="468" t="s">
        <v>512</v>
      </c>
      <c r="J2" s="468"/>
    </row>
    <row r="3" spans="1:10" ht="15">
      <c r="A3" s="77"/>
      <c r="B3" s="77"/>
      <c r="C3" s="75"/>
      <c r="D3" s="75"/>
      <c r="E3" s="439"/>
      <c r="F3" s="75"/>
      <c r="G3" s="167"/>
      <c r="H3" s="167"/>
      <c r="I3" s="234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81"/>
      <c r="F4" s="78"/>
      <c r="G4" s="77"/>
      <c r="H4" s="77"/>
      <c r="I4" s="77"/>
    </row>
    <row r="5" spans="1:10" ht="15">
      <c r="A5" s="81" t="s">
        <v>511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81"/>
      <c r="F6" s="78"/>
      <c r="G6" s="77"/>
      <c r="H6" s="77"/>
      <c r="I6" s="77"/>
    </row>
    <row r="7" spans="1:10" ht="15">
      <c r="A7" s="166"/>
      <c r="B7" s="166"/>
      <c r="C7" s="166"/>
      <c r="D7" s="227"/>
      <c r="E7" s="440"/>
      <c r="F7" s="166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44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7" t="s">
        <v>350</v>
      </c>
    </row>
    <row r="9" spans="1:10" ht="15">
      <c r="A9" s="91"/>
      <c r="B9" s="417" t="s">
        <v>835</v>
      </c>
      <c r="C9" s="416" t="s">
        <v>836</v>
      </c>
      <c r="D9" s="417" t="s">
        <v>539</v>
      </c>
      <c r="E9" s="441" t="s">
        <v>642</v>
      </c>
      <c r="F9" s="91" t="s">
        <v>350</v>
      </c>
      <c r="G9" s="417">
        <v>625</v>
      </c>
      <c r="H9" s="80">
        <f>G9-I9</f>
        <v>500</v>
      </c>
      <c r="I9" s="417">
        <v>125</v>
      </c>
      <c r="J9" s="237"/>
    </row>
    <row r="10" spans="1:10" ht="15">
      <c r="A10" s="91"/>
      <c r="B10" s="417" t="s">
        <v>835</v>
      </c>
      <c r="C10" s="416" t="s">
        <v>836</v>
      </c>
      <c r="D10" s="417" t="s">
        <v>539</v>
      </c>
      <c r="E10" s="441" t="s">
        <v>642</v>
      </c>
      <c r="F10" s="91" t="s">
        <v>350</v>
      </c>
      <c r="G10" s="417">
        <v>375</v>
      </c>
      <c r="H10" s="80">
        <f t="shared" ref="H10:H73" si="0">G10-I10</f>
        <v>300</v>
      </c>
      <c r="I10" s="417">
        <v>75</v>
      </c>
      <c r="J10" s="237"/>
    </row>
    <row r="11" spans="1:10" ht="15">
      <c r="A11" s="91"/>
      <c r="B11" s="417" t="s">
        <v>835</v>
      </c>
      <c r="C11" s="416" t="s">
        <v>836</v>
      </c>
      <c r="D11" s="417" t="s">
        <v>539</v>
      </c>
      <c r="E11" s="441" t="s">
        <v>642</v>
      </c>
      <c r="F11" s="91" t="s">
        <v>350</v>
      </c>
      <c r="G11" s="417">
        <v>125</v>
      </c>
      <c r="H11" s="80">
        <f t="shared" si="0"/>
        <v>100</v>
      </c>
      <c r="I11" s="417">
        <v>25</v>
      </c>
      <c r="J11" s="237"/>
    </row>
    <row r="12" spans="1:10" ht="15">
      <c r="A12" s="91"/>
      <c r="B12" s="417" t="s">
        <v>837</v>
      </c>
      <c r="C12" s="416" t="s">
        <v>838</v>
      </c>
      <c r="D12" s="417" t="s">
        <v>540</v>
      </c>
      <c r="E12" s="441" t="s">
        <v>643</v>
      </c>
      <c r="F12" s="91" t="s">
        <v>350</v>
      </c>
      <c r="G12" s="417">
        <v>3750</v>
      </c>
      <c r="H12" s="80">
        <f t="shared" si="0"/>
        <v>3000</v>
      </c>
      <c r="I12" s="417">
        <v>750</v>
      </c>
      <c r="J12" s="237"/>
    </row>
    <row r="13" spans="1:10" ht="15">
      <c r="A13" s="91"/>
      <c r="B13" s="417" t="s">
        <v>837</v>
      </c>
      <c r="C13" s="416" t="s">
        <v>838</v>
      </c>
      <c r="D13" s="417" t="s">
        <v>540</v>
      </c>
      <c r="E13" s="441" t="s">
        <v>643</v>
      </c>
      <c r="F13" s="91" t="s">
        <v>350</v>
      </c>
      <c r="G13" s="417">
        <v>2500</v>
      </c>
      <c r="H13" s="80">
        <f t="shared" si="0"/>
        <v>2000</v>
      </c>
      <c r="I13" s="417">
        <v>500</v>
      </c>
      <c r="J13" s="237"/>
    </row>
    <row r="14" spans="1:10" ht="15">
      <c r="A14" s="91"/>
      <c r="B14" s="417" t="s">
        <v>837</v>
      </c>
      <c r="C14" s="416" t="s">
        <v>838</v>
      </c>
      <c r="D14" s="417" t="s">
        <v>540</v>
      </c>
      <c r="E14" s="441" t="s">
        <v>643</v>
      </c>
      <c r="F14" s="91" t="s">
        <v>350</v>
      </c>
      <c r="G14" s="417">
        <v>2500</v>
      </c>
      <c r="H14" s="80">
        <f t="shared" si="0"/>
        <v>2000</v>
      </c>
      <c r="I14" s="417">
        <v>500</v>
      </c>
      <c r="J14" s="237"/>
    </row>
    <row r="15" spans="1:10" ht="15">
      <c r="A15" s="91"/>
      <c r="B15" s="417" t="s">
        <v>837</v>
      </c>
      <c r="C15" s="416" t="s">
        <v>838</v>
      </c>
      <c r="D15" s="417" t="s">
        <v>540</v>
      </c>
      <c r="E15" s="441" t="s">
        <v>643</v>
      </c>
      <c r="F15" s="91" t="s">
        <v>350</v>
      </c>
      <c r="G15" s="417">
        <v>6250</v>
      </c>
      <c r="H15" s="80">
        <f t="shared" si="0"/>
        <v>5000</v>
      </c>
      <c r="I15" s="417">
        <v>1250</v>
      </c>
      <c r="J15" s="237"/>
    </row>
    <row r="16" spans="1:10" ht="15">
      <c r="A16" s="91"/>
      <c r="B16" s="417" t="s">
        <v>837</v>
      </c>
      <c r="C16" s="416" t="s">
        <v>838</v>
      </c>
      <c r="D16" s="417" t="s">
        <v>540</v>
      </c>
      <c r="E16" s="441" t="s">
        <v>643</v>
      </c>
      <c r="F16" s="91" t="s">
        <v>350</v>
      </c>
      <c r="G16" s="417">
        <v>2500</v>
      </c>
      <c r="H16" s="80">
        <f t="shared" si="0"/>
        <v>2000</v>
      </c>
      <c r="I16" s="417">
        <v>500</v>
      </c>
      <c r="J16" s="237"/>
    </row>
    <row r="17" spans="1:10" ht="15">
      <c r="A17" s="91"/>
      <c r="B17" s="417" t="s">
        <v>837</v>
      </c>
      <c r="C17" s="416" t="s">
        <v>838</v>
      </c>
      <c r="D17" s="417" t="s">
        <v>540</v>
      </c>
      <c r="E17" s="441" t="s">
        <v>643</v>
      </c>
      <c r="F17" s="91" t="s">
        <v>350</v>
      </c>
      <c r="G17" s="417">
        <v>6250</v>
      </c>
      <c r="H17" s="80">
        <f t="shared" si="0"/>
        <v>5000</v>
      </c>
      <c r="I17" s="417">
        <v>1250</v>
      </c>
      <c r="J17" s="237"/>
    </row>
    <row r="18" spans="1:10" ht="15">
      <c r="A18" s="91"/>
      <c r="B18" s="417" t="s">
        <v>837</v>
      </c>
      <c r="C18" s="416" t="s">
        <v>838</v>
      </c>
      <c r="D18" s="417" t="s">
        <v>540</v>
      </c>
      <c r="E18" s="441" t="s">
        <v>643</v>
      </c>
      <c r="F18" s="91" t="s">
        <v>350</v>
      </c>
      <c r="G18" s="417">
        <v>6250</v>
      </c>
      <c r="H18" s="80">
        <f t="shared" si="0"/>
        <v>5000</v>
      </c>
      <c r="I18" s="417">
        <v>1250</v>
      </c>
      <c r="J18" s="237"/>
    </row>
    <row r="19" spans="1:10" ht="15">
      <c r="A19" s="91"/>
      <c r="B19" s="417" t="s">
        <v>837</v>
      </c>
      <c r="C19" s="416" t="s">
        <v>838</v>
      </c>
      <c r="D19" s="417" t="s">
        <v>540</v>
      </c>
      <c r="E19" s="441" t="s">
        <v>643</v>
      </c>
      <c r="F19" s="91" t="s">
        <v>350</v>
      </c>
      <c r="G19" s="417">
        <v>2500</v>
      </c>
      <c r="H19" s="80">
        <f t="shared" si="0"/>
        <v>2000</v>
      </c>
      <c r="I19" s="417">
        <v>500</v>
      </c>
      <c r="J19" s="237"/>
    </row>
    <row r="20" spans="1:10" ht="15">
      <c r="A20" s="91"/>
      <c r="B20" s="417" t="s">
        <v>837</v>
      </c>
      <c r="C20" s="416" t="s">
        <v>838</v>
      </c>
      <c r="D20" s="417" t="s">
        <v>540</v>
      </c>
      <c r="E20" s="441" t="s">
        <v>643</v>
      </c>
      <c r="F20" s="91" t="s">
        <v>350</v>
      </c>
      <c r="G20" s="417">
        <v>6250</v>
      </c>
      <c r="H20" s="80">
        <f t="shared" si="0"/>
        <v>5000</v>
      </c>
      <c r="I20" s="417">
        <v>1250</v>
      </c>
      <c r="J20" s="237"/>
    </row>
    <row r="21" spans="1:10" ht="15">
      <c r="A21" s="91"/>
      <c r="B21" s="417" t="s">
        <v>837</v>
      </c>
      <c r="C21" s="416" t="s">
        <v>838</v>
      </c>
      <c r="D21" s="417" t="s">
        <v>540</v>
      </c>
      <c r="E21" s="441" t="s">
        <v>643</v>
      </c>
      <c r="F21" s="91" t="s">
        <v>350</v>
      </c>
      <c r="G21" s="417">
        <v>1000</v>
      </c>
      <c r="H21" s="80">
        <f t="shared" si="0"/>
        <v>800</v>
      </c>
      <c r="I21" s="417">
        <v>200</v>
      </c>
      <c r="J21" s="237"/>
    </row>
    <row r="22" spans="1:10" ht="15">
      <c r="A22" s="91"/>
      <c r="B22" s="417" t="s">
        <v>837</v>
      </c>
      <c r="C22" s="416" t="s">
        <v>838</v>
      </c>
      <c r="D22" s="417" t="s">
        <v>540</v>
      </c>
      <c r="E22" s="441" t="s">
        <v>643</v>
      </c>
      <c r="F22" s="91" t="s">
        <v>350</v>
      </c>
      <c r="G22" s="417">
        <v>3750</v>
      </c>
      <c r="H22" s="80">
        <f t="shared" si="0"/>
        <v>3000</v>
      </c>
      <c r="I22" s="417">
        <v>750</v>
      </c>
      <c r="J22" s="237"/>
    </row>
    <row r="23" spans="1:10" ht="15">
      <c r="A23" s="91"/>
      <c r="B23" s="417" t="s">
        <v>837</v>
      </c>
      <c r="C23" s="416" t="s">
        <v>838</v>
      </c>
      <c r="D23" s="417" t="s">
        <v>540</v>
      </c>
      <c r="E23" s="441" t="s">
        <v>643</v>
      </c>
      <c r="F23" s="91" t="s">
        <v>350</v>
      </c>
      <c r="G23" s="417">
        <v>3750</v>
      </c>
      <c r="H23" s="80">
        <f t="shared" si="0"/>
        <v>3000</v>
      </c>
      <c r="I23" s="417">
        <v>750</v>
      </c>
      <c r="J23" s="237"/>
    </row>
    <row r="24" spans="1:10" ht="15">
      <c r="A24" s="91"/>
      <c r="B24" s="417" t="s">
        <v>837</v>
      </c>
      <c r="C24" s="416" t="s">
        <v>838</v>
      </c>
      <c r="D24" s="417" t="s">
        <v>540</v>
      </c>
      <c r="E24" s="441" t="s">
        <v>643</v>
      </c>
      <c r="F24" s="91" t="s">
        <v>350</v>
      </c>
      <c r="G24" s="417">
        <v>3750</v>
      </c>
      <c r="H24" s="80">
        <f t="shared" si="0"/>
        <v>3000</v>
      </c>
      <c r="I24" s="417">
        <v>750</v>
      </c>
      <c r="J24" s="237"/>
    </row>
    <row r="25" spans="1:10" ht="15">
      <c r="A25" s="91"/>
      <c r="B25" s="417" t="s">
        <v>837</v>
      </c>
      <c r="C25" s="416" t="s">
        <v>838</v>
      </c>
      <c r="D25" s="417" t="s">
        <v>540</v>
      </c>
      <c r="E25" s="441" t="s">
        <v>643</v>
      </c>
      <c r="F25" s="91" t="s">
        <v>350</v>
      </c>
      <c r="G25" s="417">
        <v>6250</v>
      </c>
      <c r="H25" s="80">
        <f t="shared" si="0"/>
        <v>5000</v>
      </c>
      <c r="I25" s="417">
        <v>1250</v>
      </c>
      <c r="J25" s="237"/>
    </row>
    <row r="26" spans="1:10" ht="15">
      <c r="A26" s="91"/>
      <c r="B26" s="417" t="s">
        <v>837</v>
      </c>
      <c r="C26" s="416" t="s">
        <v>838</v>
      </c>
      <c r="D26" s="417" t="s">
        <v>540</v>
      </c>
      <c r="E26" s="441" t="s">
        <v>643</v>
      </c>
      <c r="F26" s="91" t="s">
        <v>350</v>
      </c>
      <c r="G26" s="417">
        <v>3750</v>
      </c>
      <c r="H26" s="80">
        <f t="shared" si="0"/>
        <v>3000</v>
      </c>
      <c r="I26" s="417">
        <v>750</v>
      </c>
      <c r="J26" s="237"/>
    </row>
    <row r="27" spans="1:10" ht="15">
      <c r="A27" s="91"/>
      <c r="B27" s="417" t="s">
        <v>837</v>
      </c>
      <c r="C27" s="416" t="s">
        <v>838</v>
      </c>
      <c r="D27" s="417" t="s">
        <v>540</v>
      </c>
      <c r="E27" s="441" t="s">
        <v>643</v>
      </c>
      <c r="F27" s="91" t="s">
        <v>350</v>
      </c>
      <c r="G27" s="417">
        <v>6250</v>
      </c>
      <c r="H27" s="80">
        <f t="shared" si="0"/>
        <v>5000</v>
      </c>
      <c r="I27" s="417">
        <v>1250</v>
      </c>
      <c r="J27" s="237"/>
    </row>
    <row r="28" spans="1:10" ht="15">
      <c r="A28" s="91"/>
      <c r="B28" s="417" t="s">
        <v>839</v>
      </c>
      <c r="C28" s="416" t="s">
        <v>840</v>
      </c>
      <c r="D28" s="417" t="s">
        <v>541</v>
      </c>
      <c r="E28" s="441" t="s">
        <v>644</v>
      </c>
      <c r="F28" s="91" t="s">
        <v>350</v>
      </c>
      <c r="G28" s="417">
        <v>1250</v>
      </c>
      <c r="H28" s="80">
        <f t="shared" si="0"/>
        <v>1000</v>
      </c>
      <c r="I28" s="417">
        <v>250</v>
      </c>
      <c r="J28" s="237"/>
    </row>
    <row r="29" spans="1:10" ht="15">
      <c r="A29" s="91"/>
      <c r="B29" s="417" t="s">
        <v>839</v>
      </c>
      <c r="C29" s="416" t="s">
        <v>840</v>
      </c>
      <c r="D29" s="417" t="s">
        <v>541</v>
      </c>
      <c r="E29" s="441" t="s">
        <v>644</v>
      </c>
      <c r="F29" s="91" t="s">
        <v>350</v>
      </c>
      <c r="G29" s="417">
        <v>1250</v>
      </c>
      <c r="H29" s="80">
        <f t="shared" si="0"/>
        <v>1000</v>
      </c>
      <c r="I29" s="417">
        <v>250</v>
      </c>
      <c r="J29" s="237"/>
    </row>
    <row r="30" spans="1:10" ht="15">
      <c r="A30" s="91"/>
      <c r="B30" s="417" t="s">
        <v>839</v>
      </c>
      <c r="C30" s="416" t="s">
        <v>840</v>
      </c>
      <c r="D30" s="417" t="s">
        <v>541</v>
      </c>
      <c r="E30" s="441" t="s">
        <v>644</v>
      </c>
      <c r="F30" s="91" t="s">
        <v>350</v>
      </c>
      <c r="G30" s="417">
        <v>1250</v>
      </c>
      <c r="H30" s="80">
        <f t="shared" si="0"/>
        <v>1000</v>
      </c>
      <c r="I30" s="417">
        <v>250</v>
      </c>
      <c r="J30" s="237"/>
    </row>
    <row r="31" spans="1:10" ht="15">
      <c r="A31" s="91"/>
      <c r="B31" s="417" t="s">
        <v>839</v>
      </c>
      <c r="C31" s="416" t="s">
        <v>840</v>
      </c>
      <c r="D31" s="417" t="s">
        <v>541</v>
      </c>
      <c r="E31" s="441" t="s">
        <v>644</v>
      </c>
      <c r="F31" s="91" t="s">
        <v>350</v>
      </c>
      <c r="G31" s="417">
        <v>1250</v>
      </c>
      <c r="H31" s="80">
        <f t="shared" si="0"/>
        <v>1000</v>
      </c>
      <c r="I31" s="417">
        <v>250</v>
      </c>
      <c r="J31" s="237"/>
    </row>
    <row r="32" spans="1:10" ht="15">
      <c r="A32" s="91"/>
      <c r="B32" s="417" t="s">
        <v>839</v>
      </c>
      <c r="C32" s="416" t="s">
        <v>840</v>
      </c>
      <c r="D32" s="417" t="s">
        <v>541</v>
      </c>
      <c r="E32" s="441" t="s">
        <v>644</v>
      </c>
      <c r="F32" s="91" t="s">
        <v>350</v>
      </c>
      <c r="G32" s="417">
        <v>1250</v>
      </c>
      <c r="H32" s="80">
        <f t="shared" si="0"/>
        <v>1000</v>
      </c>
      <c r="I32" s="417">
        <v>250</v>
      </c>
      <c r="J32" s="237"/>
    </row>
    <row r="33" spans="1:10" ht="15">
      <c r="A33" s="91"/>
      <c r="B33" s="417" t="s">
        <v>839</v>
      </c>
      <c r="C33" s="416" t="s">
        <v>840</v>
      </c>
      <c r="D33" s="417" t="s">
        <v>541</v>
      </c>
      <c r="E33" s="441" t="s">
        <v>644</v>
      </c>
      <c r="F33" s="91" t="s">
        <v>350</v>
      </c>
      <c r="G33" s="417">
        <v>1250</v>
      </c>
      <c r="H33" s="80">
        <f t="shared" si="0"/>
        <v>1000</v>
      </c>
      <c r="I33" s="417">
        <v>250</v>
      </c>
      <c r="J33" s="237"/>
    </row>
    <row r="34" spans="1:10" ht="15">
      <c r="A34" s="91"/>
      <c r="B34" s="417" t="s">
        <v>839</v>
      </c>
      <c r="C34" s="416" t="s">
        <v>840</v>
      </c>
      <c r="D34" s="417" t="s">
        <v>541</v>
      </c>
      <c r="E34" s="441" t="s">
        <v>644</v>
      </c>
      <c r="F34" s="91" t="s">
        <v>350</v>
      </c>
      <c r="G34" s="417">
        <v>1250</v>
      </c>
      <c r="H34" s="80">
        <f t="shared" si="0"/>
        <v>1000</v>
      </c>
      <c r="I34" s="417">
        <v>250</v>
      </c>
      <c r="J34" s="237"/>
    </row>
    <row r="35" spans="1:10" ht="15">
      <c r="A35" s="91"/>
      <c r="B35" s="417" t="s">
        <v>839</v>
      </c>
      <c r="C35" s="416" t="s">
        <v>840</v>
      </c>
      <c r="D35" s="417" t="s">
        <v>541</v>
      </c>
      <c r="E35" s="441" t="s">
        <v>644</v>
      </c>
      <c r="F35" s="91" t="s">
        <v>350</v>
      </c>
      <c r="G35" s="417">
        <v>1250</v>
      </c>
      <c r="H35" s="80">
        <f t="shared" si="0"/>
        <v>1000</v>
      </c>
      <c r="I35" s="417">
        <v>250</v>
      </c>
      <c r="J35" s="237"/>
    </row>
    <row r="36" spans="1:10" ht="15">
      <c r="A36" s="91"/>
      <c r="B36" s="417" t="s">
        <v>839</v>
      </c>
      <c r="C36" s="416" t="s">
        <v>840</v>
      </c>
      <c r="D36" s="417" t="s">
        <v>541</v>
      </c>
      <c r="E36" s="441" t="s">
        <v>644</v>
      </c>
      <c r="F36" s="91" t="s">
        <v>350</v>
      </c>
      <c r="G36" s="417">
        <v>1250</v>
      </c>
      <c r="H36" s="80">
        <f t="shared" si="0"/>
        <v>1000</v>
      </c>
      <c r="I36" s="417">
        <v>250</v>
      </c>
      <c r="J36" s="237"/>
    </row>
    <row r="37" spans="1:10" ht="15">
      <c r="A37" s="91"/>
      <c r="B37" s="417" t="s">
        <v>839</v>
      </c>
      <c r="C37" s="416" t="s">
        <v>840</v>
      </c>
      <c r="D37" s="417" t="s">
        <v>541</v>
      </c>
      <c r="E37" s="441" t="s">
        <v>644</v>
      </c>
      <c r="F37" s="91" t="s">
        <v>350</v>
      </c>
      <c r="G37" s="417">
        <v>1250</v>
      </c>
      <c r="H37" s="80">
        <f t="shared" si="0"/>
        <v>1000</v>
      </c>
      <c r="I37" s="417">
        <v>250</v>
      </c>
      <c r="J37" s="237"/>
    </row>
    <row r="38" spans="1:10" ht="15">
      <c r="A38" s="91"/>
      <c r="B38" s="417" t="s">
        <v>839</v>
      </c>
      <c r="C38" s="416" t="s">
        <v>840</v>
      </c>
      <c r="D38" s="417" t="s">
        <v>541</v>
      </c>
      <c r="E38" s="441" t="s">
        <v>644</v>
      </c>
      <c r="F38" s="91" t="s">
        <v>350</v>
      </c>
      <c r="G38" s="417">
        <v>1250</v>
      </c>
      <c r="H38" s="80">
        <f t="shared" si="0"/>
        <v>1000</v>
      </c>
      <c r="I38" s="417">
        <v>250</v>
      </c>
      <c r="J38" s="237"/>
    </row>
    <row r="39" spans="1:10" ht="15">
      <c r="A39" s="91"/>
      <c r="B39" s="417" t="s">
        <v>839</v>
      </c>
      <c r="C39" s="416" t="s">
        <v>840</v>
      </c>
      <c r="D39" s="417" t="s">
        <v>541</v>
      </c>
      <c r="E39" s="441" t="s">
        <v>644</v>
      </c>
      <c r="F39" s="91" t="s">
        <v>350</v>
      </c>
      <c r="G39" s="417">
        <v>1250</v>
      </c>
      <c r="H39" s="80">
        <f t="shared" si="0"/>
        <v>1000</v>
      </c>
      <c r="I39" s="417">
        <v>250</v>
      </c>
      <c r="J39" s="237"/>
    </row>
    <row r="40" spans="1:10" ht="15">
      <c r="A40" s="91"/>
      <c r="B40" s="417" t="s">
        <v>839</v>
      </c>
      <c r="C40" s="416" t="s">
        <v>840</v>
      </c>
      <c r="D40" s="417" t="s">
        <v>541</v>
      </c>
      <c r="E40" s="441" t="s">
        <v>644</v>
      </c>
      <c r="F40" s="91" t="s">
        <v>350</v>
      </c>
      <c r="G40" s="417">
        <v>1250</v>
      </c>
      <c r="H40" s="80">
        <f t="shared" si="0"/>
        <v>1000</v>
      </c>
      <c r="I40" s="417">
        <v>250</v>
      </c>
      <c r="J40" s="237"/>
    </row>
    <row r="41" spans="1:10" ht="15">
      <c r="A41" s="91"/>
      <c r="B41" s="417" t="s">
        <v>839</v>
      </c>
      <c r="C41" s="416" t="s">
        <v>840</v>
      </c>
      <c r="D41" s="417" t="s">
        <v>541</v>
      </c>
      <c r="E41" s="441" t="s">
        <v>644</v>
      </c>
      <c r="F41" s="91" t="s">
        <v>350</v>
      </c>
      <c r="G41" s="417">
        <v>1250</v>
      </c>
      <c r="H41" s="80">
        <f t="shared" si="0"/>
        <v>1000</v>
      </c>
      <c r="I41" s="417">
        <v>250</v>
      </c>
      <c r="J41" s="237"/>
    </row>
    <row r="42" spans="1:10" ht="15">
      <c r="A42" s="91"/>
      <c r="B42" s="417" t="s">
        <v>839</v>
      </c>
      <c r="C42" s="416" t="s">
        <v>840</v>
      </c>
      <c r="D42" s="417" t="s">
        <v>541</v>
      </c>
      <c r="E42" s="441" t="s">
        <v>644</v>
      </c>
      <c r="F42" s="91" t="s">
        <v>350</v>
      </c>
      <c r="G42" s="417">
        <v>1250</v>
      </c>
      <c r="H42" s="80">
        <f t="shared" si="0"/>
        <v>1000</v>
      </c>
      <c r="I42" s="417">
        <v>250</v>
      </c>
      <c r="J42" s="237"/>
    </row>
    <row r="43" spans="1:10" ht="15">
      <c r="A43" s="91"/>
      <c r="B43" s="417" t="s">
        <v>839</v>
      </c>
      <c r="C43" s="416" t="s">
        <v>840</v>
      </c>
      <c r="D43" s="417" t="s">
        <v>541</v>
      </c>
      <c r="E43" s="441" t="s">
        <v>644</v>
      </c>
      <c r="F43" s="91" t="s">
        <v>350</v>
      </c>
      <c r="G43" s="417">
        <v>1250</v>
      </c>
      <c r="H43" s="80">
        <f t="shared" si="0"/>
        <v>1000</v>
      </c>
      <c r="I43" s="417">
        <v>250</v>
      </c>
      <c r="J43" s="237"/>
    </row>
    <row r="44" spans="1:10" ht="15">
      <c r="A44" s="91"/>
      <c r="B44" s="417" t="s">
        <v>839</v>
      </c>
      <c r="C44" s="416" t="s">
        <v>840</v>
      </c>
      <c r="D44" s="417" t="s">
        <v>541</v>
      </c>
      <c r="E44" s="441" t="s">
        <v>644</v>
      </c>
      <c r="F44" s="91" t="s">
        <v>350</v>
      </c>
      <c r="G44" s="417">
        <v>1250</v>
      </c>
      <c r="H44" s="80">
        <f t="shared" si="0"/>
        <v>1000</v>
      </c>
      <c r="I44" s="417">
        <v>250</v>
      </c>
      <c r="J44" s="237"/>
    </row>
    <row r="45" spans="1:10" ht="15">
      <c r="A45" s="91"/>
      <c r="B45" s="417" t="s">
        <v>839</v>
      </c>
      <c r="C45" s="416" t="s">
        <v>840</v>
      </c>
      <c r="D45" s="417" t="s">
        <v>541</v>
      </c>
      <c r="E45" s="441" t="s">
        <v>644</v>
      </c>
      <c r="F45" s="91" t="s">
        <v>350</v>
      </c>
      <c r="G45" s="417">
        <v>2500</v>
      </c>
      <c r="H45" s="80">
        <f t="shared" si="0"/>
        <v>2000</v>
      </c>
      <c r="I45" s="417">
        <v>500</v>
      </c>
      <c r="J45" s="237"/>
    </row>
    <row r="46" spans="1:10" ht="15">
      <c r="A46" s="91"/>
      <c r="B46" s="417" t="s">
        <v>839</v>
      </c>
      <c r="C46" s="416" t="s">
        <v>841</v>
      </c>
      <c r="D46" s="417" t="s">
        <v>542</v>
      </c>
      <c r="E46" s="441" t="s">
        <v>644</v>
      </c>
      <c r="F46" s="91" t="s">
        <v>350</v>
      </c>
      <c r="G46" s="417">
        <v>3750</v>
      </c>
      <c r="H46" s="80">
        <f t="shared" si="0"/>
        <v>3000</v>
      </c>
      <c r="I46" s="417">
        <v>750</v>
      </c>
      <c r="J46" s="237"/>
    </row>
    <row r="47" spans="1:10" ht="15">
      <c r="A47" s="91"/>
      <c r="B47" s="417" t="s">
        <v>839</v>
      </c>
      <c r="C47" s="416" t="s">
        <v>841</v>
      </c>
      <c r="D47" s="417" t="s">
        <v>542</v>
      </c>
      <c r="E47" s="441" t="s">
        <v>644</v>
      </c>
      <c r="F47" s="91" t="s">
        <v>350</v>
      </c>
      <c r="G47" s="417">
        <v>2500</v>
      </c>
      <c r="H47" s="80">
        <f t="shared" si="0"/>
        <v>2000</v>
      </c>
      <c r="I47" s="417">
        <v>500</v>
      </c>
      <c r="J47" s="237"/>
    </row>
    <row r="48" spans="1:10" ht="15">
      <c r="A48" s="91"/>
      <c r="B48" s="417" t="s">
        <v>839</v>
      </c>
      <c r="C48" s="416" t="s">
        <v>841</v>
      </c>
      <c r="D48" s="417" t="s">
        <v>542</v>
      </c>
      <c r="E48" s="441" t="s">
        <v>644</v>
      </c>
      <c r="F48" s="91" t="s">
        <v>350</v>
      </c>
      <c r="G48" s="417">
        <v>1250</v>
      </c>
      <c r="H48" s="80">
        <f t="shared" si="0"/>
        <v>1000</v>
      </c>
      <c r="I48" s="417">
        <v>250</v>
      </c>
      <c r="J48" s="237"/>
    </row>
    <row r="49" spans="1:10" ht="15">
      <c r="A49" s="91"/>
      <c r="B49" s="417" t="s">
        <v>839</v>
      </c>
      <c r="C49" s="416" t="s">
        <v>841</v>
      </c>
      <c r="D49" s="417" t="s">
        <v>542</v>
      </c>
      <c r="E49" s="441" t="s">
        <v>644</v>
      </c>
      <c r="F49" s="91" t="s">
        <v>350</v>
      </c>
      <c r="G49" s="417">
        <v>1250</v>
      </c>
      <c r="H49" s="80">
        <f t="shared" si="0"/>
        <v>1000</v>
      </c>
      <c r="I49" s="417">
        <v>250</v>
      </c>
      <c r="J49" s="237"/>
    </row>
    <row r="50" spans="1:10" ht="15">
      <c r="A50" s="91"/>
      <c r="B50" s="417" t="s">
        <v>839</v>
      </c>
      <c r="C50" s="416" t="s">
        <v>841</v>
      </c>
      <c r="D50" s="417" t="s">
        <v>542</v>
      </c>
      <c r="E50" s="441" t="s">
        <v>644</v>
      </c>
      <c r="F50" s="91" t="s">
        <v>350</v>
      </c>
      <c r="G50" s="417">
        <v>3750</v>
      </c>
      <c r="H50" s="80">
        <f t="shared" si="0"/>
        <v>3000</v>
      </c>
      <c r="I50" s="417">
        <v>750</v>
      </c>
      <c r="J50" s="237"/>
    </row>
    <row r="51" spans="1:10" ht="15">
      <c r="A51" s="91"/>
      <c r="B51" s="417" t="s">
        <v>839</v>
      </c>
      <c r="C51" s="416" t="s">
        <v>841</v>
      </c>
      <c r="D51" s="417" t="s">
        <v>542</v>
      </c>
      <c r="E51" s="441" t="s">
        <v>644</v>
      </c>
      <c r="F51" s="91" t="s">
        <v>350</v>
      </c>
      <c r="G51" s="417">
        <v>1500</v>
      </c>
      <c r="H51" s="80">
        <f t="shared" si="0"/>
        <v>1200</v>
      </c>
      <c r="I51" s="417">
        <v>300</v>
      </c>
      <c r="J51" s="237"/>
    </row>
    <row r="52" spans="1:10" ht="15">
      <c r="A52" s="91"/>
      <c r="B52" s="417" t="s">
        <v>839</v>
      </c>
      <c r="C52" s="416" t="s">
        <v>841</v>
      </c>
      <c r="D52" s="417" t="s">
        <v>542</v>
      </c>
      <c r="E52" s="441" t="s">
        <v>644</v>
      </c>
      <c r="F52" s="91" t="s">
        <v>350</v>
      </c>
      <c r="G52" s="417">
        <v>1250</v>
      </c>
      <c r="H52" s="80">
        <f t="shared" si="0"/>
        <v>1000</v>
      </c>
      <c r="I52" s="417">
        <v>250</v>
      </c>
      <c r="J52" s="237"/>
    </row>
    <row r="53" spans="1:10" ht="15">
      <c r="A53" s="91"/>
      <c r="B53" s="417" t="s">
        <v>839</v>
      </c>
      <c r="C53" s="416" t="s">
        <v>841</v>
      </c>
      <c r="D53" s="417" t="s">
        <v>542</v>
      </c>
      <c r="E53" s="441" t="s">
        <v>644</v>
      </c>
      <c r="F53" s="91" t="s">
        <v>350</v>
      </c>
      <c r="G53" s="417">
        <v>1250</v>
      </c>
      <c r="H53" s="80">
        <f t="shared" si="0"/>
        <v>1000</v>
      </c>
      <c r="I53" s="417">
        <v>250</v>
      </c>
      <c r="J53" s="237"/>
    </row>
    <row r="54" spans="1:10" ht="15">
      <c r="A54" s="91"/>
      <c r="B54" s="417" t="s">
        <v>839</v>
      </c>
      <c r="C54" s="416" t="s">
        <v>841</v>
      </c>
      <c r="D54" s="417" t="s">
        <v>542</v>
      </c>
      <c r="E54" s="441" t="s">
        <v>644</v>
      </c>
      <c r="F54" s="91" t="s">
        <v>350</v>
      </c>
      <c r="G54" s="417">
        <v>1250</v>
      </c>
      <c r="H54" s="80">
        <f t="shared" si="0"/>
        <v>1000</v>
      </c>
      <c r="I54" s="417">
        <v>250</v>
      </c>
      <c r="J54" s="237"/>
    </row>
    <row r="55" spans="1:10" ht="15">
      <c r="A55" s="91"/>
      <c r="B55" s="417" t="s">
        <v>839</v>
      </c>
      <c r="C55" s="416" t="s">
        <v>841</v>
      </c>
      <c r="D55" s="417" t="s">
        <v>542</v>
      </c>
      <c r="E55" s="441" t="s">
        <v>644</v>
      </c>
      <c r="F55" s="91" t="s">
        <v>350</v>
      </c>
      <c r="G55" s="417">
        <v>1250</v>
      </c>
      <c r="H55" s="80">
        <f t="shared" si="0"/>
        <v>1000</v>
      </c>
      <c r="I55" s="417">
        <v>250</v>
      </c>
      <c r="J55" s="237"/>
    </row>
    <row r="56" spans="1:10" ht="15">
      <c r="A56" s="91"/>
      <c r="B56" s="417" t="s">
        <v>839</v>
      </c>
      <c r="C56" s="416" t="s">
        <v>841</v>
      </c>
      <c r="D56" s="417" t="s">
        <v>542</v>
      </c>
      <c r="E56" s="441" t="s">
        <v>644</v>
      </c>
      <c r="F56" s="91" t="s">
        <v>350</v>
      </c>
      <c r="G56" s="417">
        <v>1250</v>
      </c>
      <c r="H56" s="80">
        <f t="shared" si="0"/>
        <v>1000</v>
      </c>
      <c r="I56" s="417">
        <v>250</v>
      </c>
      <c r="J56" s="237"/>
    </row>
    <row r="57" spans="1:10" ht="15">
      <c r="A57" s="91"/>
      <c r="B57" s="417" t="s">
        <v>839</v>
      </c>
      <c r="C57" s="416" t="s">
        <v>841</v>
      </c>
      <c r="D57" s="417" t="s">
        <v>542</v>
      </c>
      <c r="E57" s="441" t="s">
        <v>644</v>
      </c>
      <c r="F57" s="91" t="s">
        <v>350</v>
      </c>
      <c r="G57" s="417">
        <v>1875</v>
      </c>
      <c r="H57" s="80">
        <f t="shared" si="0"/>
        <v>1500</v>
      </c>
      <c r="I57" s="417">
        <v>375</v>
      </c>
      <c r="J57" s="237"/>
    </row>
    <row r="58" spans="1:10" ht="15">
      <c r="A58" s="91"/>
      <c r="B58" s="417" t="s">
        <v>839</v>
      </c>
      <c r="C58" s="416" t="s">
        <v>841</v>
      </c>
      <c r="D58" s="417" t="s">
        <v>542</v>
      </c>
      <c r="E58" s="441" t="s">
        <v>644</v>
      </c>
      <c r="F58" s="91" t="s">
        <v>350</v>
      </c>
      <c r="G58" s="417">
        <v>1250</v>
      </c>
      <c r="H58" s="80">
        <f t="shared" si="0"/>
        <v>1000</v>
      </c>
      <c r="I58" s="417">
        <v>250</v>
      </c>
      <c r="J58" s="237"/>
    </row>
    <row r="59" spans="1:10" ht="15">
      <c r="A59" s="91"/>
      <c r="B59" s="417" t="s">
        <v>839</v>
      </c>
      <c r="C59" s="416" t="s">
        <v>841</v>
      </c>
      <c r="D59" s="417" t="s">
        <v>542</v>
      </c>
      <c r="E59" s="441" t="s">
        <v>644</v>
      </c>
      <c r="F59" s="91" t="s">
        <v>350</v>
      </c>
      <c r="G59" s="417">
        <v>2500</v>
      </c>
      <c r="H59" s="80">
        <f t="shared" si="0"/>
        <v>2000</v>
      </c>
      <c r="I59" s="417">
        <v>500</v>
      </c>
      <c r="J59" s="237"/>
    </row>
    <row r="60" spans="1:10" ht="15">
      <c r="A60" s="91"/>
      <c r="B60" s="417" t="s">
        <v>839</v>
      </c>
      <c r="C60" s="416" t="s">
        <v>841</v>
      </c>
      <c r="D60" s="417" t="s">
        <v>542</v>
      </c>
      <c r="E60" s="441" t="s">
        <v>644</v>
      </c>
      <c r="F60" s="91" t="s">
        <v>350</v>
      </c>
      <c r="G60" s="417">
        <v>1250</v>
      </c>
      <c r="H60" s="80">
        <f t="shared" si="0"/>
        <v>1000</v>
      </c>
      <c r="I60" s="417">
        <v>250</v>
      </c>
      <c r="J60" s="237"/>
    </row>
    <row r="61" spans="1:10" ht="15">
      <c r="A61" s="91"/>
      <c r="B61" s="417" t="s">
        <v>839</v>
      </c>
      <c r="C61" s="416" t="s">
        <v>841</v>
      </c>
      <c r="D61" s="417" t="s">
        <v>542</v>
      </c>
      <c r="E61" s="441" t="s">
        <v>644</v>
      </c>
      <c r="F61" s="91" t="s">
        <v>350</v>
      </c>
      <c r="G61" s="417">
        <v>1250</v>
      </c>
      <c r="H61" s="80">
        <f t="shared" si="0"/>
        <v>1000</v>
      </c>
      <c r="I61" s="417">
        <v>250</v>
      </c>
      <c r="J61" s="237"/>
    </row>
    <row r="62" spans="1:10" ht="15">
      <c r="A62" s="91"/>
      <c r="B62" s="417" t="s">
        <v>839</v>
      </c>
      <c r="C62" s="416" t="s">
        <v>841</v>
      </c>
      <c r="D62" s="417" t="s">
        <v>542</v>
      </c>
      <c r="E62" s="441" t="s">
        <v>644</v>
      </c>
      <c r="F62" s="91" t="s">
        <v>350</v>
      </c>
      <c r="G62" s="417">
        <v>1875</v>
      </c>
      <c r="H62" s="80">
        <f t="shared" si="0"/>
        <v>1500</v>
      </c>
      <c r="I62" s="417">
        <v>375</v>
      </c>
      <c r="J62" s="237"/>
    </row>
    <row r="63" spans="1:10" ht="15">
      <c r="A63" s="91"/>
      <c r="B63" s="417" t="s">
        <v>839</v>
      </c>
      <c r="C63" s="416" t="s">
        <v>841</v>
      </c>
      <c r="D63" s="417" t="s">
        <v>542</v>
      </c>
      <c r="E63" s="441" t="s">
        <v>644</v>
      </c>
      <c r="F63" s="91" t="s">
        <v>350</v>
      </c>
      <c r="G63" s="417">
        <v>1875</v>
      </c>
      <c r="H63" s="80">
        <f t="shared" si="0"/>
        <v>1500</v>
      </c>
      <c r="I63" s="417">
        <v>375</v>
      </c>
      <c r="J63" s="237"/>
    </row>
    <row r="64" spans="1:10" ht="15">
      <c r="A64" s="91"/>
      <c r="B64" s="417" t="s">
        <v>839</v>
      </c>
      <c r="C64" s="416" t="s">
        <v>841</v>
      </c>
      <c r="D64" s="417" t="s">
        <v>542</v>
      </c>
      <c r="E64" s="441" t="s">
        <v>644</v>
      </c>
      <c r="F64" s="91" t="s">
        <v>350</v>
      </c>
      <c r="G64" s="417">
        <v>1250</v>
      </c>
      <c r="H64" s="80">
        <f t="shared" si="0"/>
        <v>1000</v>
      </c>
      <c r="I64" s="417">
        <v>250</v>
      </c>
      <c r="J64" s="237"/>
    </row>
    <row r="65" spans="1:10" ht="15">
      <c r="A65" s="91"/>
      <c r="B65" s="417" t="s">
        <v>839</v>
      </c>
      <c r="C65" s="416" t="s">
        <v>841</v>
      </c>
      <c r="D65" s="417" t="s">
        <v>542</v>
      </c>
      <c r="E65" s="441" t="s">
        <v>644</v>
      </c>
      <c r="F65" s="91" t="s">
        <v>350</v>
      </c>
      <c r="G65" s="417">
        <v>2500</v>
      </c>
      <c r="H65" s="80">
        <f t="shared" si="0"/>
        <v>2000</v>
      </c>
      <c r="I65" s="417">
        <v>500</v>
      </c>
      <c r="J65" s="237"/>
    </row>
    <row r="66" spans="1:10" ht="15">
      <c r="A66" s="91"/>
      <c r="B66" s="417" t="s">
        <v>839</v>
      </c>
      <c r="C66" s="416" t="s">
        <v>841</v>
      </c>
      <c r="D66" s="417" t="s">
        <v>542</v>
      </c>
      <c r="E66" s="441" t="s">
        <v>644</v>
      </c>
      <c r="F66" s="91" t="s">
        <v>350</v>
      </c>
      <c r="G66" s="417">
        <v>3750</v>
      </c>
      <c r="H66" s="80">
        <f t="shared" si="0"/>
        <v>3000</v>
      </c>
      <c r="I66" s="417">
        <v>750</v>
      </c>
      <c r="J66" s="237"/>
    </row>
    <row r="67" spans="1:10" ht="15">
      <c r="A67" s="91"/>
      <c r="B67" s="417" t="s">
        <v>842</v>
      </c>
      <c r="C67" s="416" t="s">
        <v>843</v>
      </c>
      <c r="D67" s="417" t="s">
        <v>543</v>
      </c>
      <c r="E67" s="441" t="s">
        <v>645</v>
      </c>
      <c r="F67" s="91" t="s">
        <v>350</v>
      </c>
      <c r="G67" s="417">
        <v>1250</v>
      </c>
      <c r="H67" s="80">
        <f t="shared" si="0"/>
        <v>1000</v>
      </c>
      <c r="I67" s="417">
        <v>250</v>
      </c>
      <c r="J67" s="237"/>
    </row>
    <row r="68" spans="1:10" ht="15">
      <c r="A68" s="91"/>
      <c r="B68" s="417" t="s">
        <v>842</v>
      </c>
      <c r="C68" s="416" t="s">
        <v>843</v>
      </c>
      <c r="D68" s="417" t="s">
        <v>543</v>
      </c>
      <c r="E68" s="441" t="s">
        <v>645</v>
      </c>
      <c r="F68" s="91" t="s">
        <v>350</v>
      </c>
      <c r="G68" s="417">
        <v>1250</v>
      </c>
      <c r="H68" s="80">
        <f t="shared" si="0"/>
        <v>1000</v>
      </c>
      <c r="I68" s="417">
        <v>250</v>
      </c>
      <c r="J68" s="237"/>
    </row>
    <row r="69" spans="1:10" ht="15">
      <c r="A69" s="91"/>
      <c r="B69" s="417" t="s">
        <v>842</v>
      </c>
      <c r="C69" s="416" t="s">
        <v>843</v>
      </c>
      <c r="D69" s="417" t="s">
        <v>543</v>
      </c>
      <c r="E69" s="441" t="s">
        <v>645</v>
      </c>
      <c r="F69" s="91" t="s">
        <v>350</v>
      </c>
      <c r="G69" s="417">
        <v>1250</v>
      </c>
      <c r="H69" s="80">
        <f t="shared" si="0"/>
        <v>1000</v>
      </c>
      <c r="I69" s="417">
        <v>250</v>
      </c>
      <c r="J69" s="237"/>
    </row>
    <row r="70" spans="1:10" ht="15">
      <c r="A70" s="91"/>
      <c r="B70" s="417" t="s">
        <v>842</v>
      </c>
      <c r="C70" s="416" t="s">
        <v>843</v>
      </c>
      <c r="D70" s="417" t="s">
        <v>543</v>
      </c>
      <c r="E70" s="441" t="s">
        <v>645</v>
      </c>
      <c r="F70" s="91" t="s">
        <v>350</v>
      </c>
      <c r="G70" s="417">
        <v>1250</v>
      </c>
      <c r="H70" s="80">
        <f t="shared" si="0"/>
        <v>1000</v>
      </c>
      <c r="I70" s="417">
        <v>250</v>
      </c>
      <c r="J70" s="237"/>
    </row>
    <row r="71" spans="1:10" ht="15">
      <c r="A71" s="91"/>
      <c r="B71" s="417" t="s">
        <v>842</v>
      </c>
      <c r="C71" s="416" t="s">
        <v>843</v>
      </c>
      <c r="D71" s="417" t="s">
        <v>543</v>
      </c>
      <c r="E71" s="441" t="s">
        <v>645</v>
      </c>
      <c r="F71" s="91" t="s">
        <v>350</v>
      </c>
      <c r="G71" s="417">
        <v>1250</v>
      </c>
      <c r="H71" s="80">
        <f t="shared" si="0"/>
        <v>1000</v>
      </c>
      <c r="I71" s="417">
        <v>250</v>
      </c>
      <c r="J71" s="237"/>
    </row>
    <row r="72" spans="1:10" ht="15">
      <c r="A72" s="91"/>
      <c r="B72" s="417" t="s">
        <v>842</v>
      </c>
      <c r="C72" s="416" t="s">
        <v>843</v>
      </c>
      <c r="D72" s="417" t="s">
        <v>543</v>
      </c>
      <c r="E72" s="441" t="s">
        <v>645</v>
      </c>
      <c r="F72" s="91" t="s">
        <v>350</v>
      </c>
      <c r="G72" s="417">
        <v>1250</v>
      </c>
      <c r="H72" s="80">
        <f t="shared" si="0"/>
        <v>1000</v>
      </c>
      <c r="I72" s="417">
        <v>250</v>
      </c>
      <c r="J72" s="237"/>
    </row>
    <row r="73" spans="1:10" ht="15">
      <c r="A73" s="91"/>
      <c r="B73" s="417" t="s">
        <v>842</v>
      </c>
      <c r="C73" s="416" t="s">
        <v>843</v>
      </c>
      <c r="D73" s="417" t="s">
        <v>543</v>
      </c>
      <c r="E73" s="441" t="s">
        <v>645</v>
      </c>
      <c r="F73" s="91" t="s">
        <v>350</v>
      </c>
      <c r="G73" s="417">
        <v>1250</v>
      </c>
      <c r="H73" s="80">
        <f t="shared" si="0"/>
        <v>1000</v>
      </c>
      <c r="I73" s="417">
        <v>250</v>
      </c>
      <c r="J73" s="237"/>
    </row>
    <row r="74" spans="1:10" ht="15">
      <c r="A74" s="91"/>
      <c r="B74" s="417" t="s">
        <v>842</v>
      </c>
      <c r="C74" s="416" t="s">
        <v>843</v>
      </c>
      <c r="D74" s="417" t="s">
        <v>543</v>
      </c>
      <c r="E74" s="441" t="s">
        <v>645</v>
      </c>
      <c r="F74" s="91" t="s">
        <v>350</v>
      </c>
      <c r="G74" s="417">
        <v>1250</v>
      </c>
      <c r="H74" s="80">
        <f t="shared" ref="H74:H137" si="1">G74-I74</f>
        <v>1000</v>
      </c>
      <c r="I74" s="417">
        <v>250</v>
      </c>
      <c r="J74" s="237"/>
    </row>
    <row r="75" spans="1:10" ht="15">
      <c r="A75" s="91"/>
      <c r="B75" s="417" t="s">
        <v>842</v>
      </c>
      <c r="C75" s="416" t="s">
        <v>843</v>
      </c>
      <c r="D75" s="417" t="s">
        <v>543</v>
      </c>
      <c r="E75" s="441" t="s">
        <v>645</v>
      </c>
      <c r="F75" s="91" t="s">
        <v>350</v>
      </c>
      <c r="G75" s="417">
        <v>1250</v>
      </c>
      <c r="H75" s="80">
        <f t="shared" si="1"/>
        <v>1000</v>
      </c>
      <c r="I75" s="417">
        <v>250</v>
      </c>
      <c r="J75" s="237"/>
    </row>
    <row r="76" spans="1:10" ht="15">
      <c r="A76" s="91"/>
      <c r="B76" s="417" t="s">
        <v>842</v>
      </c>
      <c r="C76" s="416" t="s">
        <v>843</v>
      </c>
      <c r="D76" s="417" t="s">
        <v>543</v>
      </c>
      <c r="E76" s="441" t="s">
        <v>645</v>
      </c>
      <c r="F76" s="91" t="s">
        <v>350</v>
      </c>
      <c r="G76" s="417">
        <v>1250</v>
      </c>
      <c r="H76" s="80">
        <f t="shared" si="1"/>
        <v>1000</v>
      </c>
      <c r="I76" s="417">
        <v>250</v>
      </c>
      <c r="J76" s="237"/>
    </row>
    <row r="77" spans="1:10" ht="15">
      <c r="A77" s="91"/>
      <c r="B77" s="417" t="s">
        <v>842</v>
      </c>
      <c r="C77" s="416" t="s">
        <v>843</v>
      </c>
      <c r="D77" s="417" t="s">
        <v>543</v>
      </c>
      <c r="E77" s="441" t="s">
        <v>645</v>
      </c>
      <c r="F77" s="91" t="s">
        <v>350</v>
      </c>
      <c r="G77" s="417">
        <v>1250</v>
      </c>
      <c r="H77" s="80">
        <f t="shared" si="1"/>
        <v>1000</v>
      </c>
      <c r="I77" s="417">
        <v>250</v>
      </c>
      <c r="J77" s="237"/>
    </row>
    <row r="78" spans="1:10" ht="15">
      <c r="A78" s="91"/>
      <c r="B78" s="417" t="s">
        <v>842</v>
      </c>
      <c r="C78" s="416" t="s">
        <v>843</v>
      </c>
      <c r="D78" s="417" t="s">
        <v>543</v>
      </c>
      <c r="E78" s="441" t="s">
        <v>645</v>
      </c>
      <c r="F78" s="91" t="s">
        <v>350</v>
      </c>
      <c r="G78" s="417">
        <v>1250</v>
      </c>
      <c r="H78" s="80">
        <f t="shared" si="1"/>
        <v>1000</v>
      </c>
      <c r="I78" s="417">
        <v>250</v>
      </c>
      <c r="J78" s="237"/>
    </row>
    <row r="79" spans="1:10" ht="15">
      <c r="A79" s="91"/>
      <c r="B79" s="417" t="s">
        <v>842</v>
      </c>
      <c r="C79" s="416" t="s">
        <v>843</v>
      </c>
      <c r="D79" s="417" t="s">
        <v>543</v>
      </c>
      <c r="E79" s="441" t="s">
        <v>645</v>
      </c>
      <c r="F79" s="91" t="s">
        <v>350</v>
      </c>
      <c r="G79" s="417">
        <v>1250</v>
      </c>
      <c r="H79" s="80">
        <f t="shared" si="1"/>
        <v>1000</v>
      </c>
      <c r="I79" s="417">
        <v>250</v>
      </c>
      <c r="J79" s="237"/>
    </row>
    <row r="80" spans="1:10" ht="15">
      <c r="A80" s="91"/>
      <c r="B80" s="417" t="s">
        <v>842</v>
      </c>
      <c r="C80" s="416" t="s">
        <v>843</v>
      </c>
      <c r="D80" s="417" t="s">
        <v>543</v>
      </c>
      <c r="E80" s="441" t="s">
        <v>645</v>
      </c>
      <c r="F80" s="91" t="s">
        <v>350</v>
      </c>
      <c r="G80" s="417">
        <v>1250</v>
      </c>
      <c r="H80" s="80">
        <f t="shared" si="1"/>
        <v>1000</v>
      </c>
      <c r="I80" s="417">
        <v>250</v>
      </c>
      <c r="J80" s="237"/>
    </row>
    <row r="81" spans="1:10" ht="15">
      <c r="A81" s="91"/>
      <c r="B81" s="417" t="s">
        <v>842</v>
      </c>
      <c r="C81" s="416" t="s">
        <v>843</v>
      </c>
      <c r="D81" s="417" t="s">
        <v>543</v>
      </c>
      <c r="E81" s="441" t="s">
        <v>645</v>
      </c>
      <c r="F81" s="91" t="s">
        <v>350</v>
      </c>
      <c r="G81" s="417">
        <v>1250</v>
      </c>
      <c r="H81" s="80">
        <f t="shared" si="1"/>
        <v>1000</v>
      </c>
      <c r="I81" s="417">
        <v>250</v>
      </c>
      <c r="J81" s="237"/>
    </row>
    <row r="82" spans="1:10" ht="15">
      <c r="A82" s="91"/>
      <c r="B82" s="417" t="s">
        <v>625</v>
      </c>
      <c r="C82" s="416" t="s">
        <v>844</v>
      </c>
      <c r="D82" s="417" t="s">
        <v>544</v>
      </c>
      <c r="E82" s="441" t="s">
        <v>646</v>
      </c>
      <c r="F82" s="91" t="s">
        <v>350</v>
      </c>
      <c r="G82" s="417">
        <v>1875</v>
      </c>
      <c r="H82" s="80">
        <f t="shared" si="1"/>
        <v>1500</v>
      </c>
      <c r="I82" s="417">
        <v>375</v>
      </c>
      <c r="J82" s="237"/>
    </row>
    <row r="83" spans="1:10" ht="15">
      <c r="A83" s="91"/>
      <c r="B83" s="417" t="s">
        <v>625</v>
      </c>
      <c r="C83" s="416" t="s">
        <v>844</v>
      </c>
      <c r="D83" s="417" t="s">
        <v>544</v>
      </c>
      <c r="E83" s="441" t="s">
        <v>646</v>
      </c>
      <c r="F83" s="91" t="s">
        <v>350</v>
      </c>
      <c r="G83" s="417">
        <v>1875</v>
      </c>
      <c r="H83" s="80">
        <f t="shared" si="1"/>
        <v>1500</v>
      </c>
      <c r="I83" s="417">
        <v>375</v>
      </c>
      <c r="J83" s="237"/>
    </row>
    <row r="84" spans="1:10" ht="15">
      <c r="A84" s="91"/>
      <c r="B84" s="417" t="s">
        <v>625</v>
      </c>
      <c r="C84" s="416" t="s">
        <v>844</v>
      </c>
      <c r="D84" s="417" t="s">
        <v>544</v>
      </c>
      <c r="E84" s="441" t="s">
        <v>646</v>
      </c>
      <c r="F84" s="91" t="s">
        <v>350</v>
      </c>
      <c r="G84" s="417">
        <v>1875</v>
      </c>
      <c r="H84" s="80">
        <f t="shared" si="1"/>
        <v>1500</v>
      </c>
      <c r="I84" s="417">
        <v>375</v>
      </c>
      <c r="J84" s="237"/>
    </row>
    <row r="85" spans="1:10" ht="15">
      <c r="A85" s="91"/>
      <c r="B85" s="417" t="s">
        <v>625</v>
      </c>
      <c r="C85" s="416" t="s">
        <v>844</v>
      </c>
      <c r="D85" s="417" t="s">
        <v>544</v>
      </c>
      <c r="E85" s="441" t="s">
        <v>646</v>
      </c>
      <c r="F85" s="91" t="s">
        <v>350</v>
      </c>
      <c r="G85" s="417">
        <v>1875</v>
      </c>
      <c r="H85" s="80">
        <f t="shared" si="1"/>
        <v>1500</v>
      </c>
      <c r="I85" s="417">
        <v>375</v>
      </c>
      <c r="J85" s="237"/>
    </row>
    <row r="86" spans="1:10" ht="15">
      <c r="A86" s="91"/>
      <c r="B86" s="417" t="s">
        <v>625</v>
      </c>
      <c r="C86" s="416" t="s">
        <v>844</v>
      </c>
      <c r="D86" s="417" t="s">
        <v>544</v>
      </c>
      <c r="E86" s="441" t="s">
        <v>646</v>
      </c>
      <c r="F86" s="91" t="s">
        <v>350</v>
      </c>
      <c r="G86" s="417">
        <v>1875</v>
      </c>
      <c r="H86" s="80">
        <f t="shared" si="1"/>
        <v>1500</v>
      </c>
      <c r="I86" s="417">
        <v>375</v>
      </c>
      <c r="J86" s="237"/>
    </row>
    <row r="87" spans="1:10" ht="15">
      <c r="A87" s="91"/>
      <c r="B87" s="417" t="s">
        <v>625</v>
      </c>
      <c r="C87" s="416" t="s">
        <v>844</v>
      </c>
      <c r="D87" s="417" t="s">
        <v>544</v>
      </c>
      <c r="E87" s="441" t="s">
        <v>646</v>
      </c>
      <c r="F87" s="91" t="s">
        <v>350</v>
      </c>
      <c r="G87" s="417">
        <v>1875</v>
      </c>
      <c r="H87" s="80">
        <f t="shared" si="1"/>
        <v>1500</v>
      </c>
      <c r="I87" s="417">
        <v>375</v>
      </c>
      <c r="J87" s="237"/>
    </row>
    <row r="88" spans="1:10" ht="15">
      <c r="A88" s="91"/>
      <c r="B88" s="417" t="s">
        <v>625</v>
      </c>
      <c r="C88" s="416" t="s">
        <v>844</v>
      </c>
      <c r="D88" s="417" t="s">
        <v>544</v>
      </c>
      <c r="E88" s="441" t="s">
        <v>646</v>
      </c>
      <c r="F88" s="91" t="s">
        <v>350</v>
      </c>
      <c r="G88" s="417">
        <v>1875</v>
      </c>
      <c r="H88" s="80">
        <f t="shared" si="1"/>
        <v>1500</v>
      </c>
      <c r="I88" s="417">
        <v>375</v>
      </c>
      <c r="J88" s="237"/>
    </row>
    <row r="89" spans="1:10" ht="15">
      <c r="A89" s="91"/>
      <c r="B89" s="417" t="s">
        <v>845</v>
      </c>
      <c r="C89" s="416" t="s">
        <v>807</v>
      </c>
      <c r="D89" s="417" t="s">
        <v>545</v>
      </c>
      <c r="E89" s="441" t="s">
        <v>647</v>
      </c>
      <c r="F89" s="91" t="s">
        <v>350</v>
      </c>
      <c r="G89" s="417">
        <v>6250</v>
      </c>
      <c r="H89" s="80">
        <f t="shared" si="1"/>
        <v>5000</v>
      </c>
      <c r="I89" s="417">
        <v>1250</v>
      </c>
      <c r="J89" s="237"/>
    </row>
    <row r="90" spans="1:10" ht="15">
      <c r="A90" s="91"/>
      <c r="B90" s="417" t="s">
        <v>845</v>
      </c>
      <c r="C90" s="416" t="s">
        <v>807</v>
      </c>
      <c r="D90" s="417" t="s">
        <v>545</v>
      </c>
      <c r="E90" s="441" t="s">
        <v>647</v>
      </c>
      <c r="F90" s="91" t="s">
        <v>350</v>
      </c>
      <c r="G90" s="417">
        <v>6250</v>
      </c>
      <c r="H90" s="80">
        <f t="shared" si="1"/>
        <v>5000</v>
      </c>
      <c r="I90" s="417">
        <v>1250</v>
      </c>
      <c r="J90" s="237"/>
    </row>
    <row r="91" spans="1:10" ht="15">
      <c r="A91" s="91"/>
      <c r="B91" s="417" t="s">
        <v>845</v>
      </c>
      <c r="C91" s="416" t="s">
        <v>807</v>
      </c>
      <c r="D91" s="417" t="s">
        <v>545</v>
      </c>
      <c r="E91" s="441" t="s">
        <v>647</v>
      </c>
      <c r="F91" s="91" t="s">
        <v>350</v>
      </c>
      <c r="G91" s="417">
        <v>1875</v>
      </c>
      <c r="H91" s="80">
        <f t="shared" si="1"/>
        <v>1500</v>
      </c>
      <c r="I91" s="417">
        <v>375</v>
      </c>
      <c r="J91" s="237"/>
    </row>
    <row r="92" spans="1:10" ht="15">
      <c r="A92" s="91"/>
      <c r="B92" s="417" t="s">
        <v>845</v>
      </c>
      <c r="C92" s="416" t="s">
        <v>807</v>
      </c>
      <c r="D92" s="417" t="s">
        <v>545</v>
      </c>
      <c r="E92" s="441" t="s">
        <v>647</v>
      </c>
      <c r="F92" s="91" t="s">
        <v>350</v>
      </c>
      <c r="G92" s="417">
        <v>6250</v>
      </c>
      <c r="H92" s="80">
        <f t="shared" si="1"/>
        <v>5000</v>
      </c>
      <c r="I92" s="417">
        <v>1250</v>
      </c>
      <c r="J92" s="237"/>
    </row>
    <row r="93" spans="1:10" ht="15">
      <c r="A93" s="91"/>
      <c r="B93" s="417" t="s">
        <v>845</v>
      </c>
      <c r="C93" s="416" t="s">
        <v>807</v>
      </c>
      <c r="D93" s="417" t="s">
        <v>545</v>
      </c>
      <c r="E93" s="441" t="s">
        <v>647</v>
      </c>
      <c r="F93" s="91" t="s">
        <v>350</v>
      </c>
      <c r="G93" s="417">
        <v>6250</v>
      </c>
      <c r="H93" s="80">
        <f t="shared" si="1"/>
        <v>5000</v>
      </c>
      <c r="I93" s="417">
        <v>1250</v>
      </c>
      <c r="J93" s="237"/>
    </row>
    <row r="94" spans="1:10" ht="15">
      <c r="A94" s="91"/>
      <c r="B94" s="417" t="s">
        <v>845</v>
      </c>
      <c r="C94" s="416" t="s">
        <v>807</v>
      </c>
      <c r="D94" s="417" t="s">
        <v>545</v>
      </c>
      <c r="E94" s="441" t="s">
        <v>647</v>
      </c>
      <c r="F94" s="91" t="s">
        <v>350</v>
      </c>
      <c r="G94" s="417">
        <v>2500</v>
      </c>
      <c r="H94" s="80">
        <f t="shared" si="1"/>
        <v>2000</v>
      </c>
      <c r="I94" s="417">
        <v>500</v>
      </c>
      <c r="J94" s="237"/>
    </row>
    <row r="95" spans="1:10" ht="15">
      <c r="A95" s="91"/>
      <c r="B95" s="417" t="s">
        <v>845</v>
      </c>
      <c r="C95" s="416" t="s">
        <v>807</v>
      </c>
      <c r="D95" s="417" t="s">
        <v>545</v>
      </c>
      <c r="E95" s="441" t="s">
        <v>647</v>
      </c>
      <c r="F95" s="91" t="s">
        <v>350</v>
      </c>
      <c r="G95" s="417">
        <v>2500</v>
      </c>
      <c r="H95" s="80">
        <f t="shared" si="1"/>
        <v>2000</v>
      </c>
      <c r="I95" s="417">
        <v>500</v>
      </c>
      <c r="J95" s="237"/>
    </row>
    <row r="96" spans="1:10" ht="15">
      <c r="A96" s="91"/>
      <c r="B96" s="417" t="s">
        <v>845</v>
      </c>
      <c r="C96" s="416" t="s">
        <v>807</v>
      </c>
      <c r="D96" s="417" t="s">
        <v>545</v>
      </c>
      <c r="E96" s="441" t="s">
        <v>647</v>
      </c>
      <c r="F96" s="91" t="s">
        <v>350</v>
      </c>
      <c r="G96" s="417">
        <v>3750</v>
      </c>
      <c r="H96" s="80">
        <f t="shared" si="1"/>
        <v>3000</v>
      </c>
      <c r="I96" s="417">
        <v>750</v>
      </c>
      <c r="J96" s="237"/>
    </row>
    <row r="97" spans="1:10" ht="15">
      <c r="A97" s="91"/>
      <c r="B97" s="417" t="s">
        <v>845</v>
      </c>
      <c r="C97" s="416" t="s">
        <v>807</v>
      </c>
      <c r="D97" s="417" t="s">
        <v>545</v>
      </c>
      <c r="E97" s="441" t="s">
        <v>647</v>
      </c>
      <c r="F97" s="91" t="s">
        <v>350</v>
      </c>
      <c r="G97" s="417">
        <v>6250</v>
      </c>
      <c r="H97" s="80">
        <f t="shared" si="1"/>
        <v>5000</v>
      </c>
      <c r="I97" s="417">
        <v>1250</v>
      </c>
      <c r="J97" s="237"/>
    </row>
    <row r="98" spans="1:10" ht="15">
      <c r="A98" s="91"/>
      <c r="B98" s="417" t="s">
        <v>845</v>
      </c>
      <c r="C98" s="416" t="s">
        <v>807</v>
      </c>
      <c r="D98" s="417" t="s">
        <v>545</v>
      </c>
      <c r="E98" s="441" t="s">
        <v>647</v>
      </c>
      <c r="F98" s="91" t="s">
        <v>350</v>
      </c>
      <c r="G98" s="417">
        <v>6250</v>
      </c>
      <c r="H98" s="80">
        <f t="shared" si="1"/>
        <v>5000</v>
      </c>
      <c r="I98" s="417">
        <v>1250</v>
      </c>
      <c r="J98" s="237"/>
    </row>
    <row r="99" spans="1:10" ht="15">
      <c r="A99" s="91"/>
      <c r="B99" s="417" t="s">
        <v>845</v>
      </c>
      <c r="C99" s="416" t="s">
        <v>807</v>
      </c>
      <c r="D99" s="417" t="s">
        <v>545</v>
      </c>
      <c r="E99" s="441" t="s">
        <v>647</v>
      </c>
      <c r="F99" s="91" t="s">
        <v>350</v>
      </c>
      <c r="G99" s="417">
        <v>6250</v>
      </c>
      <c r="H99" s="80">
        <f t="shared" si="1"/>
        <v>5000</v>
      </c>
      <c r="I99" s="417">
        <v>1250</v>
      </c>
      <c r="J99" s="237"/>
    </row>
    <row r="100" spans="1:10" ht="15">
      <c r="A100" s="91"/>
      <c r="B100" s="417" t="s">
        <v>845</v>
      </c>
      <c r="C100" s="416" t="s">
        <v>807</v>
      </c>
      <c r="D100" s="417" t="s">
        <v>545</v>
      </c>
      <c r="E100" s="441" t="s">
        <v>647</v>
      </c>
      <c r="F100" s="91" t="s">
        <v>350</v>
      </c>
      <c r="G100" s="417">
        <v>6250</v>
      </c>
      <c r="H100" s="80">
        <f t="shared" si="1"/>
        <v>5000</v>
      </c>
      <c r="I100" s="417">
        <v>1250</v>
      </c>
      <c r="J100" s="237"/>
    </row>
    <row r="101" spans="1:10" ht="15">
      <c r="A101" s="91"/>
      <c r="B101" s="417" t="s">
        <v>845</v>
      </c>
      <c r="C101" s="416" t="s">
        <v>807</v>
      </c>
      <c r="D101" s="417" t="s">
        <v>545</v>
      </c>
      <c r="E101" s="441" t="s">
        <v>647</v>
      </c>
      <c r="F101" s="91" t="s">
        <v>350</v>
      </c>
      <c r="G101" s="417">
        <v>3750</v>
      </c>
      <c r="H101" s="80">
        <f t="shared" si="1"/>
        <v>3000</v>
      </c>
      <c r="I101" s="417">
        <v>750</v>
      </c>
      <c r="J101" s="237"/>
    </row>
    <row r="102" spans="1:10" ht="15">
      <c r="A102" s="91"/>
      <c r="B102" s="417" t="s">
        <v>846</v>
      </c>
      <c r="C102" s="416" t="s">
        <v>847</v>
      </c>
      <c r="D102" s="417" t="s">
        <v>546</v>
      </c>
      <c r="E102" s="441" t="s">
        <v>642</v>
      </c>
      <c r="F102" s="91" t="s">
        <v>350</v>
      </c>
      <c r="G102" s="417">
        <v>1250</v>
      </c>
      <c r="H102" s="80">
        <f t="shared" si="1"/>
        <v>1000</v>
      </c>
      <c r="I102" s="417">
        <v>250</v>
      </c>
      <c r="J102" s="237"/>
    </row>
    <row r="103" spans="1:10" ht="15">
      <c r="A103" s="91"/>
      <c r="B103" s="417" t="s">
        <v>846</v>
      </c>
      <c r="C103" s="416" t="s">
        <v>847</v>
      </c>
      <c r="D103" s="417" t="s">
        <v>546</v>
      </c>
      <c r="E103" s="441" t="s">
        <v>642</v>
      </c>
      <c r="F103" s="91" t="s">
        <v>350</v>
      </c>
      <c r="G103" s="417">
        <v>1250</v>
      </c>
      <c r="H103" s="80">
        <f t="shared" si="1"/>
        <v>1000</v>
      </c>
      <c r="I103" s="417">
        <v>250</v>
      </c>
      <c r="J103" s="237"/>
    </row>
    <row r="104" spans="1:10" ht="15">
      <c r="A104" s="91"/>
      <c r="B104" s="417" t="s">
        <v>846</v>
      </c>
      <c r="C104" s="416" t="s">
        <v>847</v>
      </c>
      <c r="D104" s="417" t="s">
        <v>546</v>
      </c>
      <c r="E104" s="441" t="s">
        <v>642</v>
      </c>
      <c r="F104" s="91" t="s">
        <v>350</v>
      </c>
      <c r="G104" s="417">
        <v>1250</v>
      </c>
      <c r="H104" s="80">
        <f t="shared" si="1"/>
        <v>1000</v>
      </c>
      <c r="I104" s="417">
        <v>250</v>
      </c>
      <c r="J104" s="237"/>
    </row>
    <row r="105" spans="1:10" ht="15">
      <c r="A105" s="91"/>
      <c r="B105" s="417" t="s">
        <v>846</v>
      </c>
      <c r="C105" s="416" t="s">
        <v>847</v>
      </c>
      <c r="D105" s="417" t="s">
        <v>546</v>
      </c>
      <c r="E105" s="441" t="s">
        <v>642</v>
      </c>
      <c r="F105" s="91" t="s">
        <v>350</v>
      </c>
      <c r="G105" s="417">
        <v>375</v>
      </c>
      <c r="H105" s="80">
        <f t="shared" si="1"/>
        <v>300</v>
      </c>
      <c r="I105" s="417">
        <v>75</v>
      </c>
      <c r="J105" s="237"/>
    </row>
    <row r="106" spans="1:10" ht="15">
      <c r="A106" s="91"/>
      <c r="B106" s="417" t="s">
        <v>846</v>
      </c>
      <c r="C106" s="416" t="s">
        <v>847</v>
      </c>
      <c r="D106" s="417" t="s">
        <v>546</v>
      </c>
      <c r="E106" s="441" t="s">
        <v>642</v>
      </c>
      <c r="F106" s="91" t="s">
        <v>350</v>
      </c>
      <c r="G106" s="417">
        <v>1250</v>
      </c>
      <c r="H106" s="80">
        <f t="shared" si="1"/>
        <v>1000</v>
      </c>
      <c r="I106" s="417">
        <v>250</v>
      </c>
      <c r="J106" s="237"/>
    </row>
    <row r="107" spans="1:10" ht="15">
      <c r="A107" s="91"/>
      <c r="B107" s="417" t="s">
        <v>846</v>
      </c>
      <c r="C107" s="416" t="s">
        <v>847</v>
      </c>
      <c r="D107" s="417" t="s">
        <v>546</v>
      </c>
      <c r="E107" s="441" t="s">
        <v>642</v>
      </c>
      <c r="F107" s="91" t="s">
        <v>350</v>
      </c>
      <c r="G107" s="417">
        <v>3750</v>
      </c>
      <c r="H107" s="80">
        <f t="shared" si="1"/>
        <v>3000</v>
      </c>
      <c r="I107" s="417">
        <v>750</v>
      </c>
      <c r="J107" s="237"/>
    </row>
    <row r="108" spans="1:10" ht="15">
      <c r="A108" s="91"/>
      <c r="B108" s="417" t="s">
        <v>846</v>
      </c>
      <c r="C108" s="416" t="s">
        <v>847</v>
      </c>
      <c r="D108" s="417" t="s">
        <v>546</v>
      </c>
      <c r="E108" s="441" t="s">
        <v>642</v>
      </c>
      <c r="F108" s="91" t="s">
        <v>350</v>
      </c>
      <c r="G108" s="417">
        <v>2500</v>
      </c>
      <c r="H108" s="80">
        <f t="shared" si="1"/>
        <v>2000</v>
      </c>
      <c r="I108" s="417">
        <v>500</v>
      </c>
      <c r="J108" s="237"/>
    </row>
    <row r="109" spans="1:10" ht="15">
      <c r="A109" s="91"/>
      <c r="B109" s="417" t="s">
        <v>846</v>
      </c>
      <c r="C109" s="416" t="s">
        <v>847</v>
      </c>
      <c r="D109" s="417" t="s">
        <v>546</v>
      </c>
      <c r="E109" s="441" t="s">
        <v>642</v>
      </c>
      <c r="F109" s="91" t="s">
        <v>350</v>
      </c>
      <c r="G109" s="417">
        <v>2500</v>
      </c>
      <c r="H109" s="80">
        <f t="shared" si="1"/>
        <v>2000</v>
      </c>
      <c r="I109" s="417">
        <v>500</v>
      </c>
      <c r="J109" s="237"/>
    </row>
    <row r="110" spans="1:10" ht="15">
      <c r="A110" s="91"/>
      <c r="B110" s="417" t="s">
        <v>846</v>
      </c>
      <c r="C110" s="416" t="s">
        <v>847</v>
      </c>
      <c r="D110" s="417" t="s">
        <v>546</v>
      </c>
      <c r="E110" s="441" t="s">
        <v>642</v>
      </c>
      <c r="F110" s="91" t="s">
        <v>350</v>
      </c>
      <c r="G110" s="417">
        <v>3750</v>
      </c>
      <c r="H110" s="80">
        <f t="shared" si="1"/>
        <v>3000</v>
      </c>
      <c r="I110" s="417">
        <v>750</v>
      </c>
      <c r="J110" s="237"/>
    </row>
    <row r="111" spans="1:10" ht="15">
      <c r="A111" s="91"/>
      <c r="B111" s="417" t="s">
        <v>846</v>
      </c>
      <c r="C111" s="416" t="s">
        <v>847</v>
      </c>
      <c r="D111" s="417" t="s">
        <v>546</v>
      </c>
      <c r="E111" s="441" t="s">
        <v>642</v>
      </c>
      <c r="F111" s="91" t="s">
        <v>350</v>
      </c>
      <c r="G111" s="417">
        <v>3750</v>
      </c>
      <c r="H111" s="80">
        <f t="shared" si="1"/>
        <v>3000</v>
      </c>
      <c r="I111" s="417">
        <v>750</v>
      </c>
      <c r="J111" s="237"/>
    </row>
    <row r="112" spans="1:10" ht="15">
      <c r="A112" s="91"/>
      <c r="B112" s="417" t="s">
        <v>846</v>
      </c>
      <c r="C112" s="416" t="s">
        <v>847</v>
      </c>
      <c r="D112" s="417" t="s">
        <v>546</v>
      </c>
      <c r="E112" s="441" t="s">
        <v>642</v>
      </c>
      <c r="F112" s="91" t="s">
        <v>350</v>
      </c>
      <c r="G112" s="417">
        <v>1250</v>
      </c>
      <c r="H112" s="80">
        <f t="shared" si="1"/>
        <v>1000</v>
      </c>
      <c r="I112" s="417">
        <v>250</v>
      </c>
      <c r="J112" s="237"/>
    </row>
    <row r="113" spans="1:10" ht="15">
      <c r="A113" s="91"/>
      <c r="B113" s="417" t="s">
        <v>846</v>
      </c>
      <c r="C113" s="416" t="s">
        <v>847</v>
      </c>
      <c r="D113" s="417" t="s">
        <v>546</v>
      </c>
      <c r="E113" s="441" t="s">
        <v>642</v>
      </c>
      <c r="F113" s="91" t="s">
        <v>350</v>
      </c>
      <c r="G113" s="417">
        <v>3750</v>
      </c>
      <c r="H113" s="80">
        <f t="shared" si="1"/>
        <v>3000</v>
      </c>
      <c r="I113" s="417">
        <v>750</v>
      </c>
      <c r="J113" s="237"/>
    </row>
    <row r="114" spans="1:10" ht="15">
      <c r="A114" s="91"/>
      <c r="B114" s="417" t="s">
        <v>846</v>
      </c>
      <c r="C114" s="416" t="s">
        <v>847</v>
      </c>
      <c r="D114" s="417" t="s">
        <v>546</v>
      </c>
      <c r="E114" s="441" t="s">
        <v>642</v>
      </c>
      <c r="F114" s="91" t="s">
        <v>350</v>
      </c>
      <c r="G114" s="417">
        <v>3750</v>
      </c>
      <c r="H114" s="80">
        <f t="shared" si="1"/>
        <v>3000</v>
      </c>
      <c r="I114" s="417">
        <v>750</v>
      </c>
      <c r="J114" s="237"/>
    </row>
    <row r="115" spans="1:10" ht="15">
      <c r="A115" s="91"/>
      <c r="B115" s="417" t="s">
        <v>846</v>
      </c>
      <c r="C115" s="416" t="s">
        <v>847</v>
      </c>
      <c r="D115" s="417" t="s">
        <v>546</v>
      </c>
      <c r="E115" s="441" t="s">
        <v>642</v>
      </c>
      <c r="F115" s="91" t="s">
        <v>350</v>
      </c>
      <c r="G115" s="417">
        <v>3750</v>
      </c>
      <c r="H115" s="80">
        <f t="shared" si="1"/>
        <v>3000</v>
      </c>
      <c r="I115" s="417">
        <v>750</v>
      </c>
      <c r="J115" s="237"/>
    </row>
    <row r="116" spans="1:10" ht="15">
      <c r="A116" s="91"/>
      <c r="B116" s="417" t="s">
        <v>848</v>
      </c>
      <c r="C116" s="416" t="s">
        <v>849</v>
      </c>
      <c r="D116" s="417" t="s">
        <v>547</v>
      </c>
      <c r="E116" s="441" t="s">
        <v>648</v>
      </c>
      <c r="F116" s="91" t="s">
        <v>350</v>
      </c>
      <c r="G116" s="417">
        <v>1000</v>
      </c>
      <c r="H116" s="80">
        <f t="shared" si="1"/>
        <v>800</v>
      </c>
      <c r="I116" s="417">
        <v>200</v>
      </c>
      <c r="J116" s="237"/>
    </row>
    <row r="117" spans="1:10" ht="15">
      <c r="A117" s="91"/>
      <c r="B117" s="417" t="s">
        <v>848</v>
      </c>
      <c r="C117" s="416" t="s">
        <v>849</v>
      </c>
      <c r="D117" s="417" t="s">
        <v>547</v>
      </c>
      <c r="E117" s="441" t="s">
        <v>648</v>
      </c>
      <c r="F117" s="91" t="s">
        <v>350</v>
      </c>
      <c r="G117" s="417">
        <v>1000</v>
      </c>
      <c r="H117" s="80">
        <f t="shared" si="1"/>
        <v>800</v>
      </c>
      <c r="I117" s="417">
        <v>200</v>
      </c>
      <c r="J117" s="237"/>
    </row>
    <row r="118" spans="1:10" ht="15">
      <c r="A118" s="91"/>
      <c r="B118" s="417" t="s">
        <v>848</v>
      </c>
      <c r="C118" s="416" t="s">
        <v>849</v>
      </c>
      <c r="D118" s="417" t="s">
        <v>547</v>
      </c>
      <c r="E118" s="441" t="s">
        <v>648</v>
      </c>
      <c r="F118" s="91" t="s">
        <v>350</v>
      </c>
      <c r="G118" s="417">
        <v>1000</v>
      </c>
      <c r="H118" s="80">
        <f t="shared" si="1"/>
        <v>800</v>
      </c>
      <c r="I118" s="417">
        <v>200</v>
      </c>
      <c r="J118" s="237"/>
    </row>
    <row r="119" spans="1:10" ht="15">
      <c r="A119" s="91"/>
      <c r="B119" s="417" t="s">
        <v>848</v>
      </c>
      <c r="C119" s="416" t="s">
        <v>849</v>
      </c>
      <c r="D119" s="417" t="s">
        <v>547</v>
      </c>
      <c r="E119" s="441" t="s">
        <v>648</v>
      </c>
      <c r="F119" s="91" t="s">
        <v>350</v>
      </c>
      <c r="G119" s="417">
        <v>1000</v>
      </c>
      <c r="H119" s="80">
        <f t="shared" si="1"/>
        <v>800</v>
      </c>
      <c r="I119" s="417">
        <v>200</v>
      </c>
      <c r="J119" s="237"/>
    </row>
    <row r="120" spans="1:10" ht="15">
      <c r="A120" s="91"/>
      <c r="B120" s="417" t="s">
        <v>848</v>
      </c>
      <c r="C120" s="416" t="s">
        <v>849</v>
      </c>
      <c r="D120" s="417" t="s">
        <v>547</v>
      </c>
      <c r="E120" s="441" t="s">
        <v>648</v>
      </c>
      <c r="F120" s="91" t="s">
        <v>350</v>
      </c>
      <c r="G120" s="417">
        <v>3750</v>
      </c>
      <c r="H120" s="80">
        <f t="shared" si="1"/>
        <v>3000</v>
      </c>
      <c r="I120" s="417">
        <v>750</v>
      </c>
      <c r="J120" s="237"/>
    </row>
    <row r="121" spans="1:10" ht="15">
      <c r="A121" s="91"/>
      <c r="B121" s="417" t="s">
        <v>848</v>
      </c>
      <c r="C121" s="416" t="s">
        <v>849</v>
      </c>
      <c r="D121" s="417" t="s">
        <v>547</v>
      </c>
      <c r="E121" s="441" t="s">
        <v>648</v>
      </c>
      <c r="F121" s="91" t="s">
        <v>350</v>
      </c>
      <c r="G121" s="417">
        <v>1250</v>
      </c>
      <c r="H121" s="80">
        <f t="shared" si="1"/>
        <v>1000</v>
      </c>
      <c r="I121" s="417">
        <v>250</v>
      </c>
      <c r="J121" s="237"/>
    </row>
    <row r="122" spans="1:10" ht="15">
      <c r="A122" s="91"/>
      <c r="B122" s="417" t="s">
        <v>848</v>
      </c>
      <c r="C122" s="416" t="s">
        <v>849</v>
      </c>
      <c r="D122" s="417" t="s">
        <v>547</v>
      </c>
      <c r="E122" s="441" t="s">
        <v>648</v>
      </c>
      <c r="F122" s="91" t="s">
        <v>350</v>
      </c>
      <c r="G122" s="417">
        <v>2500</v>
      </c>
      <c r="H122" s="80">
        <f t="shared" si="1"/>
        <v>2000</v>
      </c>
      <c r="I122" s="417">
        <v>500</v>
      </c>
      <c r="J122" s="237"/>
    </row>
    <row r="123" spans="1:10" ht="15">
      <c r="A123" s="91"/>
      <c r="B123" s="417" t="s">
        <v>848</v>
      </c>
      <c r="C123" s="416" t="s">
        <v>849</v>
      </c>
      <c r="D123" s="417" t="s">
        <v>547</v>
      </c>
      <c r="E123" s="441" t="s">
        <v>648</v>
      </c>
      <c r="F123" s="91" t="s">
        <v>350</v>
      </c>
      <c r="G123" s="417">
        <v>2500</v>
      </c>
      <c r="H123" s="80">
        <f t="shared" si="1"/>
        <v>2000</v>
      </c>
      <c r="I123" s="417">
        <v>500</v>
      </c>
      <c r="J123" s="237"/>
    </row>
    <row r="124" spans="1:10" ht="15">
      <c r="A124" s="91"/>
      <c r="B124" s="417" t="s">
        <v>850</v>
      </c>
      <c r="C124" s="416" t="s">
        <v>851</v>
      </c>
      <c r="D124" s="417" t="s">
        <v>548</v>
      </c>
      <c r="E124" s="441" t="s">
        <v>642</v>
      </c>
      <c r="F124" s="91" t="s">
        <v>350</v>
      </c>
      <c r="G124" s="417">
        <v>375</v>
      </c>
      <c r="H124" s="80">
        <f t="shared" si="1"/>
        <v>300</v>
      </c>
      <c r="I124" s="417">
        <v>75</v>
      </c>
      <c r="J124" s="237"/>
    </row>
    <row r="125" spans="1:10" ht="15">
      <c r="A125" s="91"/>
      <c r="B125" s="417" t="s">
        <v>850</v>
      </c>
      <c r="C125" s="416" t="s">
        <v>851</v>
      </c>
      <c r="D125" s="417" t="s">
        <v>548</v>
      </c>
      <c r="E125" s="441" t="s">
        <v>642</v>
      </c>
      <c r="F125" s="91" t="s">
        <v>350</v>
      </c>
      <c r="G125" s="417">
        <v>1875</v>
      </c>
      <c r="H125" s="80">
        <f t="shared" si="1"/>
        <v>1500</v>
      </c>
      <c r="I125" s="417">
        <v>375</v>
      </c>
      <c r="J125" s="237"/>
    </row>
    <row r="126" spans="1:10" ht="15">
      <c r="A126" s="91"/>
      <c r="B126" s="417" t="s">
        <v>850</v>
      </c>
      <c r="C126" s="416" t="s">
        <v>851</v>
      </c>
      <c r="D126" s="417" t="s">
        <v>548</v>
      </c>
      <c r="E126" s="441" t="s">
        <v>642</v>
      </c>
      <c r="F126" s="91" t="s">
        <v>350</v>
      </c>
      <c r="G126" s="417">
        <v>1000</v>
      </c>
      <c r="H126" s="80">
        <f t="shared" si="1"/>
        <v>800</v>
      </c>
      <c r="I126" s="417">
        <v>200</v>
      </c>
      <c r="J126" s="237"/>
    </row>
    <row r="127" spans="1:10" ht="15">
      <c r="A127" s="91"/>
      <c r="B127" s="417" t="s">
        <v>850</v>
      </c>
      <c r="C127" s="416" t="s">
        <v>851</v>
      </c>
      <c r="D127" s="417" t="s">
        <v>548</v>
      </c>
      <c r="E127" s="441" t="s">
        <v>642</v>
      </c>
      <c r="F127" s="91" t="s">
        <v>350</v>
      </c>
      <c r="G127" s="417">
        <v>1500</v>
      </c>
      <c r="H127" s="80">
        <f t="shared" si="1"/>
        <v>1200</v>
      </c>
      <c r="I127" s="417">
        <v>300</v>
      </c>
      <c r="J127" s="237"/>
    </row>
    <row r="128" spans="1:10" ht="15">
      <c r="A128" s="91"/>
      <c r="B128" s="417" t="s">
        <v>850</v>
      </c>
      <c r="C128" s="416" t="s">
        <v>851</v>
      </c>
      <c r="D128" s="417" t="s">
        <v>548</v>
      </c>
      <c r="E128" s="441" t="s">
        <v>642</v>
      </c>
      <c r="F128" s="91" t="s">
        <v>350</v>
      </c>
      <c r="G128" s="417">
        <v>2750</v>
      </c>
      <c r="H128" s="80">
        <f t="shared" si="1"/>
        <v>2200</v>
      </c>
      <c r="I128" s="417">
        <v>550</v>
      </c>
      <c r="J128" s="237"/>
    </row>
    <row r="129" spans="1:10" ht="15">
      <c r="A129" s="91"/>
      <c r="B129" s="417" t="s">
        <v>850</v>
      </c>
      <c r="C129" s="416" t="s">
        <v>851</v>
      </c>
      <c r="D129" s="417" t="s">
        <v>548</v>
      </c>
      <c r="E129" s="441" t="s">
        <v>642</v>
      </c>
      <c r="F129" s="91" t="s">
        <v>350</v>
      </c>
      <c r="G129" s="417">
        <v>1250</v>
      </c>
      <c r="H129" s="80">
        <f t="shared" si="1"/>
        <v>1000</v>
      </c>
      <c r="I129" s="417">
        <v>250</v>
      </c>
      <c r="J129" s="237"/>
    </row>
    <row r="130" spans="1:10" ht="15">
      <c r="A130" s="91"/>
      <c r="B130" s="417" t="s">
        <v>850</v>
      </c>
      <c r="C130" s="416" t="s">
        <v>851</v>
      </c>
      <c r="D130" s="417" t="s">
        <v>548</v>
      </c>
      <c r="E130" s="441" t="s">
        <v>642</v>
      </c>
      <c r="F130" s="91" t="s">
        <v>350</v>
      </c>
      <c r="G130" s="417">
        <v>750</v>
      </c>
      <c r="H130" s="80">
        <f t="shared" si="1"/>
        <v>600</v>
      </c>
      <c r="I130" s="417">
        <v>150</v>
      </c>
      <c r="J130" s="237"/>
    </row>
    <row r="131" spans="1:10" ht="15">
      <c r="A131" s="91"/>
      <c r="B131" s="417" t="s">
        <v>850</v>
      </c>
      <c r="C131" s="416" t="s">
        <v>851</v>
      </c>
      <c r="D131" s="417" t="s">
        <v>548</v>
      </c>
      <c r="E131" s="441" t="s">
        <v>642</v>
      </c>
      <c r="F131" s="91" t="s">
        <v>350</v>
      </c>
      <c r="G131" s="417">
        <v>1250</v>
      </c>
      <c r="H131" s="80">
        <f t="shared" si="1"/>
        <v>1000</v>
      </c>
      <c r="I131" s="417">
        <v>250</v>
      </c>
      <c r="J131" s="237"/>
    </row>
    <row r="132" spans="1:10" ht="15">
      <c r="A132" s="91"/>
      <c r="B132" s="417" t="s">
        <v>630</v>
      </c>
      <c r="C132" s="416" t="s">
        <v>684</v>
      </c>
      <c r="D132" s="417" t="s">
        <v>549</v>
      </c>
      <c r="E132" s="441" t="s">
        <v>644</v>
      </c>
      <c r="F132" s="91" t="s">
        <v>350</v>
      </c>
      <c r="G132" s="417">
        <v>1875</v>
      </c>
      <c r="H132" s="80">
        <f t="shared" si="1"/>
        <v>1500</v>
      </c>
      <c r="I132" s="417">
        <v>375</v>
      </c>
      <c r="J132" s="237"/>
    </row>
    <row r="133" spans="1:10" ht="15">
      <c r="A133" s="91"/>
      <c r="B133" s="417" t="s">
        <v>630</v>
      </c>
      <c r="C133" s="416" t="s">
        <v>684</v>
      </c>
      <c r="D133" s="417" t="s">
        <v>549</v>
      </c>
      <c r="E133" s="441" t="s">
        <v>644</v>
      </c>
      <c r="F133" s="91" t="s">
        <v>350</v>
      </c>
      <c r="G133" s="417">
        <v>500</v>
      </c>
      <c r="H133" s="80">
        <f t="shared" si="1"/>
        <v>400</v>
      </c>
      <c r="I133" s="417">
        <v>100</v>
      </c>
      <c r="J133" s="237"/>
    </row>
    <row r="134" spans="1:10" ht="15">
      <c r="A134" s="91"/>
      <c r="B134" s="417" t="s">
        <v>630</v>
      </c>
      <c r="C134" s="416" t="s">
        <v>684</v>
      </c>
      <c r="D134" s="417" t="s">
        <v>549</v>
      </c>
      <c r="E134" s="441" t="s">
        <v>644</v>
      </c>
      <c r="F134" s="91" t="s">
        <v>350</v>
      </c>
      <c r="G134" s="417">
        <v>2750</v>
      </c>
      <c r="H134" s="80">
        <f t="shared" si="1"/>
        <v>2200</v>
      </c>
      <c r="I134" s="417">
        <v>550</v>
      </c>
      <c r="J134" s="237"/>
    </row>
    <row r="135" spans="1:10" ht="15">
      <c r="A135" s="91"/>
      <c r="B135" s="417" t="s">
        <v>630</v>
      </c>
      <c r="C135" s="416" t="s">
        <v>629</v>
      </c>
      <c r="D135" s="417" t="s">
        <v>550</v>
      </c>
      <c r="E135" s="441" t="s">
        <v>649</v>
      </c>
      <c r="F135" s="91" t="s">
        <v>350</v>
      </c>
      <c r="G135" s="417">
        <v>2500</v>
      </c>
      <c r="H135" s="80">
        <f t="shared" si="1"/>
        <v>2000</v>
      </c>
      <c r="I135" s="417">
        <v>500</v>
      </c>
      <c r="J135" s="237"/>
    </row>
    <row r="136" spans="1:10" ht="15">
      <c r="A136" s="91"/>
      <c r="B136" s="417" t="s">
        <v>630</v>
      </c>
      <c r="C136" s="416" t="s">
        <v>629</v>
      </c>
      <c r="D136" s="417" t="s">
        <v>550</v>
      </c>
      <c r="E136" s="441" t="s">
        <v>649</v>
      </c>
      <c r="F136" s="91" t="s">
        <v>350</v>
      </c>
      <c r="G136" s="417">
        <v>2500</v>
      </c>
      <c r="H136" s="80">
        <f t="shared" si="1"/>
        <v>2000</v>
      </c>
      <c r="I136" s="417">
        <v>500</v>
      </c>
      <c r="J136" s="237"/>
    </row>
    <row r="137" spans="1:10" ht="15">
      <c r="A137" s="91"/>
      <c r="B137" s="417" t="s">
        <v>630</v>
      </c>
      <c r="C137" s="416" t="s">
        <v>629</v>
      </c>
      <c r="D137" s="417" t="s">
        <v>550</v>
      </c>
      <c r="E137" s="441" t="s">
        <v>649</v>
      </c>
      <c r="F137" s="91" t="s">
        <v>350</v>
      </c>
      <c r="G137" s="417">
        <v>2500</v>
      </c>
      <c r="H137" s="80">
        <f t="shared" si="1"/>
        <v>2000</v>
      </c>
      <c r="I137" s="417">
        <v>500</v>
      </c>
      <c r="J137" s="237"/>
    </row>
    <row r="138" spans="1:10" ht="15">
      <c r="A138" s="91"/>
      <c r="B138" s="417" t="s">
        <v>630</v>
      </c>
      <c r="C138" s="416" t="s">
        <v>629</v>
      </c>
      <c r="D138" s="417" t="s">
        <v>550</v>
      </c>
      <c r="E138" s="441" t="s">
        <v>649</v>
      </c>
      <c r="F138" s="91" t="s">
        <v>350</v>
      </c>
      <c r="G138" s="417">
        <v>2500</v>
      </c>
      <c r="H138" s="80">
        <f t="shared" ref="H138:H201" si="2">G138-I138</f>
        <v>2000</v>
      </c>
      <c r="I138" s="417">
        <v>500</v>
      </c>
      <c r="J138" s="237"/>
    </row>
    <row r="139" spans="1:10" ht="15">
      <c r="A139" s="91"/>
      <c r="B139" s="417" t="s">
        <v>630</v>
      </c>
      <c r="C139" s="416" t="s">
        <v>629</v>
      </c>
      <c r="D139" s="417" t="s">
        <v>550</v>
      </c>
      <c r="E139" s="441" t="s">
        <v>649</v>
      </c>
      <c r="F139" s="91" t="s">
        <v>350</v>
      </c>
      <c r="G139" s="417">
        <v>2500</v>
      </c>
      <c r="H139" s="80">
        <f t="shared" si="2"/>
        <v>2000</v>
      </c>
      <c r="I139" s="417">
        <v>500</v>
      </c>
      <c r="J139" s="237"/>
    </row>
    <row r="140" spans="1:10" ht="15">
      <c r="A140" s="91"/>
      <c r="B140" s="417" t="s">
        <v>630</v>
      </c>
      <c r="C140" s="416" t="s">
        <v>629</v>
      </c>
      <c r="D140" s="417" t="s">
        <v>550</v>
      </c>
      <c r="E140" s="441" t="s">
        <v>649</v>
      </c>
      <c r="F140" s="91" t="s">
        <v>350</v>
      </c>
      <c r="G140" s="417">
        <v>2500</v>
      </c>
      <c r="H140" s="80">
        <f t="shared" si="2"/>
        <v>2000</v>
      </c>
      <c r="I140" s="417">
        <v>500</v>
      </c>
      <c r="J140" s="237"/>
    </row>
    <row r="141" spans="1:10" ht="15">
      <c r="A141" s="91"/>
      <c r="B141" s="417" t="s">
        <v>630</v>
      </c>
      <c r="C141" s="416" t="s">
        <v>629</v>
      </c>
      <c r="D141" s="417" t="s">
        <v>550</v>
      </c>
      <c r="E141" s="441" t="s">
        <v>649</v>
      </c>
      <c r="F141" s="91" t="s">
        <v>350</v>
      </c>
      <c r="G141" s="417">
        <v>2500</v>
      </c>
      <c r="H141" s="80">
        <f t="shared" si="2"/>
        <v>2000</v>
      </c>
      <c r="I141" s="417">
        <v>500</v>
      </c>
      <c r="J141" s="237"/>
    </row>
    <row r="142" spans="1:10" ht="15">
      <c r="A142" s="91"/>
      <c r="B142" s="417" t="s">
        <v>630</v>
      </c>
      <c r="C142" s="416" t="s">
        <v>629</v>
      </c>
      <c r="D142" s="417" t="s">
        <v>550</v>
      </c>
      <c r="E142" s="441" t="s">
        <v>649</v>
      </c>
      <c r="F142" s="91" t="s">
        <v>350</v>
      </c>
      <c r="G142" s="417">
        <v>2500</v>
      </c>
      <c r="H142" s="80">
        <f t="shared" si="2"/>
        <v>2000</v>
      </c>
      <c r="I142" s="417">
        <v>500</v>
      </c>
      <c r="J142" s="237"/>
    </row>
    <row r="143" spans="1:10" ht="15">
      <c r="A143" s="91"/>
      <c r="B143" s="417" t="s">
        <v>630</v>
      </c>
      <c r="C143" s="416" t="s">
        <v>629</v>
      </c>
      <c r="D143" s="417" t="s">
        <v>550</v>
      </c>
      <c r="E143" s="441" t="s">
        <v>649</v>
      </c>
      <c r="F143" s="91" t="s">
        <v>350</v>
      </c>
      <c r="G143" s="417">
        <v>2500</v>
      </c>
      <c r="H143" s="80">
        <f t="shared" si="2"/>
        <v>2000</v>
      </c>
      <c r="I143" s="417">
        <v>500</v>
      </c>
      <c r="J143" s="237"/>
    </row>
    <row r="144" spans="1:10" ht="15">
      <c r="A144" s="91"/>
      <c r="B144" s="417" t="s">
        <v>630</v>
      </c>
      <c r="C144" s="416" t="s">
        <v>629</v>
      </c>
      <c r="D144" s="417" t="s">
        <v>550</v>
      </c>
      <c r="E144" s="441" t="s">
        <v>649</v>
      </c>
      <c r="F144" s="91" t="s">
        <v>350</v>
      </c>
      <c r="G144" s="417">
        <v>3750</v>
      </c>
      <c r="H144" s="80">
        <f t="shared" si="2"/>
        <v>3000</v>
      </c>
      <c r="I144" s="417">
        <v>750</v>
      </c>
      <c r="J144" s="237"/>
    </row>
    <row r="145" spans="1:10" ht="15">
      <c r="A145" s="91"/>
      <c r="B145" s="417" t="s">
        <v>630</v>
      </c>
      <c r="C145" s="416" t="s">
        <v>629</v>
      </c>
      <c r="D145" s="417" t="s">
        <v>550</v>
      </c>
      <c r="E145" s="441" t="s">
        <v>649</v>
      </c>
      <c r="F145" s="91" t="s">
        <v>350</v>
      </c>
      <c r="G145" s="417">
        <v>5000</v>
      </c>
      <c r="H145" s="80">
        <f t="shared" si="2"/>
        <v>4000</v>
      </c>
      <c r="I145" s="417">
        <v>1000</v>
      </c>
      <c r="J145" s="237"/>
    </row>
    <row r="146" spans="1:10" ht="15">
      <c r="A146" s="91"/>
      <c r="B146" s="417" t="s">
        <v>630</v>
      </c>
      <c r="C146" s="416" t="s">
        <v>686</v>
      </c>
      <c r="D146" s="417" t="s">
        <v>551</v>
      </c>
      <c r="E146" s="441" t="s">
        <v>645</v>
      </c>
      <c r="F146" s="91" t="s">
        <v>350</v>
      </c>
      <c r="G146" s="417">
        <v>1250</v>
      </c>
      <c r="H146" s="80">
        <f t="shared" si="2"/>
        <v>1000</v>
      </c>
      <c r="I146" s="417">
        <v>250</v>
      </c>
      <c r="J146" s="237"/>
    </row>
    <row r="147" spans="1:10" ht="15">
      <c r="A147" s="91"/>
      <c r="B147" s="417" t="s">
        <v>630</v>
      </c>
      <c r="C147" s="416" t="s">
        <v>686</v>
      </c>
      <c r="D147" s="417" t="s">
        <v>551</v>
      </c>
      <c r="E147" s="441" t="s">
        <v>645</v>
      </c>
      <c r="F147" s="91" t="s">
        <v>350</v>
      </c>
      <c r="G147" s="417">
        <v>1250</v>
      </c>
      <c r="H147" s="80">
        <f t="shared" si="2"/>
        <v>1000</v>
      </c>
      <c r="I147" s="417">
        <v>250</v>
      </c>
      <c r="J147" s="237"/>
    </row>
    <row r="148" spans="1:10" ht="15">
      <c r="A148" s="91"/>
      <c r="B148" s="417" t="s">
        <v>630</v>
      </c>
      <c r="C148" s="416" t="s">
        <v>686</v>
      </c>
      <c r="D148" s="417" t="s">
        <v>551</v>
      </c>
      <c r="E148" s="441" t="s">
        <v>645</v>
      </c>
      <c r="F148" s="91" t="s">
        <v>350</v>
      </c>
      <c r="G148" s="417">
        <v>1250</v>
      </c>
      <c r="H148" s="80">
        <f t="shared" si="2"/>
        <v>1000</v>
      </c>
      <c r="I148" s="417">
        <v>250</v>
      </c>
      <c r="J148" s="237"/>
    </row>
    <row r="149" spans="1:10" ht="15">
      <c r="A149" s="91"/>
      <c r="B149" s="417" t="s">
        <v>630</v>
      </c>
      <c r="C149" s="416" t="s">
        <v>686</v>
      </c>
      <c r="D149" s="417" t="s">
        <v>551</v>
      </c>
      <c r="E149" s="441" t="s">
        <v>645</v>
      </c>
      <c r="F149" s="91" t="s">
        <v>350</v>
      </c>
      <c r="G149" s="417">
        <v>1250</v>
      </c>
      <c r="H149" s="80">
        <f t="shared" si="2"/>
        <v>1000</v>
      </c>
      <c r="I149" s="417">
        <v>250</v>
      </c>
      <c r="J149" s="237"/>
    </row>
    <row r="150" spans="1:10" ht="15">
      <c r="A150" s="91"/>
      <c r="B150" s="417" t="s">
        <v>630</v>
      </c>
      <c r="C150" s="416" t="s">
        <v>686</v>
      </c>
      <c r="D150" s="417" t="s">
        <v>551</v>
      </c>
      <c r="E150" s="441" t="s">
        <v>645</v>
      </c>
      <c r="F150" s="91" t="s">
        <v>350</v>
      </c>
      <c r="G150" s="417">
        <v>1250</v>
      </c>
      <c r="H150" s="80">
        <f t="shared" si="2"/>
        <v>1000</v>
      </c>
      <c r="I150" s="417">
        <v>250</v>
      </c>
      <c r="J150" s="237"/>
    </row>
    <row r="151" spans="1:10" ht="15">
      <c r="A151" s="91"/>
      <c r="B151" s="417" t="s">
        <v>630</v>
      </c>
      <c r="C151" s="416" t="s">
        <v>686</v>
      </c>
      <c r="D151" s="417" t="s">
        <v>551</v>
      </c>
      <c r="E151" s="441" t="s">
        <v>645</v>
      </c>
      <c r="F151" s="91" t="s">
        <v>350</v>
      </c>
      <c r="G151" s="417">
        <v>1250</v>
      </c>
      <c r="H151" s="80">
        <f t="shared" si="2"/>
        <v>1000</v>
      </c>
      <c r="I151" s="417">
        <v>250</v>
      </c>
      <c r="J151" s="237"/>
    </row>
    <row r="152" spans="1:10" ht="15">
      <c r="A152" s="91"/>
      <c r="B152" s="417" t="s">
        <v>630</v>
      </c>
      <c r="C152" s="416" t="s">
        <v>686</v>
      </c>
      <c r="D152" s="417" t="s">
        <v>551</v>
      </c>
      <c r="E152" s="441" t="s">
        <v>645</v>
      </c>
      <c r="F152" s="91" t="s">
        <v>350</v>
      </c>
      <c r="G152" s="417">
        <v>1250</v>
      </c>
      <c r="H152" s="80">
        <f t="shared" si="2"/>
        <v>1000</v>
      </c>
      <c r="I152" s="417">
        <v>250</v>
      </c>
      <c r="J152" s="237"/>
    </row>
    <row r="153" spans="1:10" ht="15">
      <c r="A153" s="91"/>
      <c r="B153" s="417" t="s">
        <v>630</v>
      </c>
      <c r="C153" s="416" t="s">
        <v>686</v>
      </c>
      <c r="D153" s="417" t="s">
        <v>551</v>
      </c>
      <c r="E153" s="441" t="s">
        <v>645</v>
      </c>
      <c r="F153" s="91" t="s">
        <v>350</v>
      </c>
      <c r="G153" s="417">
        <v>1250</v>
      </c>
      <c r="H153" s="80">
        <f t="shared" si="2"/>
        <v>1000</v>
      </c>
      <c r="I153" s="417">
        <v>250</v>
      </c>
      <c r="J153" s="237"/>
    </row>
    <row r="154" spans="1:10" ht="15">
      <c r="A154" s="91"/>
      <c r="B154" s="417" t="s">
        <v>630</v>
      </c>
      <c r="C154" s="416" t="s">
        <v>686</v>
      </c>
      <c r="D154" s="417" t="s">
        <v>551</v>
      </c>
      <c r="E154" s="441" t="s">
        <v>645</v>
      </c>
      <c r="F154" s="91" t="s">
        <v>350</v>
      </c>
      <c r="G154" s="417">
        <v>1250</v>
      </c>
      <c r="H154" s="80">
        <f t="shared" si="2"/>
        <v>1000</v>
      </c>
      <c r="I154" s="417">
        <v>250</v>
      </c>
      <c r="J154" s="237"/>
    </row>
    <row r="155" spans="1:10" ht="15">
      <c r="A155" s="91"/>
      <c r="B155" s="417" t="s">
        <v>630</v>
      </c>
      <c r="C155" s="416" t="s">
        <v>686</v>
      </c>
      <c r="D155" s="417" t="s">
        <v>551</v>
      </c>
      <c r="E155" s="441" t="s">
        <v>645</v>
      </c>
      <c r="F155" s="91" t="s">
        <v>350</v>
      </c>
      <c r="G155" s="417">
        <v>1250</v>
      </c>
      <c r="H155" s="80">
        <f t="shared" si="2"/>
        <v>1000</v>
      </c>
      <c r="I155" s="417">
        <v>250</v>
      </c>
      <c r="J155" s="237"/>
    </row>
    <row r="156" spans="1:10" ht="15">
      <c r="A156" s="91"/>
      <c r="B156" s="417" t="s">
        <v>630</v>
      </c>
      <c r="C156" s="416" t="s">
        <v>686</v>
      </c>
      <c r="D156" s="417" t="s">
        <v>551</v>
      </c>
      <c r="E156" s="441" t="s">
        <v>645</v>
      </c>
      <c r="F156" s="91" t="s">
        <v>350</v>
      </c>
      <c r="G156" s="417">
        <v>1250</v>
      </c>
      <c r="H156" s="80">
        <f t="shared" si="2"/>
        <v>1000</v>
      </c>
      <c r="I156" s="417">
        <v>250</v>
      </c>
      <c r="J156" s="237"/>
    </row>
    <row r="157" spans="1:10" ht="15">
      <c r="A157" s="91"/>
      <c r="B157" s="417" t="s">
        <v>630</v>
      </c>
      <c r="C157" s="416" t="s">
        <v>686</v>
      </c>
      <c r="D157" s="417" t="s">
        <v>551</v>
      </c>
      <c r="E157" s="441" t="s">
        <v>645</v>
      </c>
      <c r="F157" s="91" t="s">
        <v>350</v>
      </c>
      <c r="G157" s="417">
        <v>1250</v>
      </c>
      <c r="H157" s="80">
        <f t="shared" si="2"/>
        <v>1000</v>
      </c>
      <c r="I157" s="417">
        <v>250</v>
      </c>
      <c r="J157" s="237"/>
    </row>
    <row r="158" spans="1:10" ht="15">
      <c r="A158" s="91"/>
      <c r="B158" s="417" t="s">
        <v>630</v>
      </c>
      <c r="C158" s="416" t="s">
        <v>852</v>
      </c>
      <c r="D158" s="417" t="s">
        <v>552</v>
      </c>
      <c r="E158" s="441" t="s">
        <v>650</v>
      </c>
      <c r="F158" s="91" t="s">
        <v>350</v>
      </c>
      <c r="G158" s="417">
        <v>7500</v>
      </c>
      <c r="H158" s="80">
        <f t="shared" si="2"/>
        <v>6000</v>
      </c>
      <c r="I158" s="417">
        <v>1500</v>
      </c>
      <c r="J158" s="237"/>
    </row>
    <row r="159" spans="1:10" ht="15">
      <c r="A159" s="91"/>
      <c r="B159" s="417" t="s">
        <v>630</v>
      </c>
      <c r="C159" s="416" t="s">
        <v>853</v>
      </c>
      <c r="D159" s="417" t="s">
        <v>553</v>
      </c>
      <c r="E159" s="441" t="s">
        <v>644</v>
      </c>
      <c r="F159" s="91" t="s">
        <v>350</v>
      </c>
      <c r="G159" s="417">
        <v>1000</v>
      </c>
      <c r="H159" s="80">
        <f t="shared" si="2"/>
        <v>800</v>
      </c>
      <c r="I159" s="417">
        <v>200</v>
      </c>
      <c r="J159" s="237"/>
    </row>
    <row r="160" spans="1:10" ht="15">
      <c r="A160" s="91"/>
      <c r="B160" s="417" t="s">
        <v>630</v>
      </c>
      <c r="C160" s="416" t="s">
        <v>853</v>
      </c>
      <c r="D160" s="417" t="s">
        <v>553</v>
      </c>
      <c r="E160" s="441" t="s">
        <v>644</v>
      </c>
      <c r="F160" s="91" t="s">
        <v>350</v>
      </c>
      <c r="G160" s="417">
        <v>1000</v>
      </c>
      <c r="H160" s="80">
        <f t="shared" si="2"/>
        <v>800</v>
      </c>
      <c r="I160" s="417">
        <v>200</v>
      </c>
      <c r="J160" s="237"/>
    </row>
    <row r="161" spans="1:10" ht="15">
      <c r="A161" s="91"/>
      <c r="B161" s="417" t="s">
        <v>630</v>
      </c>
      <c r="C161" s="416" t="s">
        <v>853</v>
      </c>
      <c r="D161" s="417" t="s">
        <v>553</v>
      </c>
      <c r="E161" s="441" t="s">
        <v>644</v>
      </c>
      <c r="F161" s="91" t="s">
        <v>350</v>
      </c>
      <c r="G161" s="417">
        <v>1000</v>
      </c>
      <c r="H161" s="80">
        <f t="shared" si="2"/>
        <v>800</v>
      </c>
      <c r="I161" s="417">
        <v>200</v>
      </c>
      <c r="J161" s="237"/>
    </row>
    <row r="162" spans="1:10" ht="15">
      <c r="A162" s="91"/>
      <c r="B162" s="417" t="s">
        <v>630</v>
      </c>
      <c r="C162" s="416" t="s">
        <v>853</v>
      </c>
      <c r="D162" s="417" t="s">
        <v>553</v>
      </c>
      <c r="E162" s="441" t="s">
        <v>644</v>
      </c>
      <c r="F162" s="91" t="s">
        <v>350</v>
      </c>
      <c r="G162" s="417">
        <v>1000</v>
      </c>
      <c r="H162" s="80">
        <f t="shared" si="2"/>
        <v>800</v>
      </c>
      <c r="I162" s="417">
        <v>200</v>
      </c>
      <c r="J162" s="237"/>
    </row>
    <row r="163" spans="1:10" ht="15">
      <c r="A163" s="91"/>
      <c r="B163" s="417" t="s">
        <v>630</v>
      </c>
      <c r="C163" s="416" t="s">
        <v>853</v>
      </c>
      <c r="D163" s="417" t="s">
        <v>553</v>
      </c>
      <c r="E163" s="441" t="s">
        <v>644</v>
      </c>
      <c r="F163" s="91" t="s">
        <v>350</v>
      </c>
      <c r="G163" s="417">
        <v>1250</v>
      </c>
      <c r="H163" s="80">
        <f t="shared" si="2"/>
        <v>1000</v>
      </c>
      <c r="I163" s="417">
        <v>250</v>
      </c>
      <c r="J163" s="237"/>
    </row>
    <row r="164" spans="1:10" ht="15">
      <c r="A164" s="91"/>
      <c r="B164" s="417" t="s">
        <v>630</v>
      </c>
      <c r="C164" s="416" t="s">
        <v>853</v>
      </c>
      <c r="D164" s="417" t="s">
        <v>553</v>
      </c>
      <c r="E164" s="441" t="s">
        <v>644</v>
      </c>
      <c r="F164" s="91" t="s">
        <v>350</v>
      </c>
      <c r="G164" s="417">
        <v>625</v>
      </c>
      <c r="H164" s="80">
        <f t="shared" si="2"/>
        <v>500</v>
      </c>
      <c r="I164" s="417">
        <v>125</v>
      </c>
      <c r="J164" s="237"/>
    </row>
    <row r="165" spans="1:10" ht="15">
      <c r="A165" s="91"/>
      <c r="B165" s="417" t="s">
        <v>630</v>
      </c>
      <c r="C165" s="416" t="s">
        <v>853</v>
      </c>
      <c r="D165" s="417" t="s">
        <v>553</v>
      </c>
      <c r="E165" s="441" t="s">
        <v>644</v>
      </c>
      <c r="F165" s="91" t="s">
        <v>350</v>
      </c>
      <c r="G165" s="417">
        <v>1250</v>
      </c>
      <c r="H165" s="80">
        <f t="shared" si="2"/>
        <v>1000</v>
      </c>
      <c r="I165" s="417">
        <v>250</v>
      </c>
      <c r="J165" s="237"/>
    </row>
    <row r="166" spans="1:10" ht="15">
      <c r="A166" s="91"/>
      <c r="B166" s="417" t="s">
        <v>630</v>
      </c>
      <c r="C166" s="416" t="s">
        <v>853</v>
      </c>
      <c r="D166" s="417" t="s">
        <v>553</v>
      </c>
      <c r="E166" s="441" t="s">
        <v>644</v>
      </c>
      <c r="F166" s="91" t="s">
        <v>350</v>
      </c>
      <c r="G166" s="417">
        <v>1250</v>
      </c>
      <c r="H166" s="80">
        <f t="shared" si="2"/>
        <v>1000</v>
      </c>
      <c r="I166" s="417">
        <v>250</v>
      </c>
      <c r="J166" s="237"/>
    </row>
    <row r="167" spans="1:10" ht="15">
      <c r="A167" s="91"/>
      <c r="B167" s="417" t="s">
        <v>630</v>
      </c>
      <c r="C167" s="416" t="s">
        <v>853</v>
      </c>
      <c r="D167" s="417" t="s">
        <v>553</v>
      </c>
      <c r="E167" s="441" t="s">
        <v>644</v>
      </c>
      <c r="F167" s="91" t="s">
        <v>350</v>
      </c>
      <c r="G167" s="417">
        <v>1250</v>
      </c>
      <c r="H167" s="80">
        <f t="shared" si="2"/>
        <v>1000</v>
      </c>
      <c r="I167" s="417">
        <v>250</v>
      </c>
      <c r="J167" s="237"/>
    </row>
    <row r="168" spans="1:10" ht="15">
      <c r="A168" s="91"/>
      <c r="B168" s="417" t="s">
        <v>630</v>
      </c>
      <c r="C168" s="416" t="s">
        <v>853</v>
      </c>
      <c r="D168" s="417" t="s">
        <v>553</v>
      </c>
      <c r="E168" s="441" t="s">
        <v>644</v>
      </c>
      <c r="F168" s="91" t="s">
        <v>350</v>
      </c>
      <c r="G168" s="417">
        <v>1250</v>
      </c>
      <c r="H168" s="80">
        <f t="shared" si="2"/>
        <v>1000</v>
      </c>
      <c r="I168" s="417">
        <v>250</v>
      </c>
      <c r="J168" s="237"/>
    </row>
    <row r="169" spans="1:10" ht="15">
      <c r="A169" s="91"/>
      <c r="B169" s="417" t="s">
        <v>630</v>
      </c>
      <c r="C169" s="416" t="s">
        <v>854</v>
      </c>
      <c r="D169" s="417" t="s">
        <v>554</v>
      </c>
      <c r="E169" s="441" t="s">
        <v>644</v>
      </c>
      <c r="F169" s="91" t="s">
        <v>350</v>
      </c>
      <c r="G169" s="417">
        <v>1250</v>
      </c>
      <c r="H169" s="80">
        <f t="shared" si="2"/>
        <v>1000</v>
      </c>
      <c r="I169" s="417">
        <v>250</v>
      </c>
      <c r="J169" s="237"/>
    </row>
    <row r="170" spans="1:10" ht="15">
      <c r="A170" s="91"/>
      <c r="B170" s="417" t="s">
        <v>630</v>
      </c>
      <c r="C170" s="416" t="s">
        <v>854</v>
      </c>
      <c r="D170" s="417" t="s">
        <v>554</v>
      </c>
      <c r="E170" s="441" t="s">
        <v>644</v>
      </c>
      <c r="F170" s="91" t="s">
        <v>350</v>
      </c>
      <c r="G170" s="417">
        <v>1250</v>
      </c>
      <c r="H170" s="80">
        <f t="shared" si="2"/>
        <v>1000</v>
      </c>
      <c r="I170" s="417">
        <v>250</v>
      </c>
      <c r="J170" s="237"/>
    </row>
    <row r="171" spans="1:10" ht="15">
      <c r="A171" s="91"/>
      <c r="B171" s="417" t="s">
        <v>630</v>
      </c>
      <c r="C171" s="416" t="s">
        <v>854</v>
      </c>
      <c r="D171" s="417" t="s">
        <v>554</v>
      </c>
      <c r="E171" s="441" t="s">
        <v>644</v>
      </c>
      <c r="F171" s="91" t="s">
        <v>350</v>
      </c>
      <c r="G171" s="417">
        <v>1250</v>
      </c>
      <c r="H171" s="80">
        <f t="shared" si="2"/>
        <v>1000</v>
      </c>
      <c r="I171" s="417">
        <v>250</v>
      </c>
      <c r="J171" s="237"/>
    </row>
    <row r="172" spans="1:10" ht="15">
      <c r="A172" s="91"/>
      <c r="B172" s="417" t="s">
        <v>630</v>
      </c>
      <c r="C172" s="416" t="s">
        <v>854</v>
      </c>
      <c r="D172" s="417" t="s">
        <v>554</v>
      </c>
      <c r="E172" s="441" t="s">
        <v>644</v>
      </c>
      <c r="F172" s="91" t="s">
        <v>350</v>
      </c>
      <c r="G172" s="417">
        <v>1250</v>
      </c>
      <c r="H172" s="80">
        <f t="shared" si="2"/>
        <v>1000</v>
      </c>
      <c r="I172" s="417">
        <v>250</v>
      </c>
      <c r="J172" s="237"/>
    </row>
    <row r="173" spans="1:10" ht="15">
      <c r="A173" s="91"/>
      <c r="B173" s="417" t="s">
        <v>630</v>
      </c>
      <c r="C173" s="416" t="s">
        <v>854</v>
      </c>
      <c r="D173" s="417" t="s">
        <v>554</v>
      </c>
      <c r="E173" s="441" t="s">
        <v>644</v>
      </c>
      <c r="F173" s="91" t="s">
        <v>350</v>
      </c>
      <c r="G173" s="417">
        <v>1250</v>
      </c>
      <c r="H173" s="80">
        <f t="shared" si="2"/>
        <v>1000</v>
      </c>
      <c r="I173" s="417">
        <v>250</v>
      </c>
      <c r="J173" s="237"/>
    </row>
    <row r="174" spans="1:10" ht="15">
      <c r="A174" s="91"/>
      <c r="B174" s="417" t="s">
        <v>630</v>
      </c>
      <c r="C174" s="416" t="s">
        <v>854</v>
      </c>
      <c r="D174" s="417" t="s">
        <v>554</v>
      </c>
      <c r="E174" s="441" t="s">
        <v>644</v>
      </c>
      <c r="F174" s="91" t="s">
        <v>350</v>
      </c>
      <c r="G174" s="417">
        <v>1250</v>
      </c>
      <c r="H174" s="80">
        <f t="shared" si="2"/>
        <v>1000</v>
      </c>
      <c r="I174" s="417">
        <v>250</v>
      </c>
      <c r="J174" s="237"/>
    </row>
    <row r="175" spans="1:10" ht="15">
      <c r="A175" s="91"/>
      <c r="B175" s="417" t="s">
        <v>630</v>
      </c>
      <c r="C175" s="416" t="s">
        <v>854</v>
      </c>
      <c r="D175" s="417" t="s">
        <v>554</v>
      </c>
      <c r="E175" s="441" t="s">
        <v>644</v>
      </c>
      <c r="F175" s="91" t="s">
        <v>350</v>
      </c>
      <c r="G175" s="417">
        <v>1250</v>
      </c>
      <c r="H175" s="80">
        <f t="shared" si="2"/>
        <v>1000</v>
      </c>
      <c r="I175" s="417">
        <v>250</v>
      </c>
      <c r="J175" s="237"/>
    </row>
    <row r="176" spans="1:10" ht="15">
      <c r="A176" s="91"/>
      <c r="B176" s="417" t="s">
        <v>630</v>
      </c>
      <c r="C176" s="416" t="s">
        <v>854</v>
      </c>
      <c r="D176" s="417" t="s">
        <v>554</v>
      </c>
      <c r="E176" s="441" t="s">
        <v>644</v>
      </c>
      <c r="F176" s="91" t="s">
        <v>350</v>
      </c>
      <c r="G176" s="417">
        <v>1250</v>
      </c>
      <c r="H176" s="80">
        <f t="shared" si="2"/>
        <v>1000</v>
      </c>
      <c r="I176" s="417">
        <v>250</v>
      </c>
      <c r="J176" s="237"/>
    </row>
    <row r="177" spans="1:10" ht="15">
      <c r="A177" s="91"/>
      <c r="B177" s="417" t="s">
        <v>630</v>
      </c>
      <c r="C177" s="416" t="s">
        <v>854</v>
      </c>
      <c r="D177" s="417" t="s">
        <v>554</v>
      </c>
      <c r="E177" s="441" t="s">
        <v>644</v>
      </c>
      <c r="F177" s="91" t="s">
        <v>350</v>
      </c>
      <c r="G177" s="417">
        <v>1750</v>
      </c>
      <c r="H177" s="80">
        <f t="shared" si="2"/>
        <v>1400</v>
      </c>
      <c r="I177" s="417">
        <v>350</v>
      </c>
      <c r="J177" s="237"/>
    </row>
    <row r="178" spans="1:10" ht="15">
      <c r="A178" s="91"/>
      <c r="B178" s="417" t="s">
        <v>630</v>
      </c>
      <c r="C178" s="416" t="s">
        <v>854</v>
      </c>
      <c r="D178" s="417" t="s">
        <v>554</v>
      </c>
      <c r="E178" s="441" t="s">
        <v>644</v>
      </c>
      <c r="F178" s="91" t="s">
        <v>350</v>
      </c>
      <c r="G178" s="417">
        <v>1250</v>
      </c>
      <c r="H178" s="80">
        <f t="shared" si="2"/>
        <v>1000</v>
      </c>
      <c r="I178" s="417">
        <v>250</v>
      </c>
      <c r="J178" s="237"/>
    </row>
    <row r="179" spans="1:10" ht="15">
      <c r="A179" s="91"/>
      <c r="B179" s="417" t="s">
        <v>630</v>
      </c>
      <c r="C179" s="416" t="s">
        <v>854</v>
      </c>
      <c r="D179" s="417" t="s">
        <v>554</v>
      </c>
      <c r="E179" s="441" t="s">
        <v>644</v>
      </c>
      <c r="F179" s="91" t="s">
        <v>350</v>
      </c>
      <c r="G179" s="417">
        <v>1250</v>
      </c>
      <c r="H179" s="80">
        <f t="shared" si="2"/>
        <v>1000</v>
      </c>
      <c r="I179" s="417">
        <v>250</v>
      </c>
      <c r="J179" s="237"/>
    </row>
    <row r="180" spans="1:10" ht="15">
      <c r="A180" s="91"/>
      <c r="B180" s="417" t="s">
        <v>630</v>
      </c>
      <c r="C180" s="416" t="s">
        <v>854</v>
      </c>
      <c r="D180" s="417" t="s">
        <v>554</v>
      </c>
      <c r="E180" s="441" t="s">
        <v>644</v>
      </c>
      <c r="F180" s="91" t="s">
        <v>350</v>
      </c>
      <c r="G180" s="417">
        <v>1250</v>
      </c>
      <c r="H180" s="80">
        <f t="shared" si="2"/>
        <v>1000</v>
      </c>
      <c r="I180" s="417">
        <v>250</v>
      </c>
      <c r="J180" s="237"/>
    </row>
    <row r="181" spans="1:10" ht="15">
      <c r="A181" s="91"/>
      <c r="B181" s="417" t="s">
        <v>630</v>
      </c>
      <c r="C181" s="416" t="s">
        <v>854</v>
      </c>
      <c r="D181" s="417" t="s">
        <v>554</v>
      </c>
      <c r="E181" s="441" t="s">
        <v>644</v>
      </c>
      <c r="F181" s="91" t="s">
        <v>350</v>
      </c>
      <c r="G181" s="417">
        <v>1250</v>
      </c>
      <c r="H181" s="80">
        <f t="shared" si="2"/>
        <v>1000</v>
      </c>
      <c r="I181" s="417">
        <v>250</v>
      </c>
      <c r="J181" s="237"/>
    </row>
    <row r="182" spans="1:10" ht="15">
      <c r="A182" s="91"/>
      <c r="B182" s="417" t="s">
        <v>630</v>
      </c>
      <c r="C182" s="416" t="s">
        <v>854</v>
      </c>
      <c r="D182" s="417" t="s">
        <v>554</v>
      </c>
      <c r="E182" s="441" t="s">
        <v>644</v>
      </c>
      <c r="F182" s="91" t="s">
        <v>350</v>
      </c>
      <c r="G182" s="417">
        <v>1250</v>
      </c>
      <c r="H182" s="80">
        <f t="shared" si="2"/>
        <v>1000</v>
      </c>
      <c r="I182" s="417">
        <v>250</v>
      </c>
      <c r="J182" s="237"/>
    </row>
    <row r="183" spans="1:10" ht="15">
      <c r="A183" s="91"/>
      <c r="B183" s="417" t="s">
        <v>855</v>
      </c>
      <c r="C183" s="416" t="s">
        <v>856</v>
      </c>
      <c r="D183" s="417" t="s">
        <v>555</v>
      </c>
      <c r="E183" s="441" t="s">
        <v>650</v>
      </c>
      <c r="F183" s="91" t="s">
        <v>350</v>
      </c>
      <c r="G183" s="417">
        <v>125</v>
      </c>
      <c r="H183" s="80">
        <f t="shared" si="2"/>
        <v>100</v>
      </c>
      <c r="I183" s="417">
        <v>25</v>
      </c>
      <c r="J183" s="237"/>
    </row>
    <row r="184" spans="1:10" ht="15">
      <c r="A184" s="91"/>
      <c r="B184" s="417" t="s">
        <v>857</v>
      </c>
      <c r="C184" s="416" t="s">
        <v>858</v>
      </c>
      <c r="D184" s="417" t="s">
        <v>556</v>
      </c>
      <c r="E184" s="441" t="s">
        <v>650</v>
      </c>
      <c r="F184" s="91" t="s">
        <v>350</v>
      </c>
      <c r="G184" s="417">
        <v>625</v>
      </c>
      <c r="H184" s="80">
        <f t="shared" si="2"/>
        <v>500</v>
      </c>
      <c r="I184" s="417">
        <v>125</v>
      </c>
      <c r="J184" s="237"/>
    </row>
    <row r="185" spans="1:10" ht="15">
      <c r="A185" s="91"/>
      <c r="B185" s="417" t="s">
        <v>857</v>
      </c>
      <c r="C185" s="416" t="s">
        <v>858</v>
      </c>
      <c r="D185" s="417" t="s">
        <v>556</v>
      </c>
      <c r="E185" s="441" t="s">
        <v>650</v>
      </c>
      <c r="F185" s="91" t="s">
        <v>350</v>
      </c>
      <c r="G185" s="417">
        <v>625</v>
      </c>
      <c r="H185" s="80">
        <f t="shared" si="2"/>
        <v>500</v>
      </c>
      <c r="I185" s="417">
        <v>125</v>
      </c>
      <c r="J185" s="237"/>
    </row>
    <row r="186" spans="1:10" ht="15">
      <c r="A186" s="91"/>
      <c r="B186" s="417" t="s">
        <v>857</v>
      </c>
      <c r="C186" s="416" t="s">
        <v>858</v>
      </c>
      <c r="D186" s="417" t="s">
        <v>556</v>
      </c>
      <c r="E186" s="441" t="s">
        <v>650</v>
      </c>
      <c r="F186" s="91" t="s">
        <v>350</v>
      </c>
      <c r="G186" s="417">
        <v>625</v>
      </c>
      <c r="H186" s="80">
        <f t="shared" si="2"/>
        <v>500</v>
      </c>
      <c r="I186" s="417">
        <v>125</v>
      </c>
      <c r="J186" s="237"/>
    </row>
    <row r="187" spans="1:10" ht="15">
      <c r="A187" s="91"/>
      <c r="B187" s="417" t="s">
        <v>857</v>
      </c>
      <c r="C187" s="416" t="s">
        <v>858</v>
      </c>
      <c r="D187" s="417" t="s">
        <v>556</v>
      </c>
      <c r="E187" s="441" t="s">
        <v>650</v>
      </c>
      <c r="F187" s="91" t="s">
        <v>350</v>
      </c>
      <c r="G187" s="417">
        <v>625</v>
      </c>
      <c r="H187" s="80">
        <f t="shared" si="2"/>
        <v>500</v>
      </c>
      <c r="I187" s="417">
        <v>125</v>
      </c>
      <c r="J187" s="237"/>
    </row>
    <row r="188" spans="1:10" ht="15">
      <c r="A188" s="91"/>
      <c r="B188" s="417" t="s">
        <v>857</v>
      </c>
      <c r="C188" s="416" t="s">
        <v>858</v>
      </c>
      <c r="D188" s="417" t="s">
        <v>556</v>
      </c>
      <c r="E188" s="441" t="s">
        <v>650</v>
      </c>
      <c r="F188" s="91" t="s">
        <v>350</v>
      </c>
      <c r="G188" s="417">
        <v>125</v>
      </c>
      <c r="H188" s="80">
        <f t="shared" si="2"/>
        <v>100</v>
      </c>
      <c r="I188" s="417">
        <v>25</v>
      </c>
      <c r="J188" s="237"/>
    </row>
    <row r="189" spans="1:10" ht="15">
      <c r="A189" s="91"/>
      <c r="B189" s="417" t="s">
        <v>857</v>
      </c>
      <c r="C189" s="416" t="s">
        <v>858</v>
      </c>
      <c r="D189" s="417" t="s">
        <v>556</v>
      </c>
      <c r="E189" s="441" t="s">
        <v>650</v>
      </c>
      <c r="F189" s="91" t="s">
        <v>350</v>
      </c>
      <c r="G189" s="417">
        <v>250</v>
      </c>
      <c r="H189" s="80">
        <f t="shared" si="2"/>
        <v>200</v>
      </c>
      <c r="I189" s="417">
        <v>50</v>
      </c>
      <c r="J189" s="237"/>
    </row>
    <row r="190" spans="1:10" ht="15">
      <c r="A190" s="91"/>
      <c r="B190" s="417" t="s">
        <v>857</v>
      </c>
      <c r="C190" s="416" t="s">
        <v>858</v>
      </c>
      <c r="D190" s="417" t="s">
        <v>556</v>
      </c>
      <c r="E190" s="441" t="s">
        <v>650</v>
      </c>
      <c r="F190" s="91" t="s">
        <v>350</v>
      </c>
      <c r="G190" s="417">
        <v>125</v>
      </c>
      <c r="H190" s="80">
        <f t="shared" si="2"/>
        <v>100</v>
      </c>
      <c r="I190" s="417">
        <v>25</v>
      </c>
      <c r="J190" s="237"/>
    </row>
    <row r="191" spans="1:10" ht="15">
      <c r="A191" s="91"/>
      <c r="B191" s="417" t="s">
        <v>859</v>
      </c>
      <c r="C191" s="416" t="s">
        <v>860</v>
      </c>
      <c r="D191" s="417" t="s">
        <v>557</v>
      </c>
      <c r="E191" s="441" t="s">
        <v>651</v>
      </c>
      <c r="F191" s="91" t="s">
        <v>350</v>
      </c>
      <c r="G191" s="417">
        <v>1875</v>
      </c>
      <c r="H191" s="80">
        <f t="shared" si="2"/>
        <v>1500</v>
      </c>
      <c r="I191" s="417">
        <v>375</v>
      </c>
      <c r="J191" s="237"/>
    </row>
    <row r="192" spans="1:10" ht="15">
      <c r="A192" s="91"/>
      <c r="B192" s="417" t="s">
        <v>859</v>
      </c>
      <c r="C192" s="416" t="s">
        <v>860</v>
      </c>
      <c r="D192" s="417" t="s">
        <v>557</v>
      </c>
      <c r="E192" s="441" t="s">
        <v>651</v>
      </c>
      <c r="F192" s="91" t="s">
        <v>350</v>
      </c>
      <c r="G192" s="417">
        <v>1875</v>
      </c>
      <c r="H192" s="80">
        <f t="shared" si="2"/>
        <v>1500</v>
      </c>
      <c r="I192" s="417">
        <v>375</v>
      </c>
      <c r="J192" s="237"/>
    </row>
    <row r="193" spans="1:10" ht="15">
      <c r="A193" s="91"/>
      <c r="B193" s="417" t="s">
        <v>859</v>
      </c>
      <c r="C193" s="416" t="s">
        <v>860</v>
      </c>
      <c r="D193" s="417" t="s">
        <v>557</v>
      </c>
      <c r="E193" s="441" t="s">
        <v>651</v>
      </c>
      <c r="F193" s="91" t="s">
        <v>350</v>
      </c>
      <c r="G193" s="417">
        <v>1875</v>
      </c>
      <c r="H193" s="80">
        <f t="shared" si="2"/>
        <v>1500</v>
      </c>
      <c r="I193" s="417">
        <v>375</v>
      </c>
      <c r="J193" s="237"/>
    </row>
    <row r="194" spans="1:10" ht="15">
      <c r="A194" s="91"/>
      <c r="B194" s="417" t="s">
        <v>859</v>
      </c>
      <c r="C194" s="416" t="s">
        <v>860</v>
      </c>
      <c r="D194" s="417" t="s">
        <v>557</v>
      </c>
      <c r="E194" s="441" t="s">
        <v>651</v>
      </c>
      <c r="F194" s="91" t="s">
        <v>350</v>
      </c>
      <c r="G194" s="417">
        <v>1875</v>
      </c>
      <c r="H194" s="80">
        <f t="shared" si="2"/>
        <v>1500</v>
      </c>
      <c r="I194" s="417">
        <v>375</v>
      </c>
      <c r="J194" s="237"/>
    </row>
    <row r="195" spans="1:10" ht="15">
      <c r="A195" s="91"/>
      <c r="B195" s="417" t="s">
        <v>859</v>
      </c>
      <c r="C195" s="416" t="s">
        <v>860</v>
      </c>
      <c r="D195" s="417" t="s">
        <v>557</v>
      </c>
      <c r="E195" s="441" t="s">
        <v>651</v>
      </c>
      <c r="F195" s="91" t="s">
        <v>350</v>
      </c>
      <c r="G195" s="417">
        <v>1875</v>
      </c>
      <c r="H195" s="80">
        <f t="shared" si="2"/>
        <v>1500</v>
      </c>
      <c r="I195" s="417">
        <v>375</v>
      </c>
      <c r="J195" s="237"/>
    </row>
    <row r="196" spans="1:10" ht="15">
      <c r="A196" s="91"/>
      <c r="B196" s="417" t="s">
        <v>859</v>
      </c>
      <c r="C196" s="416" t="s">
        <v>860</v>
      </c>
      <c r="D196" s="417" t="s">
        <v>557</v>
      </c>
      <c r="E196" s="441" t="s">
        <v>651</v>
      </c>
      <c r="F196" s="91" t="s">
        <v>350</v>
      </c>
      <c r="G196" s="417">
        <v>1875</v>
      </c>
      <c r="H196" s="80">
        <f t="shared" si="2"/>
        <v>1500</v>
      </c>
      <c r="I196" s="417">
        <v>375</v>
      </c>
      <c r="J196" s="237"/>
    </row>
    <row r="197" spans="1:10" ht="15">
      <c r="A197" s="91"/>
      <c r="B197" s="417" t="s">
        <v>859</v>
      </c>
      <c r="C197" s="416" t="s">
        <v>860</v>
      </c>
      <c r="D197" s="417" t="s">
        <v>557</v>
      </c>
      <c r="E197" s="441" t="s">
        <v>651</v>
      </c>
      <c r="F197" s="91" t="s">
        <v>350</v>
      </c>
      <c r="G197" s="417">
        <v>3750</v>
      </c>
      <c r="H197" s="80">
        <f t="shared" si="2"/>
        <v>3000</v>
      </c>
      <c r="I197" s="417">
        <v>750</v>
      </c>
      <c r="J197" s="237"/>
    </row>
    <row r="198" spans="1:10" ht="15">
      <c r="A198" s="91"/>
      <c r="B198" s="417" t="s">
        <v>859</v>
      </c>
      <c r="C198" s="416" t="s">
        <v>860</v>
      </c>
      <c r="D198" s="417" t="s">
        <v>557</v>
      </c>
      <c r="E198" s="441" t="s">
        <v>651</v>
      </c>
      <c r="F198" s="91" t="s">
        <v>350</v>
      </c>
      <c r="G198" s="417">
        <v>1875</v>
      </c>
      <c r="H198" s="80">
        <f t="shared" si="2"/>
        <v>1500</v>
      </c>
      <c r="I198" s="417">
        <v>375</v>
      </c>
      <c r="J198" s="237"/>
    </row>
    <row r="199" spans="1:10" ht="15">
      <c r="A199" s="91"/>
      <c r="B199" s="417" t="s">
        <v>859</v>
      </c>
      <c r="C199" s="416" t="s">
        <v>860</v>
      </c>
      <c r="D199" s="417" t="s">
        <v>557</v>
      </c>
      <c r="E199" s="441" t="s">
        <v>651</v>
      </c>
      <c r="F199" s="91" t="s">
        <v>350</v>
      </c>
      <c r="G199" s="417">
        <v>1875</v>
      </c>
      <c r="H199" s="80">
        <f t="shared" si="2"/>
        <v>1500</v>
      </c>
      <c r="I199" s="417">
        <v>375</v>
      </c>
      <c r="J199" s="237"/>
    </row>
    <row r="200" spans="1:10" ht="15">
      <c r="A200" s="91"/>
      <c r="B200" s="417" t="s">
        <v>859</v>
      </c>
      <c r="C200" s="416" t="s">
        <v>860</v>
      </c>
      <c r="D200" s="417" t="s">
        <v>557</v>
      </c>
      <c r="E200" s="441" t="s">
        <v>651</v>
      </c>
      <c r="F200" s="91" t="s">
        <v>350</v>
      </c>
      <c r="G200" s="417">
        <v>1875</v>
      </c>
      <c r="H200" s="80">
        <f t="shared" si="2"/>
        <v>1500</v>
      </c>
      <c r="I200" s="417">
        <v>375</v>
      </c>
      <c r="J200" s="237"/>
    </row>
    <row r="201" spans="1:10" ht="15">
      <c r="A201" s="91"/>
      <c r="B201" s="417" t="s">
        <v>859</v>
      </c>
      <c r="C201" s="416" t="s">
        <v>860</v>
      </c>
      <c r="D201" s="417" t="s">
        <v>557</v>
      </c>
      <c r="E201" s="441" t="s">
        <v>651</v>
      </c>
      <c r="F201" s="91" t="s">
        <v>350</v>
      </c>
      <c r="G201" s="417">
        <v>1875</v>
      </c>
      <c r="H201" s="80">
        <f t="shared" si="2"/>
        <v>1500</v>
      </c>
      <c r="I201" s="417">
        <v>375</v>
      </c>
      <c r="J201" s="237"/>
    </row>
    <row r="202" spans="1:10" ht="15">
      <c r="A202" s="91"/>
      <c r="B202" s="417" t="s">
        <v>859</v>
      </c>
      <c r="C202" s="416" t="s">
        <v>860</v>
      </c>
      <c r="D202" s="417" t="s">
        <v>557</v>
      </c>
      <c r="E202" s="441" t="s">
        <v>651</v>
      </c>
      <c r="F202" s="91" t="s">
        <v>350</v>
      </c>
      <c r="G202" s="417">
        <v>1875</v>
      </c>
      <c r="H202" s="80">
        <f t="shared" ref="H202:H265" si="3">G202-I202</f>
        <v>1500</v>
      </c>
      <c r="I202" s="417">
        <v>375</v>
      </c>
      <c r="J202" s="237"/>
    </row>
    <row r="203" spans="1:10" ht="15">
      <c r="A203" s="91"/>
      <c r="B203" s="417" t="s">
        <v>631</v>
      </c>
      <c r="C203" s="416" t="s">
        <v>628</v>
      </c>
      <c r="D203" s="417" t="s">
        <v>558</v>
      </c>
      <c r="E203" s="441" t="s">
        <v>652</v>
      </c>
      <c r="F203" s="91" t="s">
        <v>350</v>
      </c>
      <c r="G203" s="417">
        <v>2500</v>
      </c>
      <c r="H203" s="80">
        <f t="shared" si="3"/>
        <v>2000</v>
      </c>
      <c r="I203" s="417">
        <v>500</v>
      </c>
      <c r="J203" s="237"/>
    </row>
    <row r="204" spans="1:10" ht="15">
      <c r="A204" s="91"/>
      <c r="B204" s="417" t="s">
        <v>631</v>
      </c>
      <c r="C204" s="416" t="s">
        <v>628</v>
      </c>
      <c r="D204" s="417" t="s">
        <v>558</v>
      </c>
      <c r="E204" s="441" t="s">
        <v>652</v>
      </c>
      <c r="F204" s="91" t="s">
        <v>350</v>
      </c>
      <c r="G204" s="417">
        <v>1875</v>
      </c>
      <c r="H204" s="80">
        <f t="shared" si="3"/>
        <v>1500</v>
      </c>
      <c r="I204" s="417">
        <v>375</v>
      </c>
      <c r="J204" s="237"/>
    </row>
    <row r="205" spans="1:10" ht="15">
      <c r="A205" s="91"/>
      <c r="B205" s="417" t="s">
        <v>631</v>
      </c>
      <c r="C205" s="416" t="s">
        <v>628</v>
      </c>
      <c r="D205" s="417" t="s">
        <v>558</v>
      </c>
      <c r="E205" s="441" t="s">
        <v>652</v>
      </c>
      <c r="F205" s="91" t="s">
        <v>350</v>
      </c>
      <c r="G205" s="417">
        <v>2500</v>
      </c>
      <c r="H205" s="80">
        <f t="shared" si="3"/>
        <v>2000</v>
      </c>
      <c r="I205" s="417">
        <v>500</v>
      </c>
      <c r="J205" s="237"/>
    </row>
    <row r="206" spans="1:10" ht="15">
      <c r="A206" s="91"/>
      <c r="B206" s="417" t="s">
        <v>631</v>
      </c>
      <c r="C206" s="416" t="s">
        <v>628</v>
      </c>
      <c r="D206" s="417" t="s">
        <v>558</v>
      </c>
      <c r="E206" s="441" t="s">
        <v>652</v>
      </c>
      <c r="F206" s="91" t="s">
        <v>350</v>
      </c>
      <c r="G206" s="417">
        <v>1875</v>
      </c>
      <c r="H206" s="80">
        <f t="shared" si="3"/>
        <v>1500</v>
      </c>
      <c r="I206" s="417">
        <v>375</v>
      </c>
      <c r="J206" s="237"/>
    </row>
    <row r="207" spans="1:10" ht="15">
      <c r="A207" s="91"/>
      <c r="B207" s="417" t="s">
        <v>631</v>
      </c>
      <c r="C207" s="416" t="s">
        <v>628</v>
      </c>
      <c r="D207" s="417" t="s">
        <v>558</v>
      </c>
      <c r="E207" s="441" t="s">
        <v>652</v>
      </c>
      <c r="F207" s="91" t="s">
        <v>350</v>
      </c>
      <c r="G207" s="417">
        <v>2500</v>
      </c>
      <c r="H207" s="80">
        <f t="shared" si="3"/>
        <v>2000</v>
      </c>
      <c r="I207" s="417">
        <v>500</v>
      </c>
      <c r="J207" s="237"/>
    </row>
    <row r="208" spans="1:10" ht="15">
      <c r="A208" s="91"/>
      <c r="B208" s="417" t="s">
        <v>631</v>
      </c>
      <c r="C208" s="416" t="s">
        <v>628</v>
      </c>
      <c r="D208" s="417" t="s">
        <v>558</v>
      </c>
      <c r="E208" s="441" t="s">
        <v>652</v>
      </c>
      <c r="F208" s="91" t="s">
        <v>350</v>
      </c>
      <c r="G208" s="417">
        <v>2500</v>
      </c>
      <c r="H208" s="80">
        <f t="shared" si="3"/>
        <v>2000</v>
      </c>
      <c r="I208" s="417">
        <v>500</v>
      </c>
      <c r="J208" s="237"/>
    </row>
    <row r="209" spans="1:10" ht="15">
      <c r="A209" s="91"/>
      <c r="B209" s="417" t="s">
        <v>631</v>
      </c>
      <c r="C209" s="416" t="s">
        <v>628</v>
      </c>
      <c r="D209" s="417" t="s">
        <v>558</v>
      </c>
      <c r="E209" s="441" t="s">
        <v>652</v>
      </c>
      <c r="F209" s="91" t="s">
        <v>350</v>
      </c>
      <c r="G209" s="417">
        <v>3750</v>
      </c>
      <c r="H209" s="80">
        <f t="shared" si="3"/>
        <v>3000</v>
      </c>
      <c r="I209" s="417">
        <v>750</v>
      </c>
      <c r="J209" s="237"/>
    </row>
    <row r="210" spans="1:10" ht="15">
      <c r="A210" s="91"/>
      <c r="B210" s="417" t="s">
        <v>631</v>
      </c>
      <c r="C210" s="416" t="s">
        <v>628</v>
      </c>
      <c r="D210" s="417" t="s">
        <v>558</v>
      </c>
      <c r="E210" s="441" t="s">
        <v>652</v>
      </c>
      <c r="F210" s="91" t="s">
        <v>350</v>
      </c>
      <c r="G210" s="417">
        <v>3750</v>
      </c>
      <c r="H210" s="80">
        <f t="shared" si="3"/>
        <v>3000</v>
      </c>
      <c r="I210" s="417">
        <v>750</v>
      </c>
      <c r="J210" s="237"/>
    </row>
    <row r="211" spans="1:10" ht="15">
      <c r="A211" s="91"/>
      <c r="B211" s="417" t="s">
        <v>631</v>
      </c>
      <c r="C211" s="416" t="s">
        <v>861</v>
      </c>
      <c r="D211" s="417" t="s">
        <v>559</v>
      </c>
      <c r="E211" s="441" t="s">
        <v>653</v>
      </c>
      <c r="F211" s="91" t="s">
        <v>350</v>
      </c>
      <c r="G211" s="417">
        <v>1875</v>
      </c>
      <c r="H211" s="80">
        <f t="shared" si="3"/>
        <v>1500</v>
      </c>
      <c r="I211" s="417">
        <v>375</v>
      </c>
      <c r="J211" s="237"/>
    </row>
    <row r="212" spans="1:10" ht="15">
      <c r="A212" s="91"/>
      <c r="B212" s="417" t="s">
        <v>631</v>
      </c>
      <c r="C212" s="416" t="s">
        <v>861</v>
      </c>
      <c r="D212" s="417" t="s">
        <v>559</v>
      </c>
      <c r="E212" s="441" t="s">
        <v>653</v>
      </c>
      <c r="F212" s="91" t="s">
        <v>350</v>
      </c>
      <c r="G212" s="417">
        <v>1875</v>
      </c>
      <c r="H212" s="80">
        <f t="shared" si="3"/>
        <v>1500</v>
      </c>
      <c r="I212" s="417">
        <v>375</v>
      </c>
      <c r="J212" s="237"/>
    </row>
    <row r="213" spans="1:10" ht="15">
      <c r="A213" s="91"/>
      <c r="B213" s="417" t="s">
        <v>631</v>
      </c>
      <c r="C213" s="416" t="s">
        <v>861</v>
      </c>
      <c r="D213" s="417" t="s">
        <v>559</v>
      </c>
      <c r="E213" s="441" t="s">
        <v>653</v>
      </c>
      <c r="F213" s="91" t="s">
        <v>350</v>
      </c>
      <c r="G213" s="417">
        <v>1875</v>
      </c>
      <c r="H213" s="80">
        <f t="shared" si="3"/>
        <v>1500</v>
      </c>
      <c r="I213" s="417">
        <v>375</v>
      </c>
      <c r="J213" s="237"/>
    </row>
    <row r="214" spans="1:10" ht="15">
      <c r="A214" s="91"/>
      <c r="B214" s="417" t="s">
        <v>631</v>
      </c>
      <c r="C214" s="416" t="s">
        <v>861</v>
      </c>
      <c r="D214" s="417" t="s">
        <v>559</v>
      </c>
      <c r="E214" s="441" t="s">
        <v>653</v>
      </c>
      <c r="F214" s="91" t="s">
        <v>350</v>
      </c>
      <c r="G214" s="417">
        <v>6250</v>
      </c>
      <c r="H214" s="80">
        <f t="shared" si="3"/>
        <v>5000</v>
      </c>
      <c r="I214" s="417">
        <v>1250</v>
      </c>
      <c r="J214" s="237"/>
    </row>
    <row r="215" spans="1:10" ht="15">
      <c r="A215" s="91"/>
      <c r="B215" s="417" t="s">
        <v>631</v>
      </c>
      <c r="C215" s="416" t="s">
        <v>861</v>
      </c>
      <c r="D215" s="417" t="s">
        <v>559</v>
      </c>
      <c r="E215" s="441" t="s">
        <v>653</v>
      </c>
      <c r="F215" s="91" t="s">
        <v>350</v>
      </c>
      <c r="G215" s="417">
        <v>1875</v>
      </c>
      <c r="H215" s="80">
        <f t="shared" si="3"/>
        <v>1500</v>
      </c>
      <c r="I215" s="417">
        <v>375</v>
      </c>
      <c r="J215" s="237"/>
    </row>
    <row r="216" spans="1:10" ht="15">
      <c r="A216" s="91"/>
      <c r="B216" s="417" t="s">
        <v>631</v>
      </c>
      <c r="C216" s="416" t="s">
        <v>861</v>
      </c>
      <c r="D216" s="417" t="s">
        <v>559</v>
      </c>
      <c r="E216" s="441" t="s">
        <v>653</v>
      </c>
      <c r="F216" s="91" t="s">
        <v>350</v>
      </c>
      <c r="G216" s="417">
        <v>2500</v>
      </c>
      <c r="H216" s="80">
        <f t="shared" si="3"/>
        <v>2000</v>
      </c>
      <c r="I216" s="417">
        <v>500</v>
      </c>
      <c r="J216" s="237"/>
    </row>
    <row r="217" spans="1:10" ht="15">
      <c r="A217" s="91"/>
      <c r="B217" s="417" t="s">
        <v>631</v>
      </c>
      <c r="C217" s="416" t="s">
        <v>861</v>
      </c>
      <c r="D217" s="417" t="s">
        <v>559</v>
      </c>
      <c r="E217" s="441" t="s">
        <v>653</v>
      </c>
      <c r="F217" s="91" t="s">
        <v>350</v>
      </c>
      <c r="G217" s="417">
        <v>1875</v>
      </c>
      <c r="H217" s="80">
        <f t="shared" si="3"/>
        <v>1500</v>
      </c>
      <c r="I217" s="417">
        <v>375</v>
      </c>
      <c r="J217" s="237"/>
    </row>
    <row r="218" spans="1:10" ht="15">
      <c r="A218" s="91"/>
      <c r="B218" s="417" t="s">
        <v>631</v>
      </c>
      <c r="C218" s="416" t="s">
        <v>861</v>
      </c>
      <c r="D218" s="417" t="s">
        <v>559</v>
      </c>
      <c r="E218" s="441" t="s">
        <v>653</v>
      </c>
      <c r="F218" s="91" t="s">
        <v>350</v>
      </c>
      <c r="G218" s="417">
        <v>3750</v>
      </c>
      <c r="H218" s="80">
        <f t="shared" si="3"/>
        <v>3000</v>
      </c>
      <c r="I218" s="417">
        <v>750</v>
      </c>
      <c r="J218" s="237"/>
    </row>
    <row r="219" spans="1:10" ht="15">
      <c r="A219" s="91"/>
      <c r="B219" s="417" t="s">
        <v>631</v>
      </c>
      <c r="C219" s="416" t="s">
        <v>861</v>
      </c>
      <c r="D219" s="417" t="s">
        <v>559</v>
      </c>
      <c r="E219" s="441" t="s">
        <v>653</v>
      </c>
      <c r="F219" s="91" t="s">
        <v>350</v>
      </c>
      <c r="G219" s="417">
        <v>2500</v>
      </c>
      <c r="H219" s="80">
        <f t="shared" si="3"/>
        <v>2000</v>
      </c>
      <c r="I219" s="417">
        <v>500</v>
      </c>
      <c r="J219" s="237"/>
    </row>
    <row r="220" spans="1:10" ht="15">
      <c r="A220" s="91"/>
      <c r="B220" s="417" t="s">
        <v>631</v>
      </c>
      <c r="C220" s="416" t="s">
        <v>861</v>
      </c>
      <c r="D220" s="417" t="s">
        <v>559</v>
      </c>
      <c r="E220" s="441" t="s">
        <v>653</v>
      </c>
      <c r="F220" s="91" t="s">
        <v>350</v>
      </c>
      <c r="G220" s="417">
        <v>2500</v>
      </c>
      <c r="H220" s="80">
        <f t="shared" si="3"/>
        <v>2000</v>
      </c>
      <c r="I220" s="417">
        <v>500</v>
      </c>
      <c r="J220" s="237"/>
    </row>
    <row r="221" spans="1:10" ht="15">
      <c r="A221" s="91"/>
      <c r="B221" s="417" t="s">
        <v>631</v>
      </c>
      <c r="C221" s="416" t="s">
        <v>861</v>
      </c>
      <c r="D221" s="417" t="s">
        <v>559</v>
      </c>
      <c r="E221" s="441" t="s">
        <v>653</v>
      </c>
      <c r="F221" s="91" t="s">
        <v>350</v>
      </c>
      <c r="G221" s="417">
        <v>1875</v>
      </c>
      <c r="H221" s="80">
        <f t="shared" si="3"/>
        <v>1500</v>
      </c>
      <c r="I221" s="417">
        <v>375</v>
      </c>
      <c r="J221" s="237"/>
    </row>
    <row r="222" spans="1:10" ht="15">
      <c r="A222" s="91"/>
      <c r="B222" s="417" t="s">
        <v>631</v>
      </c>
      <c r="C222" s="416" t="s">
        <v>861</v>
      </c>
      <c r="D222" s="417" t="s">
        <v>559</v>
      </c>
      <c r="E222" s="441" t="s">
        <v>653</v>
      </c>
      <c r="F222" s="91" t="s">
        <v>350</v>
      </c>
      <c r="G222" s="417">
        <v>2500</v>
      </c>
      <c r="H222" s="80">
        <f t="shared" si="3"/>
        <v>2000</v>
      </c>
      <c r="I222" s="417">
        <v>500</v>
      </c>
      <c r="J222" s="237"/>
    </row>
    <row r="223" spans="1:10" ht="15">
      <c r="A223" s="91"/>
      <c r="B223" s="417" t="s">
        <v>631</v>
      </c>
      <c r="C223" s="416" t="s">
        <v>861</v>
      </c>
      <c r="D223" s="417" t="s">
        <v>559</v>
      </c>
      <c r="E223" s="441" t="s">
        <v>653</v>
      </c>
      <c r="F223" s="91" t="s">
        <v>350</v>
      </c>
      <c r="G223" s="417">
        <v>1875</v>
      </c>
      <c r="H223" s="80">
        <f t="shared" si="3"/>
        <v>1500</v>
      </c>
      <c r="I223" s="417">
        <v>375</v>
      </c>
      <c r="J223" s="237"/>
    </row>
    <row r="224" spans="1:10" ht="15">
      <c r="A224" s="91"/>
      <c r="B224" s="417" t="s">
        <v>631</v>
      </c>
      <c r="C224" s="416" t="s">
        <v>861</v>
      </c>
      <c r="D224" s="417" t="s">
        <v>559</v>
      </c>
      <c r="E224" s="441" t="s">
        <v>653</v>
      </c>
      <c r="F224" s="91" t="s">
        <v>350</v>
      </c>
      <c r="G224" s="417">
        <v>625</v>
      </c>
      <c r="H224" s="80">
        <f t="shared" si="3"/>
        <v>500</v>
      </c>
      <c r="I224" s="417">
        <v>125</v>
      </c>
      <c r="J224" s="237"/>
    </row>
    <row r="225" spans="1:10" ht="15">
      <c r="A225" s="91"/>
      <c r="B225" s="417" t="s">
        <v>631</v>
      </c>
      <c r="C225" s="416" t="s">
        <v>861</v>
      </c>
      <c r="D225" s="417" t="s">
        <v>559</v>
      </c>
      <c r="E225" s="441" t="s">
        <v>653</v>
      </c>
      <c r="F225" s="91" t="s">
        <v>350</v>
      </c>
      <c r="G225" s="417">
        <v>3750</v>
      </c>
      <c r="H225" s="80">
        <f t="shared" si="3"/>
        <v>3000</v>
      </c>
      <c r="I225" s="417">
        <v>750</v>
      </c>
      <c r="J225" s="237"/>
    </row>
    <row r="226" spans="1:10" ht="15">
      <c r="A226" s="91"/>
      <c r="B226" s="417" t="s">
        <v>631</v>
      </c>
      <c r="C226" s="416" t="s">
        <v>861</v>
      </c>
      <c r="D226" s="417" t="s">
        <v>559</v>
      </c>
      <c r="E226" s="441" t="s">
        <v>653</v>
      </c>
      <c r="F226" s="91" t="s">
        <v>350</v>
      </c>
      <c r="G226" s="417">
        <v>3750</v>
      </c>
      <c r="H226" s="80">
        <f t="shared" si="3"/>
        <v>3000</v>
      </c>
      <c r="I226" s="417">
        <v>750</v>
      </c>
      <c r="J226" s="237"/>
    </row>
    <row r="227" spans="1:10" ht="15">
      <c r="A227" s="91"/>
      <c r="B227" s="417" t="s">
        <v>631</v>
      </c>
      <c r="C227" s="416" t="s">
        <v>861</v>
      </c>
      <c r="D227" s="417" t="s">
        <v>559</v>
      </c>
      <c r="E227" s="441" t="s">
        <v>653</v>
      </c>
      <c r="F227" s="91" t="s">
        <v>350</v>
      </c>
      <c r="G227" s="417">
        <v>875</v>
      </c>
      <c r="H227" s="80">
        <f t="shared" si="3"/>
        <v>700</v>
      </c>
      <c r="I227" s="417">
        <v>175</v>
      </c>
      <c r="J227" s="237"/>
    </row>
    <row r="228" spans="1:10" ht="15">
      <c r="A228" s="91"/>
      <c r="B228" s="417" t="s">
        <v>631</v>
      </c>
      <c r="C228" s="416" t="s">
        <v>861</v>
      </c>
      <c r="D228" s="417" t="s">
        <v>559</v>
      </c>
      <c r="E228" s="441" t="s">
        <v>653</v>
      </c>
      <c r="F228" s="91" t="s">
        <v>350</v>
      </c>
      <c r="G228" s="417">
        <v>2500</v>
      </c>
      <c r="H228" s="80">
        <f t="shared" si="3"/>
        <v>2000</v>
      </c>
      <c r="I228" s="417">
        <v>500</v>
      </c>
      <c r="J228" s="237"/>
    </row>
    <row r="229" spans="1:10" ht="15">
      <c r="A229" s="91"/>
      <c r="B229" s="417" t="s">
        <v>631</v>
      </c>
      <c r="C229" s="416" t="s">
        <v>861</v>
      </c>
      <c r="D229" s="417" t="s">
        <v>559</v>
      </c>
      <c r="E229" s="441" t="s">
        <v>653</v>
      </c>
      <c r="F229" s="91" t="s">
        <v>350</v>
      </c>
      <c r="G229" s="417">
        <v>3750</v>
      </c>
      <c r="H229" s="80">
        <f t="shared" si="3"/>
        <v>3000</v>
      </c>
      <c r="I229" s="417">
        <v>750</v>
      </c>
      <c r="J229" s="237"/>
    </row>
    <row r="230" spans="1:10" ht="15">
      <c r="A230" s="91"/>
      <c r="B230" s="417" t="s">
        <v>631</v>
      </c>
      <c r="C230" s="416" t="s">
        <v>861</v>
      </c>
      <c r="D230" s="417" t="s">
        <v>559</v>
      </c>
      <c r="E230" s="441" t="s">
        <v>653</v>
      </c>
      <c r="F230" s="91" t="s">
        <v>350</v>
      </c>
      <c r="G230" s="417">
        <v>5000</v>
      </c>
      <c r="H230" s="80">
        <f t="shared" si="3"/>
        <v>4000</v>
      </c>
      <c r="I230" s="417">
        <v>1000</v>
      </c>
      <c r="J230" s="237"/>
    </row>
    <row r="231" spans="1:10" ht="15">
      <c r="A231" s="91"/>
      <c r="B231" s="417" t="s">
        <v>631</v>
      </c>
      <c r="C231" s="416" t="s">
        <v>861</v>
      </c>
      <c r="D231" s="417" t="s">
        <v>559</v>
      </c>
      <c r="E231" s="441" t="s">
        <v>653</v>
      </c>
      <c r="F231" s="91" t="s">
        <v>350</v>
      </c>
      <c r="G231" s="417">
        <v>6250</v>
      </c>
      <c r="H231" s="80">
        <f t="shared" si="3"/>
        <v>5000</v>
      </c>
      <c r="I231" s="417">
        <v>1250</v>
      </c>
      <c r="J231" s="237"/>
    </row>
    <row r="232" spans="1:10" ht="15">
      <c r="A232" s="91"/>
      <c r="B232" s="417" t="s">
        <v>631</v>
      </c>
      <c r="C232" s="416" t="s">
        <v>862</v>
      </c>
      <c r="D232" s="417" t="s">
        <v>560</v>
      </c>
      <c r="E232" s="441" t="s">
        <v>644</v>
      </c>
      <c r="F232" s="91" t="s">
        <v>350</v>
      </c>
      <c r="G232" s="417">
        <v>1250</v>
      </c>
      <c r="H232" s="80">
        <f t="shared" si="3"/>
        <v>1000</v>
      </c>
      <c r="I232" s="417">
        <v>250</v>
      </c>
      <c r="J232" s="237"/>
    </row>
    <row r="233" spans="1:10" ht="15">
      <c r="A233" s="91"/>
      <c r="B233" s="417" t="s">
        <v>631</v>
      </c>
      <c r="C233" s="416" t="s">
        <v>862</v>
      </c>
      <c r="D233" s="417" t="s">
        <v>560</v>
      </c>
      <c r="E233" s="441" t="s">
        <v>644</v>
      </c>
      <c r="F233" s="91" t="s">
        <v>350</v>
      </c>
      <c r="G233" s="417">
        <v>1125</v>
      </c>
      <c r="H233" s="80">
        <f t="shared" si="3"/>
        <v>900</v>
      </c>
      <c r="I233" s="417">
        <v>225</v>
      </c>
      <c r="J233" s="237"/>
    </row>
    <row r="234" spans="1:10" ht="15">
      <c r="A234" s="91"/>
      <c r="B234" s="417" t="s">
        <v>631</v>
      </c>
      <c r="C234" s="416" t="s">
        <v>862</v>
      </c>
      <c r="D234" s="417" t="s">
        <v>560</v>
      </c>
      <c r="E234" s="441" t="s">
        <v>644</v>
      </c>
      <c r="F234" s="91" t="s">
        <v>350</v>
      </c>
      <c r="G234" s="417">
        <v>1125</v>
      </c>
      <c r="H234" s="80">
        <f t="shared" si="3"/>
        <v>900</v>
      </c>
      <c r="I234" s="417">
        <v>225</v>
      </c>
      <c r="J234" s="237"/>
    </row>
    <row r="235" spans="1:10" ht="15">
      <c r="A235" s="91"/>
      <c r="B235" s="417" t="s">
        <v>631</v>
      </c>
      <c r="C235" s="416" t="s">
        <v>862</v>
      </c>
      <c r="D235" s="417" t="s">
        <v>560</v>
      </c>
      <c r="E235" s="441" t="s">
        <v>644</v>
      </c>
      <c r="F235" s="91" t="s">
        <v>350</v>
      </c>
      <c r="G235" s="417">
        <v>1125</v>
      </c>
      <c r="H235" s="80">
        <f t="shared" si="3"/>
        <v>900</v>
      </c>
      <c r="I235" s="417">
        <v>225</v>
      </c>
      <c r="J235" s="237"/>
    </row>
    <row r="236" spans="1:10" ht="15">
      <c r="A236" s="91"/>
      <c r="B236" s="417" t="s">
        <v>631</v>
      </c>
      <c r="C236" s="416" t="s">
        <v>862</v>
      </c>
      <c r="D236" s="417" t="s">
        <v>560</v>
      </c>
      <c r="E236" s="441" t="s">
        <v>644</v>
      </c>
      <c r="F236" s="91" t="s">
        <v>350</v>
      </c>
      <c r="G236" s="417">
        <v>1125</v>
      </c>
      <c r="H236" s="80">
        <f t="shared" si="3"/>
        <v>900</v>
      </c>
      <c r="I236" s="417">
        <v>225</v>
      </c>
      <c r="J236" s="237"/>
    </row>
    <row r="237" spans="1:10" ht="15">
      <c r="A237" s="91"/>
      <c r="B237" s="417" t="s">
        <v>631</v>
      </c>
      <c r="C237" s="416" t="s">
        <v>862</v>
      </c>
      <c r="D237" s="417" t="s">
        <v>560</v>
      </c>
      <c r="E237" s="441" t="s">
        <v>644</v>
      </c>
      <c r="F237" s="91" t="s">
        <v>350</v>
      </c>
      <c r="G237" s="417">
        <v>1125</v>
      </c>
      <c r="H237" s="80">
        <f t="shared" si="3"/>
        <v>900</v>
      </c>
      <c r="I237" s="417">
        <v>225</v>
      </c>
      <c r="J237" s="237"/>
    </row>
    <row r="238" spans="1:10" ht="15">
      <c r="A238" s="91"/>
      <c r="B238" s="417" t="s">
        <v>631</v>
      </c>
      <c r="C238" s="416" t="s">
        <v>862</v>
      </c>
      <c r="D238" s="417" t="s">
        <v>560</v>
      </c>
      <c r="E238" s="441" t="s">
        <v>644</v>
      </c>
      <c r="F238" s="91" t="s">
        <v>350</v>
      </c>
      <c r="G238" s="417">
        <v>1125</v>
      </c>
      <c r="H238" s="80">
        <f t="shared" si="3"/>
        <v>900</v>
      </c>
      <c r="I238" s="417">
        <v>225</v>
      </c>
      <c r="J238" s="237"/>
    </row>
    <row r="239" spans="1:10" ht="15">
      <c r="A239" s="91"/>
      <c r="B239" s="417" t="s">
        <v>631</v>
      </c>
      <c r="C239" s="416" t="s">
        <v>863</v>
      </c>
      <c r="D239" s="417" t="s">
        <v>561</v>
      </c>
      <c r="E239" s="441" t="s">
        <v>642</v>
      </c>
      <c r="F239" s="91" t="s">
        <v>350</v>
      </c>
      <c r="G239" s="417">
        <v>1250</v>
      </c>
      <c r="H239" s="80">
        <f t="shared" si="3"/>
        <v>1000</v>
      </c>
      <c r="I239" s="417">
        <v>250</v>
      </c>
      <c r="J239" s="237"/>
    </row>
    <row r="240" spans="1:10" ht="15">
      <c r="A240" s="91"/>
      <c r="B240" s="417" t="s">
        <v>631</v>
      </c>
      <c r="C240" s="416" t="s">
        <v>863</v>
      </c>
      <c r="D240" s="417" t="s">
        <v>561</v>
      </c>
      <c r="E240" s="441" t="s">
        <v>642</v>
      </c>
      <c r="F240" s="91" t="s">
        <v>350</v>
      </c>
      <c r="G240" s="417">
        <v>250</v>
      </c>
      <c r="H240" s="80">
        <f t="shared" si="3"/>
        <v>200</v>
      </c>
      <c r="I240" s="417">
        <v>50</v>
      </c>
      <c r="J240" s="237"/>
    </row>
    <row r="241" spans="1:10" ht="15">
      <c r="A241" s="91"/>
      <c r="B241" s="417" t="s">
        <v>631</v>
      </c>
      <c r="C241" s="416" t="s">
        <v>863</v>
      </c>
      <c r="D241" s="417" t="s">
        <v>561</v>
      </c>
      <c r="E241" s="441" t="s">
        <v>642</v>
      </c>
      <c r="F241" s="91" t="s">
        <v>350</v>
      </c>
      <c r="G241" s="417">
        <v>1250</v>
      </c>
      <c r="H241" s="80">
        <f t="shared" si="3"/>
        <v>1000</v>
      </c>
      <c r="I241" s="417">
        <v>250</v>
      </c>
      <c r="J241" s="237"/>
    </row>
    <row r="242" spans="1:10" ht="15">
      <c r="A242" s="91"/>
      <c r="B242" s="417" t="s">
        <v>631</v>
      </c>
      <c r="C242" s="416" t="s">
        <v>863</v>
      </c>
      <c r="D242" s="417" t="s">
        <v>561</v>
      </c>
      <c r="E242" s="441" t="s">
        <v>642</v>
      </c>
      <c r="F242" s="91" t="s">
        <v>350</v>
      </c>
      <c r="G242" s="417">
        <v>1250</v>
      </c>
      <c r="H242" s="80">
        <f t="shared" si="3"/>
        <v>1000</v>
      </c>
      <c r="I242" s="417">
        <v>250</v>
      </c>
      <c r="J242" s="237"/>
    </row>
    <row r="243" spans="1:10" ht="15">
      <c r="A243" s="91"/>
      <c r="B243" s="417" t="s">
        <v>631</v>
      </c>
      <c r="C243" s="416" t="s">
        <v>863</v>
      </c>
      <c r="D243" s="417" t="s">
        <v>561</v>
      </c>
      <c r="E243" s="441" t="s">
        <v>642</v>
      </c>
      <c r="F243" s="91" t="s">
        <v>350</v>
      </c>
      <c r="G243" s="417">
        <v>1250</v>
      </c>
      <c r="H243" s="80">
        <f t="shared" si="3"/>
        <v>1000</v>
      </c>
      <c r="I243" s="417">
        <v>250</v>
      </c>
      <c r="J243" s="237"/>
    </row>
    <row r="244" spans="1:10" ht="15">
      <c r="A244" s="91"/>
      <c r="B244" s="417" t="s">
        <v>864</v>
      </c>
      <c r="C244" s="416" t="s">
        <v>865</v>
      </c>
      <c r="D244" s="417" t="s">
        <v>562</v>
      </c>
      <c r="E244" s="441" t="s">
        <v>654</v>
      </c>
      <c r="F244" s="91" t="s">
        <v>350</v>
      </c>
      <c r="G244" s="417">
        <v>1250</v>
      </c>
      <c r="H244" s="80">
        <f t="shared" si="3"/>
        <v>1000</v>
      </c>
      <c r="I244" s="417">
        <v>250</v>
      </c>
      <c r="J244" s="237"/>
    </row>
    <row r="245" spans="1:10" ht="15">
      <c r="A245" s="91"/>
      <c r="B245" s="417" t="s">
        <v>864</v>
      </c>
      <c r="C245" s="416" t="s">
        <v>865</v>
      </c>
      <c r="D245" s="417" t="s">
        <v>562</v>
      </c>
      <c r="E245" s="441" t="s">
        <v>654</v>
      </c>
      <c r="F245" s="91" t="s">
        <v>350</v>
      </c>
      <c r="G245" s="417">
        <v>1250</v>
      </c>
      <c r="H245" s="80">
        <f t="shared" si="3"/>
        <v>1000</v>
      </c>
      <c r="I245" s="417">
        <v>250</v>
      </c>
      <c r="J245" s="237"/>
    </row>
    <row r="246" spans="1:10" ht="15">
      <c r="A246" s="91"/>
      <c r="B246" s="417" t="s">
        <v>864</v>
      </c>
      <c r="C246" s="416" t="s">
        <v>865</v>
      </c>
      <c r="D246" s="417" t="s">
        <v>562</v>
      </c>
      <c r="E246" s="441" t="s">
        <v>654</v>
      </c>
      <c r="F246" s="91" t="s">
        <v>350</v>
      </c>
      <c r="G246" s="417">
        <v>1250</v>
      </c>
      <c r="H246" s="80">
        <f t="shared" si="3"/>
        <v>1000</v>
      </c>
      <c r="I246" s="417">
        <v>250</v>
      </c>
      <c r="J246" s="237"/>
    </row>
    <row r="247" spans="1:10" ht="15">
      <c r="A247" s="91"/>
      <c r="B247" s="417" t="s">
        <v>864</v>
      </c>
      <c r="C247" s="416" t="s">
        <v>865</v>
      </c>
      <c r="D247" s="417" t="s">
        <v>562</v>
      </c>
      <c r="E247" s="441" t="s">
        <v>654</v>
      </c>
      <c r="F247" s="91" t="s">
        <v>350</v>
      </c>
      <c r="G247" s="417">
        <v>1250</v>
      </c>
      <c r="H247" s="80">
        <f t="shared" si="3"/>
        <v>1000</v>
      </c>
      <c r="I247" s="417">
        <v>250</v>
      </c>
      <c r="J247" s="237"/>
    </row>
    <row r="248" spans="1:10" ht="15">
      <c r="A248" s="91"/>
      <c r="B248" s="417" t="s">
        <v>864</v>
      </c>
      <c r="C248" s="416" t="s">
        <v>865</v>
      </c>
      <c r="D248" s="417" t="s">
        <v>562</v>
      </c>
      <c r="E248" s="441" t="s">
        <v>654</v>
      </c>
      <c r="F248" s="91" t="s">
        <v>350</v>
      </c>
      <c r="G248" s="417">
        <v>1250</v>
      </c>
      <c r="H248" s="80">
        <f t="shared" si="3"/>
        <v>1000</v>
      </c>
      <c r="I248" s="417">
        <v>250</v>
      </c>
      <c r="J248" s="237"/>
    </row>
    <row r="249" spans="1:10" ht="15">
      <c r="A249" s="91"/>
      <c r="B249" s="417" t="s">
        <v>864</v>
      </c>
      <c r="C249" s="416" t="s">
        <v>865</v>
      </c>
      <c r="D249" s="417" t="s">
        <v>562</v>
      </c>
      <c r="E249" s="441" t="s">
        <v>654</v>
      </c>
      <c r="F249" s="91" t="s">
        <v>350</v>
      </c>
      <c r="G249" s="417">
        <v>1250</v>
      </c>
      <c r="H249" s="80">
        <f t="shared" si="3"/>
        <v>1000</v>
      </c>
      <c r="I249" s="417">
        <v>250</v>
      </c>
      <c r="J249" s="237"/>
    </row>
    <row r="250" spans="1:10" ht="15">
      <c r="A250" s="91"/>
      <c r="B250" s="417" t="s">
        <v>864</v>
      </c>
      <c r="C250" s="416" t="s">
        <v>865</v>
      </c>
      <c r="D250" s="417" t="s">
        <v>562</v>
      </c>
      <c r="E250" s="441" t="s">
        <v>654</v>
      </c>
      <c r="F250" s="91" t="s">
        <v>350</v>
      </c>
      <c r="G250" s="417">
        <v>1250</v>
      </c>
      <c r="H250" s="80">
        <f t="shared" si="3"/>
        <v>1000</v>
      </c>
      <c r="I250" s="417">
        <v>250</v>
      </c>
      <c r="J250" s="237"/>
    </row>
    <row r="251" spans="1:10" ht="15">
      <c r="A251" s="91"/>
      <c r="B251" s="417" t="s">
        <v>864</v>
      </c>
      <c r="C251" s="416" t="s">
        <v>865</v>
      </c>
      <c r="D251" s="417" t="s">
        <v>562</v>
      </c>
      <c r="E251" s="441" t="s">
        <v>654</v>
      </c>
      <c r="F251" s="91" t="s">
        <v>350</v>
      </c>
      <c r="G251" s="417">
        <v>1250</v>
      </c>
      <c r="H251" s="80">
        <f t="shared" si="3"/>
        <v>1000</v>
      </c>
      <c r="I251" s="417">
        <v>250</v>
      </c>
      <c r="J251" s="237"/>
    </row>
    <row r="252" spans="1:10" ht="15">
      <c r="A252" s="91"/>
      <c r="B252" s="417" t="s">
        <v>864</v>
      </c>
      <c r="C252" s="416" t="s">
        <v>865</v>
      </c>
      <c r="D252" s="417" t="s">
        <v>562</v>
      </c>
      <c r="E252" s="441" t="s">
        <v>654</v>
      </c>
      <c r="F252" s="91" t="s">
        <v>350</v>
      </c>
      <c r="G252" s="417">
        <v>1250</v>
      </c>
      <c r="H252" s="80">
        <f t="shared" si="3"/>
        <v>1000</v>
      </c>
      <c r="I252" s="417">
        <v>250</v>
      </c>
      <c r="J252" s="237"/>
    </row>
    <row r="253" spans="1:10" ht="15">
      <c r="A253" s="91"/>
      <c r="B253" s="417" t="s">
        <v>864</v>
      </c>
      <c r="C253" s="416" t="s">
        <v>865</v>
      </c>
      <c r="D253" s="417" t="s">
        <v>562</v>
      </c>
      <c r="E253" s="441" t="s">
        <v>654</v>
      </c>
      <c r="F253" s="91" t="s">
        <v>350</v>
      </c>
      <c r="G253" s="417">
        <v>1250</v>
      </c>
      <c r="H253" s="80">
        <f t="shared" si="3"/>
        <v>1000</v>
      </c>
      <c r="I253" s="417">
        <v>250</v>
      </c>
      <c r="J253" s="237"/>
    </row>
    <row r="254" spans="1:10" ht="15">
      <c r="A254" s="91"/>
      <c r="B254" s="417" t="s">
        <v>864</v>
      </c>
      <c r="C254" s="416" t="s">
        <v>865</v>
      </c>
      <c r="D254" s="417" t="s">
        <v>562</v>
      </c>
      <c r="E254" s="441" t="s">
        <v>654</v>
      </c>
      <c r="F254" s="91" t="s">
        <v>350</v>
      </c>
      <c r="G254" s="417">
        <v>1250</v>
      </c>
      <c r="H254" s="80">
        <f t="shared" si="3"/>
        <v>1000</v>
      </c>
      <c r="I254" s="417">
        <v>250</v>
      </c>
      <c r="J254" s="237"/>
    </row>
    <row r="255" spans="1:10" ht="15">
      <c r="A255" s="91"/>
      <c r="B255" s="417" t="s">
        <v>864</v>
      </c>
      <c r="C255" s="416" t="s">
        <v>865</v>
      </c>
      <c r="D255" s="417" t="s">
        <v>562</v>
      </c>
      <c r="E255" s="441" t="s">
        <v>654</v>
      </c>
      <c r="F255" s="91" t="s">
        <v>350</v>
      </c>
      <c r="G255" s="417">
        <v>1250</v>
      </c>
      <c r="H255" s="80">
        <f t="shared" si="3"/>
        <v>1000</v>
      </c>
      <c r="I255" s="417">
        <v>250</v>
      </c>
      <c r="J255" s="237"/>
    </row>
    <row r="256" spans="1:10" ht="15">
      <c r="A256" s="91"/>
      <c r="B256" s="417" t="s">
        <v>864</v>
      </c>
      <c r="C256" s="416" t="s">
        <v>865</v>
      </c>
      <c r="D256" s="417" t="s">
        <v>562</v>
      </c>
      <c r="E256" s="441" t="s">
        <v>654</v>
      </c>
      <c r="F256" s="91" t="s">
        <v>350</v>
      </c>
      <c r="G256" s="417">
        <v>1250</v>
      </c>
      <c r="H256" s="80">
        <f t="shared" si="3"/>
        <v>1000</v>
      </c>
      <c r="I256" s="417">
        <v>250</v>
      </c>
      <c r="J256" s="237"/>
    </row>
    <row r="257" spans="1:10" ht="15">
      <c r="A257" s="91"/>
      <c r="B257" s="417" t="s">
        <v>866</v>
      </c>
      <c r="C257" s="416" t="s">
        <v>867</v>
      </c>
      <c r="D257" s="417" t="s">
        <v>563</v>
      </c>
      <c r="E257" s="441" t="s">
        <v>644</v>
      </c>
      <c r="F257" s="91" t="s">
        <v>350</v>
      </c>
      <c r="G257" s="417">
        <v>1375</v>
      </c>
      <c r="H257" s="80">
        <f t="shared" si="3"/>
        <v>1100</v>
      </c>
      <c r="I257" s="417">
        <v>275</v>
      </c>
      <c r="J257" s="237"/>
    </row>
    <row r="258" spans="1:10" ht="15">
      <c r="A258" s="91"/>
      <c r="B258" s="417" t="s">
        <v>866</v>
      </c>
      <c r="C258" s="416" t="s">
        <v>867</v>
      </c>
      <c r="D258" s="417" t="s">
        <v>563</v>
      </c>
      <c r="E258" s="441" t="s">
        <v>644</v>
      </c>
      <c r="F258" s="91" t="s">
        <v>350</v>
      </c>
      <c r="G258" s="417">
        <v>1187.5</v>
      </c>
      <c r="H258" s="80">
        <f t="shared" si="3"/>
        <v>950</v>
      </c>
      <c r="I258" s="417">
        <v>237.5</v>
      </c>
      <c r="J258" s="237"/>
    </row>
    <row r="259" spans="1:10" ht="15">
      <c r="A259" s="91"/>
      <c r="B259" s="417" t="s">
        <v>868</v>
      </c>
      <c r="C259" s="416" t="s">
        <v>869</v>
      </c>
      <c r="D259" s="417" t="s">
        <v>564</v>
      </c>
      <c r="E259" s="441" t="s">
        <v>655</v>
      </c>
      <c r="F259" s="91" t="s">
        <v>350</v>
      </c>
      <c r="G259" s="417">
        <v>2750</v>
      </c>
      <c r="H259" s="80">
        <f t="shared" si="3"/>
        <v>2200</v>
      </c>
      <c r="I259" s="417">
        <v>550</v>
      </c>
      <c r="J259" s="237"/>
    </row>
    <row r="260" spans="1:10" ht="15">
      <c r="A260" s="91"/>
      <c r="B260" s="417" t="s">
        <v>868</v>
      </c>
      <c r="C260" s="416" t="s">
        <v>869</v>
      </c>
      <c r="D260" s="417" t="s">
        <v>564</v>
      </c>
      <c r="E260" s="441" t="s">
        <v>655</v>
      </c>
      <c r="F260" s="91" t="s">
        <v>350</v>
      </c>
      <c r="G260" s="417">
        <v>2750</v>
      </c>
      <c r="H260" s="80">
        <f t="shared" si="3"/>
        <v>2200</v>
      </c>
      <c r="I260" s="417">
        <v>550</v>
      </c>
      <c r="J260" s="237"/>
    </row>
    <row r="261" spans="1:10" ht="15">
      <c r="A261" s="91"/>
      <c r="B261" s="417" t="s">
        <v>868</v>
      </c>
      <c r="C261" s="416" t="s">
        <v>869</v>
      </c>
      <c r="D261" s="417" t="s">
        <v>564</v>
      </c>
      <c r="E261" s="441" t="s">
        <v>655</v>
      </c>
      <c r="F261" s="91" t="s">
        <v>350</v>
      </c>
      <c r="G261" s="417">
        <v>2750</v>
      </c>
      <c r="H261" s="80">
        <f t="shared" si="3"/>
        <v>2200</v>
      </c>
      <c r="I261" s="417">
        <v>550</v>
      </c>
      <c r="J261" s="237"/>
    </row>
    <row r="262" spans="1:10" ht="15">
      <c r="A262" s="91"/>
      <c r="B262" s="417" t="s">
        <v>868</v>
      </c>
      <c r="C262" s="416" t="s">
        <v>869</v>
      </c>
      <c r="D262" s="417" t="s">
        <v>564</v>
      </c>
      <c r="E262" s="441" t="s">
        <v>655</v>
      </c>
      <c r="F262" s="91" t="s">
        <v>350</v>
      </c>
      <c r="G262" s="417">
        <v>2750</v>
      </c>
      <c r="H262" s="80">
        <f t="shared" si="3"/>
        <v>2200</v>
      </c>
      <c r="I262" s="417">
        <v>550</v>
      </c>
      <c r="J262" s="237"/>
    </row>
    <row r="263" spans="1:10" ht="15">
      <c r="A263" s="91"/>
      <c r="B263" s="417" t="s">
        <v>868</v>
      </c>
      <c r="C263" s="416" t="s">
        <v>869</v>
      </c>
      <c r="D263" s="417" t="s">
        <v>564</v>
      </c>
      <c r="E263" s="441" t="s">
        <v>655</v>
      </c>
      <c r="F263" s="91" t="s">
        <v>350</v>
      </c>
      <c r="G263" s="417">
        <v>2750</v>
      </c>
      <c r="H263" s="80">
        <f t="shared" si="3"/>
        <v>2200</v>
      </c>
      <c r="I263" s="417">
        <v>550</v>
      </c>
      <c r="J263" s="237"/>
    </row>
    <row r="264" spans="1:10" ht="15">
      <c r="A264" s="91"/>
      <c r="B264" s="417" t="s">
        <v>868</v>
      </c>
      <c r="C264" s="416" t="s">
        <v>869</v>
      </c>
      <c r="D264" s="417" t="s">
        <v>564</v>
      </c>
      <c r="E264" s="441" t="s">
        <v>655</v>
      </c>
      <c r="F264" s="91" t="s">
        <v>350</v>
      </c>
      <c r="G264" s="417">
        <v>2750</v>
      </c>
      <c r="H264" s="80">
        <f t="shared" si="3"/>
        <v>2200</v>
      </c>
      <c r="I264" s="417">
        <v>550</v>
      </c>
      <c r="J264" s="237"/>
    </row>
    <row r="265" spans="1:10" ht="15">
      <c r="A265" s="91"/>
      <c r="B265" s="417" t="s">
        <v>868</v>
      </c>
      <c r="C265" s="416" t="s">
        <v>869</v>
      </c>
      <c r="D265" s="417" t="s">
        <v>564</v>
      </c>
      <c r="E265" s="441" t="s">
        <v>655</v>
      </c>
      <c r="F265" s="91" t="s">
        <v>350</v>
      </c>
      <c r="G265" s="417">
        <v>2750</v>
      </c>
      <c r="H265" s="80">
        <f t="shared" si="3"/>
        <v>2200</v>
      </c>
      <c r="I265" s="417">
        <v>550</v>
      </c>
      <c r="J265" s="237"/>
    </row>
    <row r="266" spans="1:10" ht="15">
      <c r="A266" s="91"/>
      <c r="B266" s="417" t="s">
        <v>868</v>
      </c>
      <c r="C266" s="416" t="s">
        <v>869</v>
      </c>
      <c r="D266" s="417" t="s">
        <v>564</v>
      </c>
      <c r="E266" s="441" t="s">
        <v>655</v>
      </c>
      <c r="F266" s="91" t="s">
        <v>350</v>
      </c>
      <c r="G266" s="417">
        <v>2750</v>
      </c>
      <c r="H266" s="80">
        <f t="shared" ref="H266:H329" si="4">G266-I266</f>
        <v>2200</v>
      </c>
      <c r="I266" s="417">
        <v>550</v>
      </c>
      <c r="J266" s="237"/>
    </row>
    <row r="267" spans="1:10" ht="15">
      <c r="A267" s="91"/>
      <c r="B267" s="417" t="s">
        <v>868</v>
      </c>
      <c r="C267" s="416" t="s">
        <v>869</v>
      </c>
      <c r="D267" s="417" t="s">
        <v>564</v>
      </c>
      <c r="E267" s="441" t="s">
        <v>655</v>
      </c>
      <c r="F267" s="91" t="s">
        <v>350</v>
      </c>
      <c r="G267" s="417">
        <v>2750</v>
      </c>
      <c r="H267" s="80">
        <f t="shared" si="4"/>
        <v>2200</v>
      </c>
      <c r="I267" s="417">
        <v>550</v>
      </c>
      <c r="J267" s="237"/>
    </row>
    <row r="268" spans="1:10" ht="15">
      <c r="A268" s="91"/>
      <c r="B268" s="417" t="s">
        <v>868</v>
      </c>
      <c r="C268" s="416" t="s">
        <v>869</v>
      </c>
      <c r="D268" s="417" t="s">
        <v>564</v>
      </c>
      <c r="E268" s="441" t="s">
        <v>655</v>
      </c>
      <c r="F268" s="91" t="s">
        <v>350</v>
      </c>
      <c r="G268" s="417">
        <v>2750</v>
      </c>
      <c r="H268" s="80">
        <f t="shared" si="4"/>
        <v>2200</v>
      </c>
      <c r="I268" s="417">
        <v>550</v>
      </c>
      <c r="J268" s="237"/>
    </row>
    <row r="269" spans="1:10" ht="15">
      <c r="A269" s="91"/>
      <c r="B269" s="417" t="s">
        <v>868</v>
      </c>
      <c r="C269" s="416" t="s">
        <v>869</v>
      </c>
      <c r="D269" s="417" t="s">
        <v>564</v>
      </c>
      <c r="E269" s="441" t="s">
        <v>655</v>
      </c>
      <c r="F269" s="91" t="s">
        <v>350</v>
      </c>
      <c r="G269" s="417">
        <v>2750</v>
      </c>
      <c r="H269" s="80">
        <f t="shared" si="4"/>
        <v>2200</v>
      </c>
      <c r="I269" s="417">
        <v>550</v>
      </c>
      <c r="J269" s="237"/>
    </row>
    <row r="270" spans="1:10" ht="15">
      <c r="A270" s="91"/>
      <c r="B270" s="417" t="s">
        <v>868</v>
      </c>
      <c r="C270" s="416" t="s">
        <v>869</v>
      </c>
      <c r="D270" s="417" t="s">
        <v>564</v>
      </c>
      <c r="E270" s="441" t="s">
        <v>655</v>
      </c>
      <c r="F270" s="91" t="s">
        <v>350</v>
      </c>
      <c r="G270" s="417">
        <v>3750</v>
      </c>
      <c r="H270" s="80">
        <f t="shared" si="4"/>
        <v>3000</v>
      </c>
      <c r="I270" s="417">
        <v>750</v>
      </c>
      <c r="J270" s="237"/>
    </row>
    <row r="271" spans="1:10" ht="15">
      <c r="A271" s="91"/>
      <c r="B271" s="417" t="s">
        <v>868</v>
      </c>
      <c r="C271" s="416" t="s">
        <v>870</v>
      </c>
      <c r="D271" s="417" t="s">
        <v>565</v>
      </c>
      <c r="E271" s="441" t="s">
        <v>644</v>
      </c>
      <c r="F271" s="91" t="s">
        <v>350</v>
      </c>
      <c r="G271" s="417">
        <v>1250</v>
      </c>
      <c r="H271" s="80">
        <f t="shared" si="4"/>
        <v>1000</v>
      </c>
      <c r="I271" s="417">
        <v>250</v>
      </c>
      <c r="J271" s="237"/>
    </row>
    <row r="272" spans="1:10" ht="15">
      <c r="A272" s="91"/>
      <c r="B272" s="417" t="s">
        <v>868</v>
      </c>
      <c r="C272" s="416" t="s">
        <v>870</v>
      </c>
      <c r="D272" s="417" t="s">
        <v>565</v>
      </c>
      <c r="E272" s="441" t="s">
        <v>644</v>
      </c>
      <c r="F272" s="91" t="s">
        <v>350</v>
      </c>
      <c r="G272" s="417">
        <v>1250</v>
      </c>
      <c r="H272" s="80">
        <f t="shared" si="4"/>
        <v>1000</v>
      </c>
      <c r="I272" s="417">
        <v>250</v>
      </c>
      <c r="J272" s="237"/>
    </row>
    <row r="273" spans="1:10" ht="15">
      <c r="A273" s="91"/>
      <c r="B273" s="417" t="s">
        <v>868</v>
      </c>
      <c r="C273" s="416" t="s">
        <v>870</v>
      </c>
      <c r="D273" s="417" t="s">
        <v>565</v>
      </c>
      <c r="E273" s="441" t="s">
        <v>644</v>
      </c>
      <c r="F273" s="91" t="s">
        <v>350</v>
      </c>
      <c r="G273" s="417">
        <v>1250</v>
      </c>
      <c r="H273" s="80">
        <f t="shared" si="4"/>
        <v>1000</v>
      </c>
      <c r="I273" s="417">
        <v>250</v>
      </c>
      <c r="J273" s="237"/>
    </row>
    <row r="274" spans="1:10" ht="15">
      <c r="A274" s="91"/>
      <c r="B274" s="417" t="s">
        <v>871</v>
      </c>
      <c r="C274" s="416" t="s">
        <v>872</v>
      </c>
      <c r="D274" s="417" t="s">
        <v>566</v>
      </c>
      <c r="E274" s="441" t="s">
        <v>644</v>
      </c>
      <c r="F274" s="91" t="s">
        <v>350</v>
      </c>
      <c r="G274" s="417">
        <v>1000</v>
      </c>
      <c r="H274" s="80">
        <f t="shared" si="4"/>
        <v>800</v>
      </c>
      <c r="I274" s="417">
        <v>200</v>
      </c>
      <c r="J274" s="237"/>
    </row>
    <row r="275" spans="1:10" ht="15">
      <c r="A275" s="91"/>
      <c r="B275" s="417" t="s">
        <v>871</v>
      </c>
      <c r="C275" s="416" t="s">
        <v>872</v>
      </c>
      <c r="D275" s="417" t="s">
        <v>566</v>
      </c>
      <c r="E275" s="441" t="s">
        <v>644</v>
      </c>
      <c r="F275" s="91" t="s">
        <v>350</v>
      </c>
      <c r="G275" s="417">
        <v>1000</v>
      </c>
      <c r="H275" s="80">
        <f t="shared" si="4"/>
        <v>800</v>
      </c>
      <c r="I275" s="417">
        <v>200</v>
      </c>
      <c r="J275" s="237"/>
    </row>
    <row r="276" spans="1:10" ht="15">
      <c r="A276" s="91"/>
      <c r="B276" s="417" t="s">
        <v>871</v>
      </c>
      <c r="C276" s="416" t="s">
        <v>872</v>
      </c>
      <c r="D276" s="417" t="s">
        <v>566</v>
      </c>
      <c r="E276" s="441" t="s">
        <v>644</v>
      </c>
      <c r="F276" s="91" t="s">
        <v>350</v>
      </c>
      <c r="G276" s="417">
        <v>1000</v>
      </c>
      <c r="H276" s="80">
        <f t="shared" si="4"/>
        <v>800</v>
      </c>
      <c r="I276" s="417">
        <v>200</v>
      </c>
      <c r="J276" s="237"/>
    </row>
    <row r="277" spans="1:10" ht="15">
      <c r="A277" s="91"/>
      <c r="B277" s="417" t="s">
        <v>871</v>
      </c>
      <c r="C277" s="416" t="s">
        <v>872</v>
      </c>
      <c r="D277" s="417" t="s">
        <v>566</v>
      </c>
      <c r="E277" s="441" t="s">
        <v>644</v>
      </c>
      <c r="F277" s="91" t="s">
        <v>350</v>
      </c>
      <c r="G277" s="417">
        <v>1000</v>
      </c>
      <c r="H277" s="80">
        <f t="shared" si="4"/>
        <v>800</v>
      </c>
      <c r="I277" s="417">
        <v>200</v>
      </c>
      <c r="J277" s="237"/>
    </row>
    <row r="278" spans="1:10" ht="15">
      <c r="A278" s="91"/>
      <c r="B278" s="417" t="s">
        <v>871</v>
      </c>
      <c r="C278" s="416" t="s">
        <v>872</v>
      </c>
      <c r="D278" s="417" t="s">
        <v>566</v>
      </c>
      <c r="E278" s="441" t="s">
        <v>644</v>
      </c>
      <c r="F278" s="91" t="s">
        <v>350</v>
      </c>
      <c r="G278" s="417">
        <v>1250</v>
      </c>
      <c r="H278" s="80">
        <f t="shared" si="4"/>
        <v>1000</v>
      </c>
      <c r="I278" s="417">
        <v>250</v>
      </c>
      <c r="J278" s="237"/>
    </row>
    <row r="279" spans="1:10" ht="15">
      <c r="A279" s="91"/>
      <c r="B279" s="417" t="s">
        <v>871</v>
      </c>
      <c r="C279" s="416" t="s">
        <v>872</v>
      </c>
      <c r="D279" s="417" t="s">
        <v>566</v>
      </c>
      <c r="E279" s="441" t="s">
        <v>644</v>
      </c>
      <c r="F279" s="91" t="s">
        <v>350</v>
      </c>
      <c r="G279" s="417">
        <v>2500</v>
      </c>
      <c r="H279" s="80">
        <f t="shared" si="4"/>
        <v>2000</v>
      </c>
      <c r="I279" s="417">
        <v>500</v>
      </c>
      <c r="J279" s="237"/>
    </row>
    <row r="280" spans="1:10" ht="15">
      <c r="A280" s="91"/>
      <c r="B280" s="417" t="s">
        <v>871</v>
      </c>
      <c r="C280" s="416" t="s">
        <v>872</v>
      </c>
      <c r="D280" s="417" t="s">
        <v>566</v>
      </c>
      <c r="E280" s="441" t="s">
        <v>644</v>
      </c>
      <c r="F280" s="91" t="s">
        <v>350</v>
      </c>
      <c r="G280" s="417">
        <v>2500</v>
      </c>
      <c r="H280" s="80">
        <f t="shared" si="4"/>
        <v>2000</v>
      </c>
      <c r="I280" s="417">
        <v>500</v>
      </c>
      <c r="J280" s="237"/>
    </row>
    <row r="281" spans="1:10" ht="15">
      <c r="A281" s="91"/>
      <c r="B281" s="417" t="s">
        <v>871</v>
      </c>
      <c r="C281" s="416" t="s">
        <v>872</v>
      </c>
      <c r="D281" s="417" t="s">
        <v>566</v>
      </c>
      <c r="E281" s="441" t="s">
        <v>644</v>
      </c>
      <c r="F281" s="91" t="s">
        <v>350</v>
      </c>
      <c r="G281" s="417">
        <v>2500</v>
      </c>
      <c r="H281" s="80">
        <f t="shared" si="4"/>
        <v>2000</v>
      </c>
      <c r="I281" s="417">
        <v>500</v>
      </c>
      <c r="J281" s="237"/>
    </row>
    <row r="282" spans="1:10" ht="15">
      <c r="A282" s="91"/>
      <c r="B282" s="417" t="s">
        <v>871</v>
      </c>
      <c r="C282" s="416" t="s">
        <v>872</v>
      </c>
      <c r="D282" s="417" t="s">
        <v>566</v>
      </c>
      <c r="E282" s="441" t="s">
        <v>644</v>
      </c>
      <c r="F282" s="91" t="s">
        <v>350</v>
      </c>
      <c r="G282" s="417">
        <v>1250</v>
      </c>
      <c r="H282" s="80">
        <f t="shared" si="4"/>
        <v>1000</v>
      </c>
      <c r="I282" s="417">
        <v>250</v>
      </c>
      <c r="J282" s="237"/>
    </row>
    <row r="283" spans="1:10" ht="15">
      <c r="A283" s="91"/>
      <c r="B283" s="417" t="s">
        <v>873</v>
      </c>
      <c r="C283" s="416" t="s">
        <v>874</v>
      </c>
      <c r="D283" s="417" t="s">
        <v>567</v>
      </c>
      <c r="E283" s="441" t="s">
        <v>652</v>
      </c>
      <c r="F283" s="91" t="s">
        <v>350</v>
      </c>
      <c r="G283" s="417">
        <v>1875</v>
      </c>
      <c r="H283" s="80">
        <f t="shared" si="4"/>
        <v>1500</v>
      </c>
      <c r="I283" s="417">
        <v>375</v>
      </c>
      <c r="J283" s="237"/>
    </row>
    <row r="284" spans="1:10" ht="15">
      <c r="A284" s="91"/>
      <c r="B284" s="417" t="s">
        <v>873</v>
      </c>
      <c r="C284" s="416" t="s">
        <v>874</v>
      </c>
      <c r="D284" s="417" t="s">
        <v>567</v>
      </c>
      <c r="E284" s="441" t="s">
        <v>652</v>
      </c>
      <c r="F284" s="91" t="s">
        <v>350</v>
      </c>
      <c r="G284" s="417">
        <v>3750</v>
      </c>
      <c r="H284" s="80">
        <f t="shared" si="4"/>
        <v>3000</v>
      </c>
      <c r="I284" s="417">
        <v>750</v>
      </c>
      <c r="J284" s="237"/>
    </row>
    <row r="285" spans="1:10" ht="15">
      <c r="A285" s="91"/>
      <c r="B285" s="417" t="s">
        <v>873</v>
      </c>
      <c r="C285" s="416" t="s">
        <v>874</v>
      </c>
      <c r="D285" s="417" t="s">
        <v>567</v>
      </c>
      <c r="E285" s="441" t="s">
        <v>652</v>
      </c>
      <c r="F285" s="91" t="s">
        <v>350</v>
      </c>
      <c r="G285" s="417">
        <v>5500</v>
      </c>
      <c r="H285" s="80">
        <f t="shared" si="4"/>
        <v>4400</v>
      </c>
      <c r="I285" s="417">
        <v>1100</v>
      </c>
      <c r="J285" s="237"/>
    </row>
    <row r="286" spans="1:10" ht="15">
      <c r="A286" s="91"/>
      <c r="B286" s="417" t="s">
        <v>873</v>
      </c>
      <c r="C286" s="416" t="s">
        <v>874</v>
      </c>
      <c r="D286" s="417" t="s">
        <v>567</v>
      </c>
      <c r="E286" s="441" t="s">
        <v>652</v>
      </c>
      <c r="F286" s="91" t="s">
        <v>350</v>
      </c>
      <c r="G286" s="417">
        <v>2500</v>
      </c>
      <c r="H286" s="80">
        <f t="shared" si="4"/>
        <v>2000</v>
      </c>
      <c r="I286" s="417">
        <v>500</v>
      </c>
      <c r="J286" s="237"/>
    </row>
    <row r="287" spans="1:10" ht="15">
      <c r="A287" s="91"/>
      <c r="B287" s="417" t="s">
        <v>873</v>
      </c>
      <c r="C287" s="416" t="s">
        <v>874</v>
      </c>
      <c r="D287" s="417" t="s">
        <v>567</v>
      </c>
      <c r="E287" s="441" t="s">
        <v>652</v>
      </c>
      <c r="F287" s="91" t="s">
        <v>350</v>
      </c>
      <c r="G287" s="417">
        <v>750</v>
      </c>
      <c r="H287" s="80">
        <f t="shared" si="4"/>
        <v>600</v>
      </c>
      <c r="I287" s="417">
        <v>150</v>
      </c>
      <c r="J287" s="237"/>
    </row>
    <row r="288" spans="1:10" ht="15">
      <c r="A288" s="91"/>
      <c r="B288" s="417" t="s">
        <v>873</v>
      </c>
      <c r="C288" s="416" t="s">
        <v>874</v>
      </c>
      <c r="D288" s="417" t="s">
        <v>567</v>
      </c>
      <c r="E288" s="441" t="s">
        <v>652</v>
      </c>
      <c r="F288" s="91" t="s">
        <v>350</v>
      </c>
      <c r="G288" s="417">
        <v>1250</v>
      </c>
      <c r="H288" s="80">
        <f t="shared" si="4"/>
        <v>1000</v>
      </c>
      <c r="I288" s="417">
        <v>250</v>
      </c>
      <c r="J288" s="237"/>
    </row>
    <row r="289" spans="1:10" ht="15">
      <c r="A289" s="91"/>
      <c r="B289" s="417" t="s">
        <v>873</v>
      </c>
      <c r="C289" s="416" t="s">
        <v>874</v>
      </c>
      <c r="D289" s="417" t="s">
        <v>567</v>
      </c>
      <c r="E289" s="441" t="s">
        <v>652</v>
      </c>
      <c r="F289" s="91" t="s">
        <v>350</v>
      </c>
      <c r="G289" s="417">
        <v>2500</v>
      </c>
      <c r="H289" s="80">
        <f t="shared" si="4"/>
        <v>2000</v>
      </c>
      <c r="I289" s="417">
        <v>500</v>
      </c>
      <c r="J289" s="237"/>
    </row>
    <row r="290" spans="1:10" ht="15">
      <c r="A290" s="91"/>
      <c r="B290" s="417" t="s">
        <v>873</v>
      </c>
      <c r="C290" s="416" t="s">
        <v>874</v>
      </c>
      <c r="D290" s="417" t="s">
        <v>567</v>
      </c>
      <c r="E290" s="441" t="s">
        <v>652</v>
      </c>
      <c r="F290" s="91" t="s">
        <v>350</v>
      </c>
      <c r="G290" s="417">
        <v>2250</v>
      </c>
      <c r="H290" s="80">
        <f t="shared" si="4"/>
        <v>1800</v>
      </c>
      <c r="I290" s="417">
        <v>450</v>
      </c>
      <c r="J290" s="237"/>
    </row>
    <row r="291" spans="1:10" ht="15">
      <c r="A291" s="91"/>
      <c r="B291" s="417" t="s">
        <v>875</v>
      </c>
      <c r="C291" s="416" t="s">
        <v>876</v>
      </c>
      <c r="D291" s="417" t="s">
        <v>568</v>
      </c>
      <c r="E291" s="441" t="s">
        <v>642</v>
      </c>
      <c r="F291" s="91" t="s">
        <v>350</v>
      </c>
      <c r="G291" s="417">
        <v>750</v>
      </c>
      <c r="H291" s="80">
        <f t="shared" si="4"/>
        <v>600</v>
      </c>
      <c r="I291" s="417">
        <v>150</v>
      </c>
      <c r="J291" s="237"/>
    </row>
    <row r="292" spans="1:10" ht="15">
      <c r="A292" s="91"/>
      <c r="B292" s="417" t="s">
        <v>875</v>
      </c>
      <c r="C292" s="416" t="s">
        <v>876</v>
      </c>
      <c r="D292" s="417" t="s">
        <v>568</v>
      </c>
      <c r="E292" s="441" t="s">
        <v>642</v>
      </c>
      <c r="F292" s="91" t="s">
        <v>350</v>
      </c>
      <c r="G292" s="417">
        <v>750</v>
      </c>
      <c r="H292" s="80">
        <f t="shared" si="4"/>
        <v>600</v>
      </c>
      <c r="I292" s="417">
        <v>150</v>
      </c>
      <c r="J292" s="237"/>
    </row>
    <row r="293" spans="1:10" ht="15">
      <c r="A293" s="91"/>
      <c r="B293" s="417" t="s">
        <v>875</v>
      </c>
      <c r="C293" s="416" t="s">
        <v>876</v>
      </c>
      <c r="D293" s="417" t="s">
        <v>568</v>
      </c>
      <c r="E293" s="441" t="s">
        <v>642</v>
      </c>
      <c r="F293" s="91" t="s">
        <v>350</v>
      </c>
      <c r="G293" s="417">
        <v>875</v>
      </c>
      <c r="H293" s="80">
        <f t="shared" si="4"/>
        <v>700</v>
      </c>
      <c r="I293" s="417">
        <v>175</v>
      </c>
      <c r="J293" s="237"/>
    </row>
    <row r="294" spans="1:10" ht="15">
      <c r="A294" s="91"/>
      <c r="B294" s="417" t="s">
        <v>875</v>
      </c>
      <c r="C294" s="416" t="s">
        <v>876</v>
      </c>
      <c r="D294" s="417" t="s">
        <v>568</v>
      </c>
      <c r="E294" s="441" t="s">
        <v>642</v>
      </c>
      <c r="F294" s="91" t="s">
        <v>350</v>
      </c>
      <c r="G294" s="417">
        <v>250</v>
      </c>
      <c r="H294" s="80">
        <f t="shared" si="4"/>
        <v>200</v>
      </c>
      <c r="I294" s="417">
        <v>50</v>
      </c>
      <c r="J294" s="237"/>
    </row>
    <row r="295" spans="1:10" ht="15">
      <c r="A295" s="91"/>
      <c r="B295" s="417" t="s">
        <v>875</v>
      </c>
      <c r="C295" s="416" t="s">
        <v>876</v>
      </c>
      <c r="D295" s="417" t="s">
        <v>568</v>
      </c>
      <c r="E295" s="441" t="s">
        <v>642</v>
      </c>
      <c r="F295" s="91" t="s">
        <v>350</v>
      </c>
      <c r="G295" s="417">
        <v>250</v>
      </c>
      <c r="H295" s="80">
        <f t="shared" si="4"/>
        <v>200</v>
      </c>
      <c r="I295" s="417">
        <v>50</v>
      </c>
      <c r="J295" s="237"/>
    </row>
    <row r="296" spans="1:10" ht="15">
      <c r="A296" s="91"/>
      <c r="B296" s="417" t="s">
        <v>877</v>
      </c>
      <c r="C296" s="416" t="s">
        <v>878</v>
      </c>
      <c r="D296" s="417" t="s">
        <v>569</v>
      </c>
      <c r="E296" s="441" t="s">
        <v>642</v>
      </c>
      <c r="F296" s="91" t="s">
        <v>350</v>
      </c>
      <c r="G296" s="417">
        <v>375</v>
      </c>
      <c r="H296" s="80">
        <f t="shared" si="4"/>
        <v>300</v>
      </c>
      <c r="I296" s="417">
        <v>75</v>
      </c>
      <c r="J296" s="237"/>
    </row>
    <row r="297" spans="1:10" ht="15">
      <c r="A297" s="91"/>
      <c r="B297" s="417" t="s">
        <v>877</v>
      </c>
      <c r="C297" s="416" t="s">
        <v>878</v>
      </c>
      <c r="D297" s="417" t="s">
        <v>569</v>
      </c>
      <c r="E297" s="441" t="s">
        <v>642</v>
      </c>
      <c r="F297" s="91" t="s">
        <v>350</v>
      </c>
      <c r="G297" s="417">
        <v>375</v>
      </c>
      <c r="H297" s="80">
        <f t="shared" si="4"/>
        <v>300</v>
      </c>
      <c r="I297" s="417">
        <v>75</v>
      </c>
      <c r="J297" s="237"/>
    </row>
    <row r="298" spans="1:10" ht="15">
      <c r="A298" s="91"/>
      <c r="B298" s="417" t="s">
        <v>877</v>
      </c>
      <c r="C298" s="416" t="s">
        <v>878</v>
      </c>
      <c r="D298" s="417" t="s">
        <v>569</v>
      </c>
      <c r="E298" s="441" t="s">
        <v>642</v>
      </c>
      <c r="F298" s="91" t="s">
        <v>350</v>
      </c>
      <c r="G298" s="417">
        <v>375</v>
      </c>
      <c r="H298" s="80">
        <f t="shared" si="4"/>
        <v>300</v>
      </c>
      <c r="I298" s="417">
        <v>75</v>
      </c>
      <c r="J298" s="237"/>
    </row>
    <row r="299" spans="1:10" ht="15">
      <c r="A299" s="91"/>
      <c r="B299" s="417" t="s">
        <v>877</v>
      </c>
      <c r="C299" s="416" t="s">
        <v>878</v>
      </c>
      <c r="D299" s="417" t="s">
        <v>569</v>
      </c>
      <c r="E299" s="441" t="s">
        <v>642</v>
      </c>
      <c r="F299" s="91" t="s">
        <v>350</v>
      </c>
      <c r="G299" s="417">
        <v>375</v>
      </c>
      <c r="H299" s="80">
        <f t="shared" si="4"/>
        <v>300</v>
      </c>
      <c r="I299" s="417">
        <v>75</v>
      </c>
      <c r="J299" s="237"/>
    </row>
    <row r="300" spans="1:10" ht="15">
      <c r="A300" s="91"/>
      <c r="B300" s="417" t="s">
        <v>877</v>
      </c>
      <c r="C300" s="416" t="s">
        <v>878</v>
      </c>
      <c r="D300" s="417" t="s">
        <v>569</v>
      </c>
      <c r="E300" s="441" t="s">
        <v>642</v>
      </c>
      <c r="F300" s="91" t="s">
        <v>350</v>
      </c>
      <c r="G300" s="417">
        <v>125</v>
      </c>
      <c r="H300" s="80">
        <f t="shared" si="4"/>
        <v>100</v>
      </c>
      <c r="I300" s="417">
        <v>25</v>
      </c>
      <c r="J300" s="237"/>
    </row>
    <row r="301" spans="1:10" ht="15">
      <c r="A301" s="91"/>
      <c r="B301" s="417" t="s">
        <v>877</v>
      </c>
      <c r="C301" s="416" t="s">
        <v>878</v>
      </c>
      <c r="D301" s="417" t="s">
        <v>569</v>
      </c>
      <c r="E301" s="441" t="s">
        <v>642</v>
      </c>
      <c r="F301" s="91" t="s">
        <v>350</v>
      </c>
      <c r="G301" s="417">
        <v>125</v>
      </c>
      <c r="H301" s="80">
        <f t="shared" si="4"/>
        <v>100</v>
      </c>
      <c r="I301" s="417">
        <v>25</v>
      </c>
      <c r="J301" s="237"/>
    </row>
    <row r="302" spans="1:10" ht="15">
      <c r="A302" s="91"/>
      <c r="B302" s="417" t="s">
        <v>877</v>
      </c>
      <c r="C302" s="416" t="s">
        <v>879</v>
      </c>
      <c r="D302" s="417" t="s">
        <v>570</v>
      </c>
      <c r="E302" s="441" t="s">
        <v>642</v>
      </c>
      <c r="F302" s="91" t="s">
        <v>350</v>
      </c>
      <c r="G302" s="417">
        <v>500</v>
      </c>
      <c r="H302" s="80">
        <f t="shared" si="4"/>
        <v>400</v>
      </c>
      <c r="I302" s="417">
        <v>100</v>
      </c>
      <c r="J302" s="237"/>
    </row>
    <row r="303" spans="1:10" ht="15">
      <c r="A303" s="91"/>
      <c r="B303" s="417" t="s">
        <v>877</v>
      </c>
      <c r="C303" s="416" t="s">
        <v>879</v>
      </c>
      <c r="D303" s="417" t="s">
        <v>570</v>
      </c>
      <c r="E303" s="441" t="s">
        <v>642</v>
      </c>
      <c r="F303" s="91" t="s">
        <v>350</v>
      </c>
      <c r="G303" s="417">
        <v>750</v>
      </c>
      <c r="H303" s="80">
        <f t="shared" si="4"/>
        <v>600</v>
      </c>
      <c r="I303" s="417">
        <v>150</v>
      </c>
      <c r="J303" s="237"/>
    </row>
    <row r="304" spans="1:10" ht="15">
      <c r="A304" s="91"/>
      <c r="B304" s="417" t="s">
        <v>877</v>
      </c>
      <c r="C304" s="416" t="s">
        <v>879</v>
      </c>
      <c r="D304" s="417" t="s">
        <v>570</v>
      </c>
      <c r="E304" s="441" t="s">
        <v>642</v>
      </c>
      <c r="F304" s="91" t="s">
        <v>350</v>
      </c>
      <c r="G304" s="417">
        <v>750</v>
      </c>
      <c r="H304" s="80">
        <f t="shared" si="4"/>
        <v>600</v>
      </c>
      <c r="I304" s="417">
        <v>150</v>
      </c>
      <c r="J304" s="237"/>
    </row>
    <row r="305" spans="1:10" ht="15">
      <c r="A305" s="91"/>
      <c r="B305" s="417" t="s">
        <v>877</v>
      </c>
      <c r="C305" s="416" t="s">
        <v>879</v>
      </c>
      <c r="D305" s="417" t="s">
        <v>570</v>
      </c>
      <c r="E305" s="441" t="s">
        <v>642</v>
      </c>
      <c r="F305" s="91" t="s">
        <v>350</v>
      </c>
      <c r="G305" s="417">
        <v>750</v>
      </c>
      <c r="H305" s="80">
        <f t="shared" si="4"/>
        <v>600</v>
      </c>
      <c r="I305" s="417">
        <v>150</v>
      </c>
      <c r="J305" s="237"/>
    </row>
    <row r="306" spans="1:10" ht="15">
      <c r="A306" s="91"/>
      <c r="B306" s="417" t="s">
        <v>880</v>
      </c>
      <c r="C306" s="416" t="s">
        <v>881</v>
      </c>
      <c r="D306" s="417" t="s">
        <v>571</v>
      </c>
      <c r="E306" s="441" t="s">
        <v>642</v>
      </c>
      <c r="F306" s="91" t="s">
        <v>350</v>
      </c>
      <c r="G306" s="417">
        <v>625</v>
      </c>
      <c r="H306" s="80">
        <f t="shared" si="4"/>
        <v>500</v>
      </c>
      <c r="I306" s="417">
        <v>125</v>
      </c>
      <c r="J306" s="237"/>
    </row>
    <row r="307" spans="1:10" ht="15">
      <c r="A307" s="91"/>
      <c r="B307" s="417" t="s">
        <v>880</v>
      </c>
      <c r="C307" s="416" t="s">
        <v>881</v>
      </c>
      <c r="D307" s="417" t="s">
        <v>571</v>
      </c>
      <c r="E307" s="441" t="s">
        <v>642</v>
      </c>
      <c r="F307" s="91" t="s">
        <v>350</v>
      </c>
      <c r="G307" s="417">
        <v>250</v>
      </c>
      <c r="H307" s="80">
        <f t="shared" si="4"/>
        <v>200</v>
      </c>
      <c r="I307" s="417">
        <v>50</v>
      </c>
      <c r="J307" s="237"/>
    </row>
    <row r="308" spans="1:10" ht="15">
      <c r="A308" s="91"/>
      <c r="B308" s="417" t="s">
        <v>880</v>
      </c>
      <c r="C308" s="416" t="s">
        <v>881</v>
      </c>
      <c r="D308" s="417" t="s">
        <v>571</v>
      </c>
      <c r="E308" s="441" t="s">
        <v>642</v>
      </c>
      <c r="F308" s="91" t="s">
        <v>350</v>
      </c>
      <c r="G308" s="417">
        <v>375</v>
      </c>
      <c r="H308" s="80">
        <f t="shared" si="4"/>
        <v>300</v>
      </c>
      <c r="I308" s="417">
        <v>75</v>
      </c>
      <c r="J308" s="237"/>
    </row>
    <row r="309" spans="1:10" ht="15">
      <c r="A309" s="91"/>
      <c r="B309" s="417" t="s">
        <v>880</v>
      </c>
      <c r="C309" s="416" t="s">
        <v>881</v>
      </c>
      <c r="D309" s="417" t="s">
        <v>571</v>
      </c>
      <c r="E309" s="441" t="s">
        <v>642</v>
      </c>
      <c r="F309" s="91" t="s">
        <v>350</v>
      </c>
      <c r="G309" s="417">
        <v>125</v>
      </c>
      <c r="H309" s="80">
        <f t="shared" si="4"/>
        <v>100</v>
      </c>
      <c r="I309" s="417">
        <v>25</v>
      </c>
      <c r="J309" s="237"/>
    </row>
    <row r="310" spans="1:10" ht="15">
      <c r="A310" s="91"/>
      <c r="B310" s="417" t="s">
        <v>880</v>
      </c>
      <c r="C310" s="416" t="s">
        <v>881</v>
      </c>
      <c r="D310" s="417" t="s">
        <v>571</v>
      </c>
      <c r="E310" s="441" t="s">
        <v>642</v>
      </c>
      <c r="F310" s="91" t="s">
        <v>350</v>
      </c>
      <c r="G310" s="417">
        <v>375</v>
      </c>
      <c r="H310" s="80">
        <f t="shared" si="4"/>
        <v>300</v>
      </c>
      <c r="I310" s="417">
        <v>75</v>
      </c>
      <c r="J310" s="237"/>
    </row>
    <row r="311" spans="1:10" ht="15">
      <c r="A311" s="91"/>
      <c r="B311" s="417" t="s">
        <v>880</v>
      </c>
      <c r="C311" s="416" t="s">
        <v>881</v>
      </c>
      <c r="D311" s="417" t="s">
        <v>571</v>
      </c>
      <c r="E311" s="441" t="s">
        <v>642</v>
      </c>
      <c r="F311" s="91" t="s">
        <v>350</v>
      </c>
      <c r="G311" s="417">
        <v>375</v>
      </c>
      <c r="H311" s="80">
        <f t="shared" si="4"/>
        <v>300</v>
      </c>
      <c r="I311" s="417">
        <v>75</v>
      </c>
      <c r="J311" s="237"/>
    </row>
    <row r="312" spans="1:10" ht="15">
      <c r="A312" s="91"/>
      <c r="B312" s="417" t="s">
        <v>882</v>
      </c>
      <c r="C312" s="416" t="s">
        <v>883</v>
      </c>
      <c r="D312" s="417" t="s">
        <v>572</v>
      </c>
      <c r="E312" s="441" t="s">
        <v>642</v>
      </c>
      <c r="F312" s="91" t="s">
        <v>350</v>
      </c>
      <c r="G312" s="417">
        <v>812.5</v>
      </c>
      <c r="H312" s="80">
        <f t="shared" si="4"/>
        <v>650</v>
      </c>
      <c r="I312" s="417">
        <v>162.5</v>
      </c>
      <c r="J312" s="237"/>
    </row>
    <row r="313" spans="1:10" ht="15">
      <c r="A313" s="91"/>
      <c r="B313" s="417" t="s">
        <v>882</v>
      </c>
      <c r="C313" s="416" t="s">
        <v>883</v>
      </c>
      <c r="D313" s="417" t="s">
        <v>572</v>
      </c>
      <c r="E313" s="441" t="s">
        <v>642</v>
      </c>
      <c r="F313" s="91" t="s">
        <v>350</v>
      </c>
      <c r="G313" s="417">
        <v>812.5</v>
      </c>
      <c r="H313" s="80">
        <f t="shared" si="4"/>
        <v>650</v>
      </c>
      <c r="I313" s="417">
        <v>162.5</v>
      </c>
      <c r="J313" s="237"/>
    </row>
    <row r="314" spans="1:10" ht="15">
      <c r="A314" s="91"/>
      <c r="B314" s="417" t="s">
        <v>882</v>
      </c>
      <c r="C314" s="416" t="s">
        <v>883</v>
      </c>
      <c r="D314" s="417" t="s">
        <v>572</v>
      </c>
      <c r="E314" s="441" t="s">
        <v>642</v>
      </c>
      <c r="F314" s="91" t="s">
        <v>350</v>
      </c>
      <c r="G314" s="417">
        <v>812.5</v>
      </c>
      <c r="H314" s="80">
        <f t="shared" si="4"/>
        <v>650</v>
      </c>
      <c r="I314" s="417">
        <v>162.5</v>
      </c>
      <c r="J314" s="237"/>
    </row>
    <row r="315" spans="1:10" ht="15">
      <c r="A315" s="91"/>
      <c r="B315" s="417" t="s">
        <v>882</v>
      </c>
      <c r="C315" s="416" t="s">
        <v>883</v>
      </c>
      <c r="D315" s="417" t="s">
        <v>572</v>
      </c>
      <c r="E315" s="441" t="s">
        <v>642</v>
      </c>
      <c r="F315" s="91" t="s">
        <v>350</v>
      </c>
      <c r="G315" s="417">
        <v>812.5</v>
      </c>
      <c r="H315" s="80">
        <f t="shared" si="4"/>
        <v>650</v>
      </c>
      <c r="I315" s="417">
        <v>162.5</v>
      </c>
      <c r="J315" s="237"/>
    </row>
    <row r="316" spans="1:10" ht="15">
      <c r="A316" s="91"/>
      <c r="B316" s="417" t="s">
        <v>882</v>
      </c>
      <c r="C316" s="416" t="s">
        <v>883</v>
      </c>
      <c r="D316" s="417" t="s">
        <v>572</v>
      </c>
      <c r="E316" s="441" t="s">
        <v>642</v>
      </c>
      <c r="F316" s="91" t="s">
        <v>350</v>
      </c>
      <c r="G316" s="417">
        <v>212.5</v>
      </c>
      <c r="H316" s="80">
        <f t="shared" si="4"/>
        <v>170</v>
      </c>
      <c r="I316" s="417">
        <v>42.5</v>
      </c>
      <c r="J316" s="237"/>
    </row>
    <row r="317" spans="1:10" ht="15">
      <c r="A317" s="91"/>
      <c r="B317" s="417" t="s">
        <v>882</v>
      </c>
      <c r="C317" s="416" t="s">
        <v>883</v>
      </c>
      <c r="D317" s="417" t="s">
        <v>572</v>
      </c>
      <c r="E317" s="441" t="s">
        <v>642</v>
      </c>
      <c r="F317" s="91" t="s">
        <v>350</v>
      </c>
      <c r="G317" s="417">
        <v>250</v>
      </c>
      <c r="H317" s="80">
        <f t="shared" si="4"/>
        <v>200</v>
      </c>
      <c r="I317" s="417">
        <v>50</v>
      </c>
      <c r="J317" s="237"/>
    </row>
    <row r="318" spans="1:10" ht="15">
      <c r="A318" s="91"/>
      <c r="B318" s="417" t="s">
        <v>882</v>
      </c>
      <c r="C318" s="416" t="s">
        <v>884</v>
      </c>
      <c r="D318" s="417" t="s">
        <v>573</v>
      </c>
      <c r="E318" s="441" t="s">
        <v>642</v>
      </c>
      <c r="F318" s="91" t="s">
        <v>350</v>
      </c>
      <c r="G318" s="417">
        <v>250</v>
      </c>
      <c r="H318" s="80">
        <f t="shared" si="4"/>
        <v>200</v>
      </c>
      <c r="I318" s="417">
        <v>50</v>
      </c>
      <c r="J318" s="237"/>
    </row>
    <row r="319" spans="1:10" ht="15">
      <c r="A319" s="91"/>
      <c r="B319" s="417" t="s">
        <v>885</v>
      </c>
      <c r="C319" s="416" t="s">
        <v>886</v>
      </c>
      <c r="D319" s="417" t="s">
        <v>574</v>
      </c>
      <c r="E319" s="441" t="s">
        <v>642</v>
      </c>
      <c r="F319" s="91" t="s">
        <v>350</v>
      </c>
      <c r="G319" s="417">
        <v>500</v>
      </c>
      <c r="H319" s="80">
        <f t="shared" si="4"/>
        <v>400</v>
      </c>
      <c r="I319" s="417">
        <v>100</v>
      </c>
      <c r="J319" s="237"/>
    </row>
    <row r="320" spans="1:10" ht="15">
      <c r="A320" s="91"/>
      <c r="B320" s="417" t="s">
        <v>885</v>
      </c>
      <c r="C320" s="416" t="s">
        <v>886</v>
      </c>
      <c r="D320" s="417" t="s">
        <v>574</v>
      </c>
      <c r="E320" s="441" t="s">
        <v>642</v>
      </c>
      <c r="F320" s="91" t="s">
        <v>350</v>
      </c>
      <c r="G320" s="417">
        <v>750</v>
      </c>
      <c r="H320" s="80">
        <f t="shared" si="4"/>
        <v>600</v>
      </c>
      <c r="I320" s="417">
        <v>150</v>
      </c>
      <c r="J320" s="237"/>
    </row>
    <row r="321" spans="1:10" ht="15">
      <c r="A321" s="91"/>
      <c r="B321" s="417" t="s">
        <v>885</v>
      </c>
      <c r="C321" s="416" t="s">
        <v>886</v>
      </c>
      <c r="D321" s="417" t="s">
        <v>574</v>
      </c>
      <c r="E321" s="441" t="s">
        <v>642</v>
      </c>
      <c r="F321" s="91" t="s">
        <v>350</v>
      </c>
      <c r="G321" s="417">
        <v>3750</v>
      </c>
      <c r="H321" s="80">
        <f t="shared" si="4"/>
        <v>3000</v>
      </c>
      <c r="I321" s="417">
        <v>750</v>
      </c>
      <c r="J321" s="237"/>
    </row>
    <row r="322" spans="1:10" ht="15">
      <c r="A322" s="91"/>
      <c r="B322" s="417" t="s">
        <v>885</v>
      </c>
      <c r="C322" s="416" t="s">
        <v>886</v>
      </c>
      <c r="D322" s="417" t="s">
        <v>574</v>
      </c>
      <c r="E322" s="441" t="s">
        <v>642</v>
      </c>
      <c r="F322" s="91" t="s">
        <v>350</v>
      </c>
      <c r="G322" s="417">
        <v>750</v>
      </c>
      <c r="H322" s="80">
        <f t="shared" si="4"/>
        <v>600</v>
      </c>
      <c r="I322" s="417">
        <v>150</v>
      </c>
      <c r="J322" s="237"/>
    </row>
    <row r="323" spans="1:10" ht="15">
      <c r="A323" s="91"/>
      <c r="B323" s="417" t="s">
        <v>885</v>
      </c>
      <c r="C323" s="416" t="s">
        <v>886</v>
      </c>
      <c r="D323" s="417" t="s">
        <v>574</v>
      </c>
      <c r="E323" s="441" t="s">
        <v>642</v>
      </c>
      <c r="F323" s="91" t="s">
        <v>350</v>
      </c>
      <c r="G323" s="417">
        <v>250</v>
      </c>
      <c r="H323" s="80">
        <f t="shared" si="4"/>
        <v>200</v>
      </c>
      <c r="I323" s="417">
        <v>50</v>
      </c>
      <c r="J323" s="237"/>
    </row>
    <row r="324" spans="1:10" ht="15">
      <c r="A324" s="91"/>
      <c r="B324" s="417" t="s">
        <v>885</v>
      </c>
      <c r="C324" s="416" t="s">
        <v>886</v>
      </c>
      <c r="D324" s="417" t="s">
        <v>574</v>
      </c>
      <c r="E324" s="441" t="s">
        <v>642</v>
      </c>
      <c r="F324" s="91" t="s">
        <v>350</v>
      </c>
      <c r="G324" s="417">
        <v>250</v>
      </c>
      <c r="H324" s="80">
        <f t="shared" si="4"/>
        <v>200</v>
      </c>
      <c r="I324" s="417">
        <v>50</v>
      </c>
      <c r="J324" s="237"/>
    </row>
    <row r="325" spans="1:10" ht="15">
      <c r="A325" s="91"/>
      <c r="B325" s="417" t="s">
        <v>885</v>
      </c>
      <c r="C325" s="416" t="s">
        <v>886</v>
      </c>
      <c r="D325" s="417" t="s">
        <v>574</v>
      </c>
      <c r="E325" s="441" t="s">
        <v>642</v>
      </c>
      <c r="F325" s="91" t="s">
        <v>350</v>
      </c>
      <c r="G325" s="417">
        <v>250</v>
      </c>
      <c r="H325" s="80">
        <f t="shared" si="4"/>
        <v>200</v>
      </c>
      <c r="I325" s="417">
        <v>50</v>
      </c>
      <c r="J325" s="237"/>
    </row>
    <row r="326" spans="1:10" ht="15">
      <c r="A326" s="91"/>
      <c r="B326" s="417" t="s">
        <v>885</v>
      </c>
      <c r="C326" s="416" t="s">
        <v>886</v>
      </c>
      <c r="D326" s="417" t="s">
        <v>574</v>
      </c>
      <c r="E326" s="441" t="s">
        <v>642</v>
      </c>
      <c r="F326" s="91" t="s">
        <v>350</v>
      </c>
      <c r="G326" s="417">
        <v>250</v>
      </c>
      <c r="H326" s="80">
        <f t="shared" si="4"/>
        <v>200</v>
      </c>
      <c r="I326" s="417">
        <v>50</v>
      </c>
      <c r="J326" s="237"/>
    </row>
    <row r="327" spans="1:10" ht="15">
      <c r="A327" s="91"/>
      <c r="B327" s="417" t="s">
        <v>885</v>
      </c>
      <c r="C327" s="416" t="s">
        <v>886</v>
      </c>
      <c r="D327" s="417" t="s">
        <v>574</v>
      </c>
      <c r="E327" s="441" t="s">
        <v>642</v>
      </c>
      <c r="F327" s="91" t="s">
        <v>350</v>
      </c>
      <c r="G327" s="417">
        <v>250</v>
      </c>
      <c r="H327" s="80">
        <f t="shared" si="4"/>
        <v>200</v>
      </c>
      <c r="I327" s="417">
        <v>50</v>
      </c>
      <c r="J327" s="237"/>
    </row>
    <row r="328" spans="1:10" ht="15">
      <c r="A328" s="91"/>
      <c r="B328" s="417" t="s">
        <v>887</v>
      </c>
      <c r="C328" s="416" t="s">
        <v>888</v>
      </c>
      <c r="D328" s="417" t="s">
        <v>575</v>
      </c>
      <c r="E328" s="441" t="s">
        <v>644</v>
      </c>
      <c r="F328" s="91" t="s">
        <v>350</v>
      </c>
      <c r="G328" s="417">
        <v>1250</v>
      </c>
      <c r="H328" s="80">
        <f t="shared" si="4"/>
        <v>1000</v>
      </c>
      <c r="I328" s="417">
        <v>250</v>
      </c>
      <c r="J328" s="237"/>
    </row>
    <row r="329" spans="1:10" ht="15">
      <c r="A329" s="91"/>
      <c r="B329" s="417" t="s">
        <v>887</v>
      </c>
      <c r="C329" s="416" t="s">
        <v>888</v>
      </c>
      <c r="D329" s="417" t="s">
        <v>575</v>
      </c>
      <c r="E329" s="441" t="s">
        <v>644</v>
      </c>
      <c r="F329" s="91" t="s">
        <v>350</v>
      </c>
      <c r="G329" s="417">
        <v>1250</v>
      </c>
      <c r="H329" s="80">
        <f t="shared" si="4"/>
        <v>1000</v>
      </c>
      <c r="I329" s="417">
        <v>250</v>
      </c>
      <c r="J329" s="237"/>
    </row>
    <row r="330" spans="1:10" ht="15">
      <c r="A330" s="91"/>
      <c r="B330" s="417" t="s">
        <v>887</v>
      </c>
      <c r="C330" s="416" t="s">
        <v>888</v>
      </c>
      <c r="D330" s="417" t="s">
        <v>575</v>
      </c>
      <c r="E330" s="441" t="s">
        <v>644</v>
      </c>
      <c r="F330" s="91" t="s">
        <v>350</v>
      </c>
      <c r="G330" s="417">
        <v>1250</v>
      </c>
      <c r="H330" s="80">
        <f t="shared" ref="H330:H393" si="5">G330-I330</f>
        <v>1000</v>
      </c>
      <c r="I330" s="417">
        <v>250</v>
      </c>
      <c r="J330" s="237"/>
    </row>
    <row r="331" spans="1:10" ht="15">
      <c r="A331" s="91"/>
      <c r="B331" s="417" t="s">
        <v>887</v>
      </c>
      <c r="C331" s="416" t="s">
        <v>888</v>
      </c>
      <c r="D331" s="417" t="s">
        <v>575</v>
      </c>
      <c r="E331" s="441" t="s">
        <v>644</v>
      </c>
      <c r="F331" s="91" t="s">
        <v>350</v>
      </c>
      <c r="G331" s="417">
        <v>3750</v>
      </c>
      <c r="H331" s="80">
        <f t="shared" si="5"/>
        <v>3000</v>
      </c>
      <c r="I331" s="417">
        <v>750</v>
      </c>
      <c r="J331" s="237"/>
    </row>
    <row r="332" spans="1:10" ht="15">
      <c r="A332" s="91"/>
      <c r="B332" s="417" t="s">
        <v>887</v>
      </c>
      <c r="C332" s="416" t="s">
        <v>888</v>
      </c>
      <c r="D332" s="417" t="s">
        <v>575</v>
      </c>
      <c r="E332" s="441" t="s">
        <v>644</v>
      </c>
      <c r="F332" s="91" t="s">
        <v>350</v>
      </c>
      <c r="G332" s="417">
        <v>1250</v>
      </c>
      <c r="H332" s="80">
        <f t="shared" si="5"/>
        <v>1000</v>
      </c>
      <c r="I332" s="417">
        <v>250</v>
      </c>
      <c r="J332" s="237"/>
    </row>
    <row r="333" spans="1:10" ht="15">
      <c r="A333" s="91"/>
      <c r="B333" s="417" t="s">
        <v>887</v>
      </c>
      <c r="C333" s="416" t="s">
        <v>888</v>
      </c>
      <c r="D333" s="417" t="s">
        <v>575</v>
      </c>
      <c r="E333" s="441" t="s">
        <v>644</v>
      </c>
      <c r="F333" s="91" t="s">
        <v>350</v>
      </c>
      <c r="G333" s="417">
        <v>2500</v>
      </c>
      <c r="H333" s="80">
        <f t="shared" si="5"/>
        <v>2000</v>
      </c>
      <c r="I333" s="417">
        <v>500</v>
      </c>
      <c r="J333" s="237"/>
    </row>
    <row r="334" spans="1:10" ht="15">
      <c r="A334" s="91"/>
      <c r="B334" s="417" t="s">
        <v>887</v>
      </c>
      <c r="C334" s="416" t="s">
        <v>888</v>
      </c>
      <c r="D334" s="417" t="s">
        <v>575</v>
      </c>
      <c r="E334" s="441" t="s">
        <v>644</v>
      </c>
      <c r="F334" s="91" t="s">
        <v>350</v>
      </c>
      <c r="G334" s="417">
        <v>1250</v>
      </c>
      <c r="H334" s="80">
        <f t="shared" si="5"/>
        <v>1000</v>
      </c>
      <c r="I334" s="417">
        <v>250</v>
      </c>
      <c r="J334" s="237"/>
    </row>
    <row r="335" spans="1:10" ht="15">
      <c r="A335" s="91"/>
      <c r="B335" s="417" t="s">
        <v>887</v>
      </c>
      <c r="C335" s="416" t="s">
        <v>888</v>
      </c>
      <c r="D335" s="417" t="s">
        <v>575</v>
      </c>
      <c r="E335" s="441" t="s">
        <v>644</v>
      </c>
      <c r="F335" s="91" t="s">
        <v>350</v>
      </c>
      <c r="G335" s="417">
        <v>2500</v>
      </c>
      <c r="H335" s="80">
        <f t="shared" si="5"/>
        <v>2000</v>
      </c>
      <c r="I335" s="417">
        <v>500</v>
      </c>
      <c r="J335" s="237"/>
    </row>
    <row r="336" spans="1:10" ht="15">
      <c r="A336" s="91"/>
      <c r="B336" s="417" t="s">
        <v>887</v>
      </c>
      <c r="C336" s="416" t="s">
        <v>888</v>
      </c>
      <c r="D336" s="417" t="s">
        <v>575</v>
      </c>
      <c r="E336" s="441" t="s">
        <v>644</v>
      </c>
      <c r="F336" s="91" t="s">
        <v>350</v>
      </c>
      <c r="G336" s="417">
        <v>1250</v>
      </c>
      <c r="H336" s="80">
        <f t="shared" si="5"/>
        <v>1000</v>
      </c>
      <c r="I336" s="417">
        <v>250</v>
      </c>
      <c r="J336" s="237"/>
    </row>
    <row r="337" spans="1:10" ht="15">
      <c r="A337" s="91"/>
      <c r="B337" s="417" t="s">
        <v>887</v>
      </c>
      <c r="C337" s="416" t="s">
        <v>888</v>
      </c>
      <c r="D337" s="417" t="s">
        <v>575</v>
      </c>
      <c r="E337" s="441" t="s">
        <v>644</v>
      </c>
      <c r="F337" s="91" t="s">
        <v>350</v>
      </c>
      <c r="G337" s="417">
        <v>2500</v>
      </c>
      <c r="H337" s="80">
        <f t="shared" si="5"/>
        <v>2000</v>
      </c>
      <c r="I337" s="417">
        <v>500</v>
      </c>
      <c r="J337" s="237"/>
    </row>
    <row r="338" spans="1:10" ht="15">
      <c r="A338" s="91"/>
      <c r="B338" s="417" t="s">
        <v>887</v>
      </c>
      <c r="C338" s="416" t="s">
        <v>888</v>
      </c>
      <c r="D338" s="417" t="s">
        <v>575</v>
      </c>
      <c r="E338" s="441" t="s">
        <v>644</v>
      </c>
      <c r="F338" s="91" t="s">
        <v>350</v>
      </c>
      <c r="G338" s="417">
        <v>2500</v>
      </c>
      <c r="H338" s="80">
        <f t="shared" si="5"/>
        <v>2000</v>
      </c>
      <c r="I338" s="417">
        <v>500</v>
      </c>
      <c r="J338" s="237"/>
    </row>
    <row r="339" spans="1:10" ht="15">
      <c r="A339" s="91"/>
      <c r="B339" s="417" t="s">
        <v>887</v>
      </c>
      <c r="C339" s="416" t="s">
        <v>888</v>
      </c>
      <c r="D339" s="417" t="s">
        <v>575</v>
      </c>
      <c r="E339" s="441" t="s">
        <v>644</v>
      </c>
      <c r="F339" s="91" t="s">
        <v>350</v>
      </c>
      <c r="G339" s="417">
        <v>1250</v>
      </c>
      <c r="H339" s="80">
        <f t="shared" si="5"/>
        <v>1000</v>
      </c>
      <c r="I339" s="417">
        <v>250</v>
      </c>
      <c r="J339" s="237"/>
    </row>
    <row r="340" spans="1:10" ht="15">
      <c r="A340" s="91"/>
      <c r="B340" s="417" t="s">
        <v>887</v>
      </c>
      <c r="C340" s="416" t="s">
        <v>888</v>
      </c>
      <c r="D340" s="417" t="s">
        <v>575</v>
      </c>
      <c r="E340" s="441" t="s">
        <v>644</v>
      </c>
      <c r="F340" s="91" t="s">
        <v>350</v>
      </c>
      <c r="G340" s="417">
        <v>1250</v>
      </c>
      <c r="H340" s="80">
        <f t="shared" si="5"/>
        <v>1000</v>
      </c>
      <c r="I340" s="417">
        <v>250</v>
      </c>
      <c r="J340" s="237"/>
    </row>
    <row r="341" spans="1:10" ht="15">
      <c r="A341" s="91"/>
      <c r="B341" s="417" t="s">
        <v>887</v>
      </c>
      <c r="C341" s="416" t="s">
        <v>888</v>
      </c>
      <c r="D341" s="417" t="s">
        <v>575</v>
      </c>
      <c r="E341" s="441" t="s">
        <v>644</v>
      </c>
      <c r="F341" s="91" t="s">
        <v>350</v>
      </c>
      <c r="G341" s="417">
        <v>2500</v>
      </c>
      <c r="H341" s="80">
        <f t="shared" si="5"/>
        <v>2000</v>
      </c>
      <c r="I341" s="417">
        <v>500</v>
      </c>
      <c r="J341" s="237"/>
    </row>
    <row r="342" spans="1:10" ht="15">
      <c r="A342" s="91"/>
      <c r="B342" s="417" t="s">
        <v>887</v>
      </c>
      <c r="C342" s="416" t="s">
        <v>888</v>
      </c>
      <c r="D342" s="417" t="s">
        <v>575</v>
      </c>
      <c r="E342" s="441" t="s">
        <v>644</v>
      </c>
      <c r="F342" s="91" t="s">
        <v>350</v>
      </c>
      <c r="G342" s="417">
        <v>1250</v>
      </c>
      <c r="H342" s="80">
        <f t="shared" si="5"/>
        <v>1000</v>
      </c>
      <c r="I342" s="417">
        <v>250</v>
      </c>
      <c r="J342" s="237"/>
    </row>
    <row r="343" spans="1:10" ht="15">
      <c r="A343" s="91"/>
      <c r="B343" s="417" t="s">
        <v>887</v>
      </c>
      <c r="C343" s="416" t="s">
        <v>888</v>
      </c>
      <c r="D343" s="417" t="s">
        <v>575</v>
      </c>
      <c r="E343" s="441" t="s">
        <v>644</v>
      </c>
      <c r="F343" s="91" t="s">
        <v>350</v>
      </c>
      <c r="G343" s="417">
        <v>2500</v>
      </c>
      <c r="H343" s="80">
        <f t="shared" si="5"/>
        <v>2000</v>
      </c>
      <c r="I343" s="417">
        <v>500</v>
      </c>
      <c r="J343" s="237"/>
    </row>
    <row r="344" spans="1:10" ht="15">
      <c r="A344" s="91"/>
      <c r="B344" s="417" t="s">
        <v>887</v>
      </c>
      <c r="C344" s="416" t="s">
        <v>888</v>
      </c>
      <c r="D344" s="417" t="s">
        <v>575</v>
      </c>
      <c r="E344" s="441" t="s">
        <v>644</v>
      </c>
      <c r="F344" s="91" t="s">
        <v>350</v>
      </c>
      <c r="G344" s="417">
        <v>2500</v>
      </c>
      <c r="H344" s="80">
        <f t="shared" si="5"/>
        <v>2000</v>
      </c>
      <c r="I344" s="417">
        <v>500</v>
      </c>
      <c r="J344" s="237"/>
    </row>
    <row r="345" spans="1:10" ht="15">
      <c r="A345" s="91"/>
      <c r="B345" s="417" t="s">
        <v>887</v>
      </c>
      <c r="C345" s="416" t="s">
        <v>888</v>
      </c>
      <c r="D345" s="417" t="s">
        <v>575</v>
      </c>
      <c r="E345" s="441" t="s">
        <v>644</v>
      </c>
      <c r="F345" s="91" t="s">
        <v>350</v>
      </c>
      <c r="G345" s="417">
        <v>1250</v>
      </c>
      <c r="H345" s="80">
        <f t="shared" si="5"/>
        <v>1000</v>
      </c>
      <c r="I345" s="417">
        <v>250</v>
      </c>
      <c r="J345" s="237"/>
    </row>
    <row r="346" spans="1:10" ht="15">
      <c r="A346" s="91"/>
      <c r="B346" s="417" t="s">
        <v>887</v>
      </c>
      <c r="C346" s="416" t="s">
        <v>888</v>
      </c>
      <c r="D346" s="417" t="s">
        <v>575</v>
      </c>
      <c r="E346" s="441" t="s">
        <v>644</v>
      </c>
      <c r="F346" s="91" t="s">
        <v>350</v>
      </c>
      <c r="G346" s="417">
        <v>2500</v>
      </c>
      <c r="H346" s="80">
        <f t="shared" si="5"/>
        <v>2000</v>
      </c>
      <c r="I346" s="417">
        <v>500</v>
      </c>
      <c r="J346" s="237"/>
    </row>
    <row r="347" spans="1:10" ht="15">
      <c r="A347" s="91"/>
      <c r="B347" s="417" t="s">
        <v>887</v>
      </c>
      <c r="C347" s="416" t="s">
        <v>888</v>
      </c>
      <c r="D347" s="417" t="s">
        <v>575</v>
      </c>
      <c r="E347" s="441" t="s">
        <v>644</v>
      </c>
      <c r="F347" s="91" t="s">
        <v>350</v>
      </c>
      <c r="G347" s="417">
        <v>1250</v>
      </c>
      <c r="H347" s="80">
        <f t="shared" si="5"/>
        <v>1000</v>
      </c>
      <c r="I347" s="417">
        <v>250</v>
      </c>
      <c r="J347" s="237"/>
    </row>
    <row r="348" spans="1:10" ht="15">
      <c r="A348" s="91"/>
      <c r="B348" s="417" t="s">
        <v>887</v>
      </c>
      <c r="C348" s="416" t="s">
        <v>888</v>
      </c>
      <c r="D348" s="417" t="s">
        <v>575</v>
      </c>
      <c r="E348" s="441" t="s">
        <v>644</v>
      </c>
      <c r="F348" s="91" t="s">
        <v>350</v>
      </c>
      <c r="G348" s="417">
        <v>2500</v>
      </c>
      <c r="H348" s="80">
        <f t="shared" si="5"/>
        <v>2000</v>
      </c>
      <c r="I348" s="417">
        <v>500</v>
      </c>
      <c r="J348" s="237"/>
    </row>
    <row r="349" spans="1:10" ht="15">
      <c r="A349" s="91"/>
      <c r="B349" s="417" t="s">
        <v>887</v>
      </c>
      <c r="C349" s="416" t="s">
        <v>888</v>
      </c>
      <c r="D349" s="417" t="s">
        <v>575</v>
      </c>
      <c r="E349" s="441" t="s">
        <v>644</v>
      </c>
      <c r="F349" s="91" t="s">
        <v>350</v>
      </c>
      <c r="G349" s="417">
        <v>5000</v>
      </c>
      <c r="H349" s="80">
        <f t="shared" si="5"/>
        <v>4000</v>
      </c>
      <c r="I349" s="417">
        <v>1000</v>
      </c>
      <c r="J349" s="237"/>
    </row>
    <row r="350" spans="1:10" ht="15">
      <c r="A350" s="91"/>
      <c r="B350" s="417" t="s">
        <v>887</v>
      </c>
      <c r="C350" s="416" t="s">
        <v>889</v>
      </c>
      <c r="D350" s="417" t="s">
        <v>576</v>
      </c>
      <c r="E350" s="441" t="s">
        <v>642</v>
      </c>
      <c r="F350" s="91" t="s">
        <v>350</v>
      </c>
      <c r="G350" s="417">
        <v>500</v>
      </c>
      <c r="H350" s="80">
        <f t="shared" si="5"/>
        <v>400</v>
      </c>
      <c r="I350" s="417">
        <v>100</v>
      </c>
      <c r="J350" s="237"/>
    </row>
    <row r="351" spans="1:10" ht="15">
      <c r="A351" s="91"/>
      <c r="B351" s="417" t="s">
        <v>887</v>
      </c>
      <c r="C351" s="416" t="s">
        <v>889</v>
      </c>
      <c r="D351" s="417" t="s">
        <v>576</v>
      </c>
      <c r="E351" s="441" t="s">
        <v>642</v>
      </c>
      <c r="F351" s="91" t="s">
        <v>350</v>
      </c>
      <c r="G351" s="417">
        <v>1250</v>
      </c>
      <c r="H351" s="80">
        <f t="shared" si="5"/>
        <v>1000</v>
      </c>
      <c r="I351" s="417">
        <v>250</v>
      </c>
      <c r="J351" s="237"/>
    </row>
    <row r="352" spans="1:10" ht="15">
      <c r="A352" s="91"/>
      <c r="B352" s="417" t="s">
        <v>887</v>
      </c>
      <c r="C352" s="416" t="s">
        <v>889</v>
      </c>
      <c r="D352" s="417" t="s">
        <v>576</v>
      </c>
      <c r="E352" s="441" t="s">
        <v>642</v>
      </c>
      <c r="F352" s="91" t="s">
        <v>350</v>
      </c>
      <c r="G352" s="417">
        <v>1750</v>
      </c>
      <c r="H352" s="80">
        <f t="shared" si="5"/>
        <v>1400</v>
      </c>
      <c r="I352" s="417">
        <v>350</v>
      </c>
      <c r="J352" s="237"/>
    </row>
    <row r="353" spans="1:10" ht="15">
      <c r="A353" s="91"/>
      <c r="B353" s="417" t="s">
        <v>887</v>
      </c>
      <c r="C353" s="416" t="s">
        <v>889</v>
      </c>
      <c r="D353" s="417" t="s">
        <v>576</v>
      </c>
      <c r="E353" s="441" t="s">
        <v>642</v>
      </c>
      <c r="F353" s="91" t="s">
        <v>350</v>
      </c>
      <c r="G353" s="417">
        <v>1000</v>
      </c>
      <c r="H353" s="80">
        <f t="shared" si="5"/>
        <v>800</v>
      </c>
      <c r="I353" s="417">
        <v>200</v>
      </c>
      <c r="J353" s="237"/>
    </row>
    <row r="354" spans="1:10" ht="15">
      <c r="A354" s="91"/>
      <c r="B354" s="417" t="s">
        <v>887</v>
      </c>
      <c r="C354" s="416" t="s">
        <v>890</v>
      </c>
      <c r="D354" s="417" t="s">
        <v>577</v>
      </c>
      <c r="E354" s="441" t="s">
        <v>644</v>
      </c>
      <c r="F354" s="91" t="s">
        <v>350</v>
      </c>
      <c r="G354" s="417">
        <v>1250</v>
      </c>
      <c r="H354" s="80">
        <f t="shared" si="5"/>
        <v>1000</v>
      </c>
      <c r="I354" s="417">
        <v>250</v>
      </c>
      <c r="J354" s="237"/>
    </row>
    <row r="355" spans="1:10" ht="15">
      <c r="A355" s="91"/>
      <c r="B355" s="417" t="s">
        <v>887</v>
      </c>
      <c r="C355" s="416" t="s">
        <v>890</v>
      </c>
      <c r="D355" s="417" t="s">
        <v>577</v>
      </c>
      <c r="E355" s="441" t="s">
        <v>644</v>
      </c>
      <c r="F355" s="91" t="s">
        <v>350</v>
      </c>
      <c r="G355" s="417">
        <v>1250</v>
      </c>
      <c r="H355" s="80">
        <f t="shared" si="5"/>
        <v>1000</v>
      </c>
      <c r="I355" s="417">
        <v>250</v>
      </c>
      <c r="J355" s="237"/>
    </row>
    <row r="356" spans="1:10" ht="15">
      <c r="A356" s="91"/>
      <c r="B356" s="417" t="s">
        <v>887</v>
      </c>
      <c r="C356" s="416" t="s">
        <v>890</v>
      </c>
      <c r="D356" s="417" t="s">
        <v>577</v>
      </c>
      <c r="E356" s="441" t="s">
        <v>644</v>
      </c>
      <c r="F356" s="91" t="s">
        <v>350</v>
      </c>
      <c r="G356" s="417">
        <v>1250</v>
      </c>
      <c r="H356" s="80">
        <f t="shared" si="5"/>
        <v>1000</v>
      </c>
      <c r="I356" s="417">
        <v>250</v>
      </c>
      <c r="J356" s="237"/>
    </row>
    <row r="357" spans="1:10" ht="15">
      <c r="A357" s="91"/>
      <c r="B357" s="417" t="s">
        <v>887</v>
      </c>
      <c r="C357" s="416" t="s">
        <v>890</v>
      </c>
      <c r="D357" s="417" t="s">
        <v>577</v>
      </c>
      <c r="E357" s="441" t="s">
        <v>644</v>
      </c>
      <c r="F357" s="91" t="s">
        <v>350</v>
      </c>
      <c r="G357" s="417">
        <v>1250</v>
      </c>
      <c r="H357" s="80">
        <f t="shared" si="5"/>
        <v>1000</v>
      </c>
      <c r="I357" s="417">
        <v>250</v>
      </c>
      <c r="J357" s="237"/>
    </row>
    <row r="358" spans="1:10" ht="15">
      <c r="A358" s="91"/>
      <c r="B358" s="417" t="s">
        <v>887</v>
      </c>
      <c r="C358" s="416" t="s">
        <v>890</v>
      </c>
      <c r="D358" s="417" t="s">
        <v>577</v>
      </c>
      <c r="E358" s="441" t="s">
        <v>644</v>
      </c>
      <c r="F358" s="91" t="s">
        <v>350</v>
      </c>
      <c r="G358" s="417">
        <v>1250</v>
      </c>
      <c r="H358" s="80">
        <f t="shared" si="5"/>
        <v>1000</v>
      </c>
      <c r="I358" s="417">
        <v>250</v>
      </c>
      <c r="J358" s="237"/>
    </row>
    <row r="359" spans="1:10" ht="15">
      <c r="A359" s="91"/>
      <c r="B359" s="417" t="s">
        <v>887</v>
      </c>
      <c r="C359" s="416" t="s">
        <v>890</v>
      </c>
      <c r="D359" s="417" t="s">
        <v>577</v>
      </c>
      <c r="E359" s="441" t="s">
        <v>644</v>
      </c>
      <c r="F359" s="91" t="s">
        <v>350</v>
      </c>
      <c r="G359" s="417">
        <v>1250</v>
      </c>
      <c r="H359" s="80">
        <f t="shared" si="5"/>
        <v>1000</v>
      </c>
      <c r="I359" s="417">
        <v>250</v>
      </c>
      <c r="J359" s="237"/>
    </row>
    <row r="360" spans="1:10" ht="15">
      <c r="A360" s="91"/>
      <c r="B360" s="417" t="s">
        <v>887</v>
      </c>
      <c r="C360" s="416" t="s">
        <v>890</v>
      </c>
      <c r="D360" s="417" t="s">
        <v>577</v>
      </c>
      <c r="E360" s="441" t="s">
        <v>644</v>
      </c>
      <c r="F360" s="91" t="s">
        <v>350</v>
      </c>
      <c r="G360" s="417">
        <v>1250</v>
      </c>
      <c r="H360" s="80">
        <f t="shared" si="5"/>
        <v>1000</v>
      </c>
      <c r="I360" s="417">
        <v>250</v>
      </c>
      <c r="J360" s="237"/>
    </row>
    <row r="361" spans="1:10" ht="15">
      <c r="A361" s="91"/>
      <c r="B361" s="417" t="s">
        <v>887</v>
      </c>
      <c r="C361" s="416" t="s">
        <v>891</v>
      </c>
      <c r="D361" s="417" t="s">
        <v>578</v>
      </c>
      <c r="E361" s="441" t="s">
        <v>642</v>
      </c>
      <c r="F361" s="91" t="s">
        <v>350</v>
      </c>
      <c r="G361" s="417">
        <v>750</v>
      </c>
      <c r="H361" s="80">
        <f t="shared" si="5"/>
        <v>600</v>
      </c>
      <c r="I361" s="417">
        <v>150</v>
      </c>
      <c r="J361" s="237"/>
    </row>
    <row r="362" spans="1:10" ht="15">
      <c r="A362" s="91"/>
      <c r="B362" s="417" t="s">
        <v>887</v>
      </c>
      <c r="C362" s="416" t="s">
        <v>891</v>
      </c>
      <c r="D362" s="417" t="s">
        <v>578</v>
      </c>
      <c r="E362" s="441" t="s">
        <v>642</v>
      </c>
      <c r="F362" s="91" t="s">
        <v>350</v>
      </c>
      <c r="G362" s="417">
        <v>250</v>
      </c>
      <c r="H362" s="80">
        <f t="shared" si="5"/>
        <v>200</v>
      </c>
      <c r="I362" s="417">
        <v>50</v>
      </c>
      <c r="J362" s="237"/>
    </row>
    <row r="363" spans="1:10" ht="15">
      <c r="A363" s="91"/>
      <c r="B363" s="417" t="s">
        <v>892</v>
      </c>
      <c r="C363" s="416" t="s">
        <v>893</v>
      </c>
      <c r="D363" s="417" t="s">
        <v>579</v>
      </c>
      <c r="E363" s="441" t="s">
        <v>642</v>
      </c>
      <c r="F363" s="91" t="s">
        <v>350</v>
      </c>
      <c r="G363" s="417">
        <v>1062.5</v>
      </c>
      <c r="H363" s="80">
        <f t="shared" si="5"/>
        <v>850</v>
      </c>
      <c r="I363" s="417">
        <v>212.5</v>
      </c>
      <c r="J363" s="237"/>
    </row>
    <row r="364" spans="1:10" ht="15">
      <c r="A364" s="91"/>
      <c r="B364" s="417" t="s">
        <v>892</v>
      </c>
      <c r="C364" s="416" t="s">
        <v>893</v>
      </c>
      <c r="D364" s="417" t="s">
        <v>579</v>
      </c>
      <c r="E364" s="441" t="s">
        <v>642</v>
      </c>
      <c r="F364" s="91" t="s">
        <v>350</v>
      </c>
      <c r="G364" s="417">
        <v>625</v>
      </c>
      <c r="H364" s="80">
        <f t="shared" si="5"/>
        <v>500</v>
      </c>
      <c r="I364" s="417">
        <v>125</v>
      </c>
      <c r="J364" s="237"/>
    </row>
    <row r="365" spans="1:10" ht="15">
      <c r="A365" s="91"/>
      <c r="B365" s="417" t="s">
        <v>892</v>
      </c>
      <c r="C365" s="416" t="s">
        <v>893</v>
      </c>
      <c r="D365" s="417" t="s">
        <v>579</v>
      </c>
      <c r="E365" s="441" t="s">
        <v>642</v>
      </c>
      <c r="F365" s="91" t="s">
        <v>350</v>
      </c>
      <c r="G365" s="417">
        <v>500</v>
      </c>
      <c r="H365" s="80">
        <f t="shared" si="5"/>
        <v>400</v>
      </c>
      <c r="I365" s="417">
        <v>100</v>
      </c>
      <c r="J365" s="237"/>
    </row>
    <row r="366" spans="1:10" ht="15">
      <c r="A366" s="91"/>
      <c r="B366" s="417" t="s">
        <v>892</v>
      </c>
      <c r="C366" s="416" t="s">
        <v>893</v>
      </c>
      <c r="D366" s="417" t="s">
        <v>579</v>
      </c>
      <c r="E366" s="441" t="s">
        <v>642</v>
      </c>
      <c r="F366" s="91" t="s">
        <v>350</v>
      </c>
      <c r="G366" s="417">
        <v>500</v>
      </c>
      <c r="H366" s="80">
        <f t="shared" si="5"/>
        <v>400</v>
      </c>
      <c r="I366" s="417">
        <v>100</v>
      </c>
      <c r="J366" s="237"/>
    </row>
    <row r="367" spans="1:10" ht="15">
      <c r="A367" s="91"/>
      <c r="B367" s="417" t="s">
        <v>892</v>
      </c>
      <c r="C367" s="416" t="s">
        <v>893</v>
      </c>
      <c r="D367" s="417" t="s">
        <v>579</v>
      </c>
      <c r="E367" s="441" t="s">
        <v>642</v>
      </c>
      <c r="F367" s="91" t="s">
        <v>350</v>
      </c>
      <c r="G367" s="417">
        <v>250</v>
      </c>
      <c r="H367" s="80">
        <f t="shared" si="5"/>
        <v>200</v>
      </c>
      <c r="I367" s="417">
        <v>50</v>
      </c>
      <c r="J367" s="237"/>
    </row>
    <row r="368" spans="1:10" ht="15">
      <c r="A368" s="91"/>
      <c r="B368" s="417" t="s">
        <v>892</v>
      </c>
      <c r="C368" s="416" t="s">
        <v>893</v>
      </c>
      <c r="D368" s="417" t="s">
        <v>579</v>
      </c>
      <c r="E368" s="441" t="s">
        <v>642</v>
      </c>
      <c r="F368" s="91" t="s">
        <v>350</v>
      </c>
      <c r="G368" s="417">
        <v>250</v>
      </c>
      <c r="H368" s="80">
        <f t="shared" si="5"/>
        <v>200</v>
      </c>
      <c r="I368" s="417">
        <v>50</v>
      </c>
      <c r="J368" s="237"/>
    </row>
    <row r="369" spans="1:10" ht="15">
      <c r="A369" s="91"/>
      <c r="B369" s="417" t="s">
        <v>894</v>
      </c>
      <c r="C369" s="416" t="s">
        <v>895</v>
      </c>
      <c r="D369" s="417" t="s">
        <v>580</v>
      </c>
      <c r="E369" s="441" t="s">
        <v>644</v>
      </c>
      <c r="F369" s="91" t="s">
        <v>350</v>
      </c>
      <c r="G369" s="417">
        <v>1250</v>
      </c>
      <c r="H369" s="80">
        <f t="shared" si="5"/>
        <v>1000</v>
      </c>
      <c r="I369" s="417">
        <v>250</v>
      </c>
      <c r="J369" s="237"/>
    </row>
    <row r="370" spans="1:10" ht="15">
      <c r="A370" s="91"/>
      <c r="B370" s="417" t="s">
        <v>894</v>
      </c>
      <c r="C370" s="416" t="s">
        <v>895</v>
      </c>
      <c r="D370" s="417" t="s">
        <v>580</v>
      </c>
      <c r="E370" s="441" t="s">
        <v>644</v>
      </c>
      <c r="F370" s="91" t="s">
        <v>350</v>
      </c>
      <c r="G370" s="417">
        <v>1250</v>
      </c>
      <c r="H370" s="80">
        <f t="shared" si="5"/>
        <v>1000</v>
      </c>
      <c r="I370" s="417">
        <v>250</v>
      </c>
      <c r="J370" s="237"/>
    </row>
    <row r="371" spans="1:10" ht="15">
      <c r="A371" s="91"/>
      <c r="B371" s="417" t="s">
        <v>894</v>
      </c>
      <c r="C371" s="416" t="s">
        <v>895</v>
      </c>
      <c r="D371" s="417" t="s">
        <v>580</v>
      </c>
      <c r="E371" s="441" t="s">
        <v>644</v>
      </c>
      <c r="F371" s="91" t="s">
        <v>350</v>
      </c>
      <c r="G371" s="417">
        <v>1250</v>
      </c>
      <c r="H371" s="80">
        <f t="shared" si="5"/>
        <v>1000</v>
      </c>
      <c r="I371" s="417">
        <v>250</v>
      </c>
      <c r="J371" s="237"/>
    </row>
    <row r="372" spans="1:10" ht="15">
      <c r="A372" s="91"/>
      <c r="B372" s="417" t="s">
        <v>894</v>
      </c>
      <c r="C372" s="416" t="s">
        <v>895</v>
      </c>
      <c r="D372" s="417" t="s">
        <v>580</v>
      </c>
      <c r="E372" s="441" t="s">
        <v>644</v>
      </c>
      <c r="F372" s="91" t="s">
        <v>350</v>
      </c>
      <c r="G372" s="417">
        <v>1250</v>
      </c>
      <c r="H372" s="80">
        <f t="shared" si="5"/>
        <v>1000</v>
      </c>
      <c r="I372" s="417">
        <v>250</v>
      </c>
      <c r="J372" s="237"/>
    </row>
    <row r="373" spans="1:10" ht="15">
      <c r="A373" s="91"/>
      <c r="B373" s="417" t="s">
        <v>894</v>
      </c>
      <c r="C373" s="416" t="s">
        <v>895</v>
      </c>
      <c r="D373" s="417" t="s">
        <v>580</v>
      </c>
      <c r="E373" s="441" t="s">
        <v>644</v>
      </c>
      <c r="F373" s="91" t="s">
        <v>350</v>
      </c>
      <c r="G373" s="417">
        <v>1250</v>
      </c>
      <c r="H373" s="80">
        <f t="shared" si="5"/>
        <v>1000</v>
      </c>
      <c r="I373" s="417">
        <v>250</v>
      </c>
      <c r="J373" s="237"/>
    </row>
    <row r="374" spans="1:10" ht="15">
      <c r="A374" s="91"/>
      <c r="B374" s="417" t="s">
        <v>894</v>
      </c>
      <c r="C374" s="416" t="s">
        <v>895</v>
      </c>
      <c r="D374" s="417" t="s">
        <v>580</v>
      </c>
      <c r="E374" s="441" t="s">
        <v>644</v>
      </c>
      <c r="F374" s="91" t="s">
        <v>350</v>
      </c>
      <c r="G374" s="417">
        <v>1250</v>
      </c>
      <c r="H374" s="80">
        <f t="shared" si="5"/>
        <v>1000</v>
      </c>
      <c r="I374" s="417">
        <v>250</v>
      </c>
      <c r="J374" s="237"/>
    </row>
    <row r="375" spans="1:10" ht="15">
      <c r="A375" s="91"/>
      <c r="B375" s="417" t="s">
        <v>894</v>
      </c>
      <c r="C375" s="416" t="s">
        <v>895</v>
      </c>
      <c r="D375" s="417" t="s">
        <v>580</v>
      </c>
      <c r="E375" s="441" t="s">
        <v>644</v>
      </c>
      <c r="F375" s="91" t="s">
        <v>350</v>
      </c>
      <c r="G375" s="417">
        <v>1250</v>
      </c>
      <c r="H375" s="80">
        <f t="shared" si="5"/>
        <v>1000</v>
      </c>
      <c r="I375" s="417">
        <v>250</v>
      </c>
      <c r="J375" s="237"/>
    </row>
    <row r="376" spans="1:10" ht="15">
      <c r="A376" s="91"/>
      <c r="B376" s="417" t="s">
        <v>894</v>
      </c>
      <c r="C376" s="416" t="s">
        <v>895</v>
      </c>
      <c r="D376" s="417" t="s">
        <v>580</v>
      </c>
      <c r="E376" s="441" t="s">
        <v>644</v>
      </c>
      <c r="F376" s="91" t="s">
        <v>350</v>
      </c>
      <c r="G376" s="417">
        <v>1250</v>
      </c>
      <c r="H376" s="80">
        <f t="shared" si="5"/>
        <v>1000</v>
      </c>
      <c r="I376" s="417">
        <v>250</v>
      </c>
      <c r="J376" s="237"/>
    </row>
    <row r="377" spans="1:10" ht="15">
      <c r="A377" s="91"/>
      <c r="B377" s="417" t="s">
        <v>894</v>
      </c>
      <c r="C377" s="416" t="s">
        <v>895</v>
      </c>
      <c r="D377" s="417" t="s">
        <v>580</v>
      </c>
      <c r="E377" s="441" t="s">
        <v>644</v>
      </c>
      <c r="F377" s="91" t="s">
        <v>350</v>
      </c>
      <c r="G377" s="417">
        <v>1250</v>
      </c>
      <c r="H377" s="80">
        <f t="shared" si="5"/>
        <v>1000</v>
      </c>
      <c r="I377" s="417">
        <v>250</v>
      </c>
      <c r="J377" s="237"/>
    </row>
    <row r="378" spans="1:10" ht="15">
      <c r="A378" s="91"/>
      <c r="B378" s="417" t="s">
        <v>894</v>
      </c>
      <c r="C378" s="416" t="s">
        <v>895</v>
      </c>
      <c r="D378" s="417" t="s">
        <v>580</v>
      </c>
      <c r="E378" s="441" t="s">
        <v>644</v>
      </c>
      <c r="F378" s="91" t="s">
        <v>350</v>
      </c>
      <c r="G378" s="417">
        <v>1250</v>
      </c>
      <c r="H378" s="80">
        <f t="shared" si="5"/>
        <v>1000</v>
      </c>
      <c r="I378" s="417">
        <v>250</v>
      </c>
      <c r="J378" s="237"/>
    </row>
    <row r="379" spans="1:10" ht="15">
      <c r="A379" s="91"/>
      <c r="B379" s="417" t="s">
        <v>894</v>
      </c>
      <c r="C379" s="416" t="s">
        <v>895</v>
      </c>
      <c r="D379" s="417" t="s">
        <v>580</v>
      </c>
      <c r="E379" s="441" t="s">
        <v>644</v>
      </c>
      <c r="F379" s="91" t="s">
        <v>350</v>
      </c>
      <c r="G379" s="417">
        <v>1250</v>
      </c>
      <c r="H379" s="80">
        <f t="shared" si="5"/>
        <v>1000</v>
      </c>
      <c r="I379" s="417">
        <v>250</v>
      </c>
      <c r="J379" s="237"/>
    </row>
    <row r="380" spans="1:10" ht="15">
      <c r="A380" s="91"/>
      <c r="B380" s="417" t="s">
        <v>894</v>
      </c>
      <c r="C380" s="416" t="s">
        <v>895</v>
      </c>
      <c r="D380" s="417" t="s">
        <v>580</v>
      </c>
      <c r="E380" s="441" t="s">
        <v>644</v>
      </c>
      <c r="F380" s="91" t="s">
        <v>350</v>
      </c>
      <c r="G380" s="417">
        <v>1250</v>
      </c>
      <c r="H380" s="80">
        <f t="shared" si="5"/>
        <v>1000</v>
      </c>
      <c r="I380" s="417">
        <v>250</v>
      </c>
      <c r="J380" s="237"/>
    </row>
    <row r="381" spans="1:10" ht="15">
      <c r="A381" s="91"/>
      <c r="B381" s="417" t="s">
        <v>894</v>
      </c>
      <c r="C381" s="416" t="s">
        <v>895</v>
      </c>
      <c r="D381" s="417" t="s">
        <v>580</v>
      </c>
      <c r="E381" s="441" t="s">
        <v>644</v>
      </c>
      <c r="F381" s="91" t="s">
        <v>350</v>
      </c>
      <c r="G381" s="417">
        <v>1250</v>
      </c>
      <c r="H381" s="80">
        <f t="shared" si="5"/>
        <v>1000</v>
      </c>
      <c r="I381" s="417">
        <v>250</v>
      </c>
      <c r="J381" s="237"/>
    </row>
    <row r="382" spans="1:10" ht="15">
      <c r="A382" s="91"/>
      <c r="B382" s="417" t="s">
        <v>894</v>
      </c>
      <c r="C382" s="416" t="s">
        <v>895</v>
      </c>
      <c r="D382" s="417" t="s">
        <v>580</v>
      </c>
      <c r="E382" s="441" t="s">
        <v>644</v>
      </c>
      <c r="F382" s="91" t="s">
        <v>350</v>
      </c>
      <c r="G382" s="417">
        <v>1250</v>
      </c>
      <c r="H382" s="80">
        <f t="shared" si="5"/>
        <v>1000</v>
      </c>
      <c r="I382" s="417">
        <v>250</v>
      </c>
      <c r="J382" s="237"/>
    </row>
    <row r="383" spans="1:10" ht="15">
      <c r="A383" s="91"/>
      <c r="B383" s="417" t="s">
        <v>894</v>
      </c>
      <c r="C383" s="416" t="s">
        <v>895</v>
      </c>
      <c r="D383" s="417" t="s">
        <v>580</v>
      </c>
      <c r="E383" s="441" t="s">
        <v>644</v>
      </c>
      <c r="F383" s="91" t="s">
        <v>350</v>
      </c>
      <c r="G383" s="417">
        <v>1250</v>
      </c>
      <c r="H383" s="80">
        <f t="shared" si="5"/>
        <v>1000</v>
      </c>
      <c r="I383" s="417">
        <v>250</v>
      </c>
      <c r="J383" s="237"/>
    </row>
    <row r="384" spans="1:10" ht="15">
      <c r="A384" s="91"/>
      <c r="B384" s="417" t="s">
        <v>894</v>
      </c>
      <c r="C384" s="416" t="s">
        <v>895</v>
      </c>
      <c r="D384" s="417" t="s">
        <v>580</v>
      </c>
      <c r="E384" s="441" t="s">
        <v>644</v>
      </c>
      <c r="F384" s="91" t="s">
        <v>350</v>
      </c>
      <c r="G384" s="417">
        <v>1250</v>
      </c>
      <c r="H384" s="80">
        <f t="shared" si="5"/>
        <v>1000</v>
      </c>
      <c r="I384" s="417">
        <v>250</v>
      </c>
      <c r="J384" s="237"/>
    </row>
    <row r="385" spans="1:10" ht="15">
      <c r="A385" s="91"/>
      <c r="B385" s="417" t="s">
        <v>896</v>
      </c>
      <c r="C385" s="416" t="s">
        <v>897</v>
      </c>
      <c r="D385" s="417" t="s">
        <v>581</v>
      </c>
      <c r="E385" s="441" t="s">
        <v>644</v>
      </c>
      <c r="F385" s="91" t="s">
        <v>350</v>
      </c>
      <c r="G385" s="417">
        <v>1250</v>
      </c>
      <c r="H385" s="80">
        <f t="shared" si="5"/>
        <v>1000</v>
      </c>
      <c r="I385" s="417">
        <v>250</v>
      </c>
      <c r="J385" s="237"/>
    </row>
    <row r="386" spans="1:10" ht="15">
      <c r="A386" s="91"/>
      <c r="B386" s="417" t="s">
        <v>896</v>
      </c>
      <c r="C386" s="416" t="s">
        <v>897</v>
      </c>
      <c r="D386" s="417" t="s">
        <v>581</v>
      </c>
      <c r="E386" s="441" t="s">
        <v>644</v>
      </c>
      <c r="F386" s="91" t="s">
        <v>350</v>
      </c>
      <c r="G386" s="417">
        <v>625</v>
      </c>
      <c r="H386" s="80">
        <f t="shared" si="5"/>
        <v>500</v>
      </c>
      <c r="I386" s="417">
        <v>125</v>
      </c>
      <c r="J386" s="237"/>
    </row>
    <row r="387" spans="1:10" ht="15">
      <c r="A387" s="91"/>
      <c r="B387" s="417" t="s">
        <v>898</v>
      </c>
      <c r="C387" s="416" t="s">
        <v>899</v>
      </c>
      <c r="D387" s="417" t="s">
        <v>582</v>
      </c>
      <c r="E387" s="441" t="s">
        <v>656</v>
      </c>
      <c r="F387" s="91" t="s">
        <v>350</v>
      </c>
      <c r="G387" s="417">
        <v>3750</v>
      </c>
      <c r="H387" s="80">
        <f t="shared" si="5"/>
        <v>3000</v>
      </c>
      <c r="I387" s="417">
        <v>750</v>
      </c>
      <c r="J387" s="237"/>
    </row>
    <row r="388" spans="1:10" ht="15">
      <c r="A388" s="91"/>
      <c r="B388" s="417" t="s">
        <v>898</v>
      </c>
      <c r="C388" s="416" t="s">
        <v>900</v>
      </c>
      <c r="D388" s="417" t="s">
        <v>583</v>
      </c>
      <c r="E388" s="441" t="s">
        <v>642</v>
      </c>
      <c r="F388" s="91" t="s">
        <v>350</v>
      </c>
      <c r="G388" s="417">
        <v>750</v>
      </c>
      <c r="H388" s="80">
        <f t="shared" si="5"/>
        <v>600</v>
      </c>
      <c r="I388" s="417">
        <v>150</v>
      </c>
      <c r="J388" s="237"/>
    </row>
    <row r="389" spans="1:10" ht="15">
      <c r="A389" s="91"/>
      <c r="B389" s="417" t="s">
        <v>898</v>
      </c>
      <c r="C389" s="416" t="s">
        <v>900</v>
      </c>
      <c r="D389" s="417" t="s">
        <v>583</v>
      </c>
      <c r="E389" s="441" t="s">
        <v>642</v>
      </c>
      <c r="F389" s="91" t="s">
        <v>350</v>
      </c>
      <c r="G389" s="417">
        <v>750</v>
      </c>
      <c r="H389" s="80">
        <f t="shared" si="5"/>
        <v>600</v>
      </c>
      <c r="I389" s="417">
        <v>150</v>
      </c>
      <c r="J389" s="237"/>
    </row>
    <row r="390" spans="1:10" ht="15">
      <c r="A390" s="91"/>
      <c r="B390" s="417" t="s">
        <v>898</v>
      </c>
      <c r="C390" s="416" t="s">
        <v>900</v>
      </c>
      <c r="D390" s="417" t="s">
        <v>583</v>
      </c>
      <c r="E390" s="441" t="s">
        <v>642</v>
      </c>
      <c r="F390" s="91" t="s">
        <v>350</v>
      </c>
      <c r="G390" s="417">
        <v>750</v>
      </c>
      <c r="H390" s="80">
        <f t="shared" si="5"/>
        <v>600</v>
      </c>
      <c r="I390" s="417">
        <v>150</v>
      </c>
      <c r="J390" s="237"/>
    </row>
    <row r="391" spans="1:10" ht="15">
      <c r="A391" s="91"/>
      <c r="B391" s="417" t="s">
        <v>898</v>
      </c>
      <c r="C391" s="416" t="s">
        <v>900</v>
      </c>
      <c r="D391" s="417" t="s">
        <v>583</v>
      </c>
      <c r="E391" s="441" t="s">
        <v>642</v>
      </c>
      <c r="F391" s="91" t="s">
        <v>350</v>
      </c>
      <c r="G391" s="417">
        <v>125</v>
      </c>
      <c r="H391" s="80">
        <f t="shared" si="5"/>
        <v>100</v>
      </c>
      <c r="I391" s="417">
        <v>25</v>
      </c>
      <c r="J391" s="237"/>
    </row>
    <row r="392" spans="1:10" ht="15">
      <c r="A392" s="91"/>
      <c r="B392" s="417" t="s">
        <v>898</v>
      </c>
      <c r="C392" s="416" t="s">
        <v>900</v>
      </c>
      <c r="D392" s="417" t="s">
        <v>583</v>
      </c>
      <c r="E392" s="441" t="s">
        <v>642</v>
      </c>
      <c r="F392" s="91" t="s">
        <v>350</v>
      </c>
      <c r="G392" s="417">
        <v>250</v>
      </c>
      <c r="H392" s="80">
        <f t="shared" si="5"/>
        <v>200</v>
      </c>
      <c r="I392" s="417">
        <v>50</v>
      </c>
      <c r="J392" s="237"/>
    </row>
    <row r="393" spans="1:10" ht="15">
      <c r="A393" s="91"/>
      <c r="B393" s="417" t="s">
        <v>898</v>
      </c>
      <c r="C393" s="416" t="s">
        <v>901</v>
      </c>
      <c r="D393" s="417" t="s">
        <v>584</v>
      </c>
      <c r="E393" s="441" t="s">
        <v>644</v>
      </c>
      <c r="F393" s="91" t="s">
        <v>350</v>
      </c>
      <c r="G393" s="417">
        <v>1250</v>
      </c>
      <c r="H393" s="80">
        <f t="shared" si="5"/>
        <v>1000</v>
      </c>
      <c r="I393" s="417">
        <v>250</v>
      </c>
      <c r="J393" s="237"/>
    </row>
    <row r="394" spans="1:10" ht="15">
      <c r="A394" s="91"/>
      <c r="B394" s="417" t="s">
        <v>898</v>
      </c>
      <c r="C394" s="416" t="s">
        <v>901</v>
      </c>
      <c r="D394" s="417" t="s">
        <v>584</v>
      </c>
      <c r="E394" s="441" t="s">
        <v>644</v>
      </c>
      <c r="F394" s="91" t="s">
        <v>350</v>
      </c>
      <c r="G394" s="417">
        <v>1250</v>
      </c>
      <c r="H394" s="80">
        <f t="shared" ref="H394:H457" si="6">G394-I394</f>
        <v>1000</v>
      </c>
      <c r="I394" s="417">
        <v>250</v>
      </c>
      <c r="J394" s="237"/>
    </row>
    <row r="395" spans="1:10" ht="15">
      <c r="A395" s="91"/>
      <c r="B395" s="417" t="s">
        <v>898</v>
      </c>
      <c r="C395" s="416" t="s">
        <v>901</v>
      </c>
      <c r="D395" s="417" t="s">
        <v>584</v>
      </c>
      <c r="E395" s="441" t="s">
        <v>644</v>
      </c>
      <c r="F395" s="91" t="s">
        <v>350</v>
      </c>
      <c r="G395" s="417">
        <v>1250</v>
      </c>
      <c r="H395" s="80">
        <f t="shared" si="6"/>
        <v>1000</v>
      </c>
      <c r="I395" s="417">
        <v>250</v>
      </c>
      <c r="J395" s="237"/>
    </row>
    <row r="396" spans="1:10" ht="15">
      <c r="A396" s="91"/>
      <c r="B396" s="417" t="s">
        <v>898</v>
      </c>
      <c r="C396" s="416" t="s">
        <v>901</v>
      </c>
      <c r="D396" s="417" t="s">
        <v>584</v>
      </c>
      <c r="E396" s="441" t="s">
        <v>644</v>
      </c>
      <c r="F396" s="91" t="s">
        <v>350</v>
      </c>
      <c r="G396" s="417">
        <v>1250</v>
      </c>
      <c r="H396" s="80">
        <f t="shared" si="6"/>
        <v>1000</v>
      </c>
      <c r="I396" s="417">
        <v>250</v>
      </c>
      <c r="J396" s="237"/>
    </row>
    <row r="397" spans="1:10" ht="15">
      <c r="A397" s="91"/>
      <c r="B397" s="417" t="s">
        <v>898</v>
      </c>
      <c r="C397" s="416" t="s">
        <v>901</v>
      </c>
      <c r="D397" s="417" t="s">
        <v>584</v>
      </c>
      <c r="E397" s="441" t="s">
        <v>644</v>
      </c>
      <c r="F397" s="91" t="s">
        <v>350</v>
      </c>
      <c r="G397" s="417">
        <v>1250</v>
      </c>
      <c r="H397" s="80">
        <f t="shared" si="6"/>
        <v>1000</v>
      </c>
      <c r="I397" s="417">
        <v>250</v>
      </c>
      <c r="J397" s="237"/>
    </row>
    <row r="398" spans="1:10" ht="15">
      <c r="A398" s="91"/>
      <c r="B398" s="417" t="s">
        <v>898</v>
      </c>
      <c r="C398" s="416" t="s">
        <v>901</v>
      </c>
      <c r="D398" s="417" t="s">
        <v>584</v>
      </c>
      <c r="E398" s="441" t="s">
        <v>644</v>
      </c>
      <c r="F398" s="91" t="s">
        <v>350</v>
      </c>
      <c r="G398" s="417">
        <v>1250</v>
      </c>
      <c r="H398" s="80">
        <f t="shared" si="6"/>
        <v>1000</v>
      </c>
      <c r="I398" s="417">
        <v>250</v>
      </c>
      <c r="J398" s="237"/>
    </row>
    <row r="399" spans="1:10" ht="15">
      <c r="A399" s="91"/>
      <c r="B399" s="417" t="s">
        <v>898</v>
      </c>
      <c r="C399" s="416" t="s">
        <v>901</v>
      </c>
      <c r="D399" s="417" t="s">
        <v>584</v>
      </c>
      <c r="E399" s="441" t="s">
        <v>644</v>
      </c>
      <c r="F399" s="91" t="s">
        <v>350</v>
      </c>
      <c r="G399" s="417">
        <v>1250</v>
      </c>
      <c r="H399" s="80">
        <f t="shared" si="6"/>
        <v>1000</v>
      </c>
      <c r="I399" s="417">
        <v>250</v>
      </c>
      <c r="J399" s="237"/>
    </row>
    <row r="400" spans="1:10" ht="15">
      <c r="A400" s="91"/>
      <c r="B400" s="417" t="s">
        <v>898</v>
      </c>
      <c r="C400" s="416" t="s">
        <v>901</v>
      </c>
      <c r="D400" s="417" t="s">
        <v>584</v>
      </c>
      <c r="E400" s="441" t="s">
        <v>644</v>
      </c>
      <c r="F400" s="91" t="s">
        <v>350</v>
      </c>
      <c r="G400" s="417">
        <v>1250</v>
      </c>
      <c r="H400" s="80">
        <f t="shared" si="6"/>
        <v>1000</v>
      </c>
      <c r="I400" s="417">
        <v>250</v>
      </c>
      <c r="J400" s="237"/>
    </row>
    <row r="401" spans="1:10" ht="15">
      <c r="A401" s="91"/>
      <c r="B401" s="417" t="s">
        <v>898</v>
      </c>
      <c r="C401" s="416" t="s">
        <v>901</v>
      </c>
      <c r="D401" s="417" t="s">
        <v>584</v>
      </c>
      <c r="E401" s="441" t="s">
        <v>644</v>
      </c>
      <c r="F401" s="91" t="s">
        <v>350</v>
      </c>
      <c r="G401" s="417">
        <v>1250</v>
      </c>
      <c r="H401" s="80">
        <f t="shared" si="6"/>
        <v>1000</v>
      </c>
      <c r="I401" s="417">
        <v>250</v>
      </c>
      <c r="J401" s="237"/>
    </row>
    <row r="402" spans="1:10" ht="15">
      <c r="A402" s="91"/>
      <c r="B402" s="417" t="s">
        <v>898</v>
      </c>
      <c r="C402" s="416" t="s">
        <v>901</v>
      </c>
      <c r="D402" s="417" t="s">
        <v>584</v>
      </c>
      <c r="E402" s="441" t="s">
        <v>644</v>
      </c>
      <c r="F402" s="91" t="s">
        <v>350</v>
      </c>
      <c r="G402" s="417">
        <v>1250</v>
      </c>
      <c r="H402" s="80">
        <f t="shared" si="6"/>
        <v>1000</v>
      </c>
      <c r="I402" s="417">
        <v>250</v>
      </c>
      <c r="J402" s="237"/>
    </row>
    <row r="403" spans="1:10" ht="15">
      <c r="A403" s="91"/>
      <c r="B403" s="417" t="s">
        <v>898</v>
      </c>
      <c r="C403" s="416" t="s">
        <v>901</v>
      </c>
      <c r="D403" s="417" t="s">
        <v>584</v>
      </c>
      <c r="E403" s="441" t="s">
        <v>644</v>
      </c>
      <c r="F403" s="91" t="s">
        <v>350</v>
      </c>
      <c r="G403" s="417">
        <v>1250</v>
      </c>
      <c r="H403" s="80">
        <f t="shared" si="6"/>
        <v>1000</v>
      </c>
      <c r="I403" s="417">
        <v>250</v>
      </c>
      <c r="J403" s="237"/>
    </row>
    <row r="404" spans="1:10" ht="15">
      <c r="A404" s="91"/>
      <c r="B404" s="417" t="s">
        <v>898</v>
      </c>
      <c r="C404" s="416" t="s">
        <v>901</v>
      </c>
      <c r="D404" s="417" t="s">
        <v>584</v>
      </c>
      <c r="E404" s="441" t="s">
        <v>644</v>
      </c>
      <c r="F404" s="91" t="s">
        <v>350</v>
      </c>
      <c r="G404" s="417">
        <v>1250</v>
      </c>
      <c r="H404" s="80">
        <f t="shared" si="6"/>
        <v>1000</v>
      </c>
      <c r="I404" s="417">
        <v>250</v>
      </c>
      <c r="J404" s="237"/>
    </row>
    <row r="405" spans="1:10" ht="15">
      <c r="A405" s="91"/>
      <c r="B405" s="417" t="s">
        <v>898</v>
      </c>
      <c r="C405" s="416" t="s">
        <v>901</v>
      </c>
      <c r="D405" s="417" t="s">
        <v>584</v>
      </c>
      <c r="E405" s="441" t="s">
        <v>644</v>
      </c>
      <c r="F405" s="91" t="s">
        <v>350</v>
      </c>
      <c r="G405" s="417">
        <v>1250</v>
      </c>
      <c r="H405" s="80">
        <f t="shared" si="6"/>
        <v>1000</v>
      </c>
      <c r="I405" s="417">
        <v>250</v>
      </c>
      <c r="J405" s="237"/>
    </row>
    <row r="406" spans="1:10" ht="15">
      <c r="A406" s="91"/>
      <c r="B406" s="417" t="s">
        <v>898</v>
      </c>
      <c r="C406" s="416" t="s">
        <v>901</v>
      </c>
      <c r="D406" s="417" t="s">
        <v>584</v>
      </c>
      <c r="E406" s="441" t="s">
        <v>644</v>
      </c>
      <c r="F406" s="91" t="s">
        <v>350</v>
      </c>
      <c r="G406" s="417">
        <v>1250</v>
      </c>
      <c r="H406" s="80">
        <f t="shared" si="6"/>
        <v>1000</v>
      </c>
      <c r="I406" s="417">
        <v>250</v>
      </c>
      <c r="J406" s="237"/>
    </row>
    <row r="407" spans="1:10" ht="15">
      <c r="A407" s="91"/>
      <c r="B407" s="417" t="s">
        <v>898</v>
      </c>
      <c r="C407" s="416" t="s">
        <v>901</v>
      </c>
      <c r="D407" s="417" t="s">
        <v>584</v>
      </c>
      <c r="E407" s="441" t="s">
        <v>644</v>
      </c>
      <c r="F407" s="91" t="s">
        <v>350</v>
      </c>
      <c r="G407" s="417">
        <v>1250</v>
      </c>
      <c r="H407" s="80">
        <f t="shared" si="6"/>
        <v>1000</v>
      </c>
      <c r="I407" s="417">
        <v>250</v>
      </c>
      <c r="J407" s="237"/>
    </row>
    <row r="408" spans="1:10" ht="15">
      <c r="A408" s="91"/>
      <c r="B408" s="417" t="s">
        <v>898</v>
      </c>
      <c r="C408" s="416" t="s">
        <v>901</v>
      </c>
      <c r="D408" s="417" t="s">
        <v>584</v>
      </c>
      <c r="E408" s="441" t="s">
        <v>644</v>
      </c>
      <c r="F408" s="91" t="s">
        <v>350</v>
      </c>
      <c r="G408" s="417">
        <v>1250</v>
      </c>
      <c r="H408" s="80">
        <f t="shared" si="6"/>
        <v>1000</v>
      </c>
      <c r="I408" s="417">
        <v>250</v>
      </c>
      <c r="J408" s="237"/>
    </row>
    <row r="409" spans="1:10" ht="15">
      <c r="A409" s="91"/>
      <c r="B409" s="417" t="s">
        <v>898</v>
      </c>
      <c r="C409" s="416" t="s">
        <v>901</v>
      </c>
      <c r="D409" s="417" t="s">
        <v>584</v>
      </c>
      <c r="E409" s="441" t="s">
        <v>644</v>
      </c>
      <c r="F409" s="91" t="s">
        <v>350</v>
      </c>
      <c r="G409" s="417">
        <v>1250</v>
      </c>
      <c r="H409" s="80">
        <f t="shared" si="6"/>
        <v>1000</v>
      </c>
      <c r="I409" s="417">
        <v>250</v>
      </c>
      <c r="J409" s="237"/>
    </row>
    <row r="410" spans="1:10" ht="15">
      <c r="A410" s="91"/>
      <c r="B410" s="417" t="s">
        <v>898</v>
      </c>
      <c r="C410" s="416" t="s">
        <v>901</v>
      </c>
      <c r="D410" s="417" t="s">
        <v>584</v>
      </c>
      <c r="E410" s="441" t="s">
        <v>644</v>
      </c>
      <c r="F410" s="91" t="s">
        <v>350</v>
      </c>
      <c r="G410" s="417">
        <v>1250</v>
      </c>
      <c r="H410" s="80">
        <f t="shared" si="6"/>
        <v>1000</v>
      </c>
      <c r="I410" s="417">
        <v>250</v>
      </c>
      <c r="J410" s="237"/>
    </row>
    <row r="411" spans="1:10" ht="15">
      <c r="A411" s="91"/>
      <c r="B411" s="417" t="s">
        <v>902</v>
      </c>
      <c r="C411" s="416" t="s">
        <v>903</v>
      </c>
      <c r="D411" s="417" t="s">
        <v>585</v>
      </c>
      <c r="E411" s="441" t="s">
        <v>644</v>
      </c>
      <c r="F411" s="91" t="s">
        <v>350</v>
      </c>
      <c r="G411" s="417">
        <v>125</v>
      </c>
      <c r="H411" s="80">
        <f t="shared" si="6"/>
        <v>100</v>
      </c>
      <c r="I411" s="417">
        <v>25</v>
      </c>
      <c r="J411" s="237"/>
    </row>
    <row r="412" spans="1:10" ht="15">
      <c r="A412" s="91"/>
      <c r="B412" s="417" t="s">
        <v>902</v>
      </c>
      <c r="C412" s="416" t="s">
        <v>903</v>
      </c>
      <c r="D412" s="417" t="s">
        <v>586</v>
      </c>
      <c r="E412" s="441" t="s">
        <v>644</v>
      </c>
      <c r="F412" s="91" t="s">
        <v>350</v>
      </c>
      <c r="G412" s="417">
        <v>125</v>
      </c>
      <c r="H412" s="80">
        <f t="shared" si="6"/>
        <v>100</v>
      </c>
      <c r="I412" s="417">
        <v>25</v>
      </c>
      <c r="J412" s="237"/>
    </row>
    <row r="413" spans="1:10" ht="15">
      <c r="A413" s="91"/>
      <c r="B413" s="417" t="s">
        <v>902</v>
      </c>
      <c r="C413" s="416" t="s">
        <v>903</v>
      </c>
      <c r="D413" s="417" t="s">
        <v>586</v>
      </c>
      <c r="E413" s="441" t="s">
        <v>644</v>
      </c>
      <c r="F413" s="91" t="s">
        <v>350</v>
      </c>
      <c r="G413" s="417">
        <v>125</v>
      </c>
      <c r="H413" s="80">
        <f t="shared" si="6"/>
        <v>100</v>
      </c>
      <c r="I413" s="417">
        <v>25</v>
      </c>
      <c r="J413" s="237"/>
    </row>
    <row r="414" spans="1:10" ht="15">
      <c r="A414" s="91"/>
      <c r="B414" s="417" t="s">
        <v>902</v>
      </c>
      <c r="C414" s="416" t="s">
        <v>903</v>
      </c>
      <c r="D414" s="417" t="s">
        <v>586</v>
      </c>
      <c r="E414" s="441" t="s">
        <v>644</v>
      </c>
      <c r="F414" s="91" t="s">
        <v>350</v>
      </c>
      <c r="G414" s="417">
        <v>125</v>
      </c>
      <c r="H414" s="80">
        <f t="shared" si="6"/>
        <v>100</v>
      </c>
      <c r="I414" s="417">
        <v>25</v>
      </c>
      <c r="J414" s="237"/>
    </row>
    <row r="415" spans="1:10" ht="15">
      <c r="A415" s="91"/>
      <c r="B415" s="417" t="s">
        <v>902</v>
      </c>
      <c r="C415" s="416" t="s">
        <v>903</v>
      </c>
      <c r="D415" s="417" t="s">
        <v>586</v>
      </c>
      <c r="E415" s="441" t="s">
        <v>644</v>
      </c>
      <c r="F415" s="91" t="s">
        <v>350</v>
      </c>
      <c r="G415" s="417">
        <v>125</v>
      </c>
      <c r="H415" s="80">
        <f t="shared" si="6"/>
        <v>100</v>
      </c>
      <c r="I415" s="417">
        <v>25</v>
      </c>
      <c r="J415" s="237"/>
    </row>
    <row r="416" spans="1:10" ht="15">
      <c r="A416" s="91"/>
      <c r="B416" s="417" t="s">
        <v>902</v>
      </c>
      <c r="C416" s="416" t="s">
        <v>903</v>
      </c>
      <c r="D416" s="417" t="s">
        <v>586</v>
      </c>
      <c r="E416" s="441" t="s">
        <v>644</v>
      </c>
      <c r="F416" s="91" t="s">
        <v>350</v>
      </c>
      <c r="G416" s="417">
        <v>125</v>
      </c>
      <c r="H416" s="80">
        <f t="shared" si="6"/>
        <v>100</v>
      </c>
      <c r="I416" s="417">
        <v>25</v>
      </c>
      <c r="J416" s="237"/>
    </row>
    <row r="417" spans="1:10" ht="15">
      <c r="A417" s="91"/>
      <c r="B417" s="417" t="s">
        <v>902</v>
      </c>
      <c r="C417" s="416" t="s">
        <v>903</v>
      </c>
      <c r="D417" s="417" t="s">
        <v>586</v>
      </c>
      <c r="E417" s="441" t="s">
        <v>644</v>
      </c>
      <c r="F417" s="91" t="s">
        <v>350</v>
      </c>
      <c r="G417" s="417">
        <v>125</v>
      </c>
      <c r="H417" s="80">
        <f t="shared" si="6"/>
        <v>100</v>
      </c>
      <c r="I417" s="417">
        <v>25</v>
      </c>
      <c r="J417" s="237"/>
    </row>
    <row r="418" spans="1:10" ht="15">
      <c r="A418" s="91"/>
      <c r="B418" s="417" t="s">
        <v>902</v>
      </c>
      <c r="C418" s="416" t="s">
        <v>903</v>
      </c>
      <c r="D418" s="417" t="s">
        <v>586</v>
      </c>
      <c r="E418" s="441" t="s">
        <v>644</v>
      </c>
      <c r="F418" s="91" t="s">
        <v>350</v>
      </c>
      <c r="G418" s="417">
        <v>125</v>
      </c>
      <c r="H418" s="80">
        <f t="shared" si="6"/>
        <v>100</v>
      </c>
      <c r="I418" s="417">
        <v>25</v>
      </c>
      <c r="J418" s="237"/>
    </row>
    <row r="419" spans="1:10" ht="15">
      <c r="A419" s="91"/>
      <c r="B419" s="417" t="s">
        <v>902</v>
      </c>
      <c r="C419" s="416" t="s">
        <v>903</v>
      </c>
      <c r="D419" s="417" t="s">
        <v>586</v>
      </c>
      <c r="E419" s="441" t="s">
        <v>644</v>
      </c>
      <c r="F419" s="91" t="s">
        <v>350</v>
      </c>
      <c r="G419" s="417">
        <v>125</v>
      </c>
      <c r="H419" s="80">
        <f t="shared" si="6"/>
        <v>100</v>
      </c>
      <c r="I419" s="417">
        <v>25</v>
      </c>
      <c r="J419" s="237"/>
    </row>
    <row r="420" spans="1:10" ht="15">
      <c r="A420" s="91"/>
      <c r="B420" s="417" t="s">
        <v>904</v>
      </c>
      <c r="C420" s="416" t="s">
        <v>905</v>
      </c>
      <c r="D420" s="417" t="s">
        <v>587</v>
      </c>
      <c r="E420" s="441" t="s">
        <v>652</v>
      </c>
      <c r="F420" s="91" t="s">
        <v>350</v>
      </c>
      <c r="G420" s="417">
        <v>1000</v>
      </c>
      <c r="H420" s="80">
        <f t="shared" si="6"/>
        <v>800</v>
      </c>
      <c r="I420" s="417">
        <v>200</v>
      </c>
      <c r="J420" s="237"/>
    </row>
    <row r="421" spans="1:10" ht="15">
      <c r="A421" s="91"/>
      <c r="B421" s="417" t="s">
        <v>904</v>
      </c>
      <c r="C421" s="416" t="s">
        <v>905</v>
      </c>
      <c r="D421" s="417" t="s">
        <v>587</v>
      </c>
      <c r="E421" s="441" t="s">
        <v>652</v>
      </c>
      <c r="F421" s="91" t="s">
        <v>350</v>
      </c>
      <c r="G421" s="417">
        <v>750</v>
      </c>
      <c r="H421" s="80">
        <f t="shared" si="6"/>
        <v>600</v>
      </c>
      <c r="I421" s="417">
        <v>150</v>
      </c>
      <c r="J421" s="237"/>
    </row>
    <row r="422" spans="1:10" ht="15">
      <c r="A422" s="91"/>
      <c r="B422" s="417" t="s">
        <v>904</v>
      </c>
      <c r="C422" s="416" t="s">
        <v>905</v>
      </c>
      <c r="D422" s="417" t="s">
        <v>587</v>
      </c>
      <c r="E422" s="441" t="s">
        <v>652</v>
      </c>
      <c r="F422" s="91" t="s">
        <v>350</v>
      </c>
      <c r="G422" s="417">
        <v>1000</v>
      </c>
      <c r="H422" s="80">
        <f t="shared" si="6"/>
        <v>800</v>
      </c>
      <c r="I422" s="417">
        <v>200</v>
      </c>
      <c r="J422" s="237"/>
    </row>
    <row r="423" spans="1:10" ht="15">
      <c r="A423" s="91"/>
      <c r="B423" s="417" t="s">
        <v>904</v>
      </c>
      <c r="C423" s="416" t="s">
        <v>905</v>
      </c>
      <c r="D423" s="417" t="s">
        <v>587</v>
      </c>
      <c r="E423" s="441" t="s">
        <v>652</v>
      </c>
      <c r="F423" s="91" t="s">
        <v>350</v>
      </c>
      <c r="G423" s="417">
        <v>1750</v>
      </c>
      <c r="H423" s="80">
        <f t="shared" si="6"/>
        <v>1400</v>
      </c>
      <c r="I423" s="417">
        <v>350</v>
      </c>
      <c r="J423" s="237"/>
    </row>
    <row r="424" spans="1:10" ht="15">
      <c r="A424" s="91"/>
      <c r="B424" s="417" t="s">
        <v>904</v>
      </c>
      <c r="C424" s="416" t="s">
        <v>905</v>
      </c>
      <c r="D424" s="417" t="s">
        <v>587</v>
      </c>
      <c r="E424" s="441" t="s">
        <v>652</v>
      </c>
      <c r="F424" s="91" t="s">
        <v>350</v>
      </c>
      <c r="G424" s="417">
        <v>750</v>
      </c>
      <c r="H424" s="80">
        <f t="shared" si="6"/>
        <v>600</v>
      </c>
      <c r="I424" s="417">
        <v>150</v>
      </c>
      <c r="J424" s="237"/>
    </row>
    <row r="425" spans="1:10" ht="15">
      <c r="A425" s="91"/>
      <c r="B425" s="417" t="s">
        <v>904</v>
      </c>
      <c r="C425" s="416" t="s">
        <v>905</v>
      </c>
      <c r="D425" s="417" t="s">
        <v>587</v>
      </c>
      <c r="E425" s="441" t="s">
        <v>652</v>
      </c>
      <c r="F425" s="91" t="s">
        <v>350</v>
      </c>
      <c r="G425" s="417">
        <v>1375</v>
      </c>
      <c r="H425" s="80">
        <f t="shared" si="6"/>
        <v>1100</v>
      </c>
      <c r="I425" s="417">
        <v>275</v>
      </c>
      <c r="J425" s="237"/>
    </row>
    <row r="426" spans="1:10" ht="15">
      <c r="A426" s="91"/>
      <c r="B426" s="417" t="s">
        <v>904</v>
      </c>
      <c r="C426" s="416" t="s">
        <v>905</v>
      </c>
      <c r="D426" s="417" t="s">
        <v>587</v>
      </c>
      <c r="E426" s="441" t="s">
        <v>652</v>
      </c>
      <c r="F426" s="91" t="s">
        <v>350</v>
      </c>
      <c r="G426" s="417">
        <v>250</v>
      </c>
      <c r="H426" s="80">
        <f t="shared" si="6"/>
        <v>200</v>
      </c>
      <c r="I426" s="417">
        <v>50</v>
      </c>
      <c r="J426" s="237"/>
    </row>
    <row r="427" spans="1:10" ht="15">
      <c r="A427" s="91"/>
      <c r="B427" s="417" t="s">
        <v>906</v>
      </c>
      <c r="C427" s="416" t="s">
        <v>907</v>
      </c>
      <c r="D427" s="417" t="s">
        <v>588</v>
      </c>
      <c r="E427" s="441" t="s">
        <v>657</v>
      </c>
      <c r="F427" s="91" t="s">
        <v>350</v>
      </c>
      <c r="G427" s="417">
        <v>484.55</v>
      </c>
      <c r="H427" s="80">
        <f t="shared" si="6"/>
        <v>387.64</v>
      </c>
      <c r="I427" s="417">
        <v>96.91</v>
      </c>
      <c r="J427" s="237"/>
    </row>
    <row r="428" spans="1:10" ht="15">
      <c r="A428" s="91"/>
      <c r="B428" s="417" t="s">
        <v>906</v>
      </c>
      <c r="C428" s="416" t="s">
        <v>907</v>
      </c>
      <c r="D428" s="417" t="s">
        <v>588</v>
      </c>
      <c r="E428" s="441" t="s">
        <v>657</v>
      </c>
      <c r="F428" s="91" t="s">
        <v>350</v>
      </c>
      <c r="G428" s="417">
        <v>628.38</v>
      </c>
      <c r="H428" s="80">
        <f t="shared" si="6"/>
        <v>502.7</v>
      </c>
      <c r="I428" s="417">
        <v>125.68</v>
      </c>
      <c r="J428" s="237"/>
    </row>
    <row r="429" spans="1:10" ht="15">
      <c r="A429" s="91"/>
      <c r="B429" s="417" t="s">
        <v>906</v>
      </c>
      <c r="C429" s="416" t="s">
        <v>907</v>
      </c>
      <c r="D429" s="417" t="s">
        <v>588</v>
      </c>
      <c r="E429" s="441" t="s">
        <v>657</v>
      </c>
      <c r="F429" s="91" t="s">
        <v>350</v>
      </c>
      <c r="G429" s="417">
        <v>364.93</v>
      </c>
      <c r="H429" s="80">
        <f t="shared" si="6"/>
        <v>291.95</v>
      </c>
      <c r="I429" s="417">
        <v>72.98</v>
      </c>
      <c r="J429" s="237"/>
    </row>
    <row r="430" spans="1:10" ht="15">
      <c r="A430" s="91"/>
      <c r="B430" s="417" t="s">
        <v>906</v>
      </c>
      <c r="C430" s="416" t="s">
        <v>908</v>
      </c>
      <c r="D430" s="417" t="s">
        <v>589</v>
      </c>
      <c r="E430" s="441" t="s">
        <v>644</v>
      </c>
      <c r="F430" s="91" t="s">
        <v>350</v>
      </c>
      <c r="G430" s="417">
        <v>1250</v>
      </c>
      <c r="H430" s="80">
        <f t="shared" si="6"/>
        <v>1000</v>
      </c>
      <c r="I430" s="417">
        <v>250</v>
      </c>
      <c r="J430" s="237"/>
    </row>
    <row r="431" spans="1:10" ht="15">
      <c r="A431" s="91"/>
      <c r="B431" s="417" t="s">
        <v>906</v>
      </c>
      <c r="C431" s="416" t="s">
        <v>908</v>
      </c>
      <c r="D431" s="417" t="s">
        <v>589</v>
      </c>
      <c r="E431" s="441" t="s">
        <v>644</v>
      </c>
      <c r="F431" s="91" t="s">
        <v>350</v>
      </c>
      <c r="G431" s="417">
        <v>1250</v>
      </c>
      <c r="H431" s="80">
        <f t="shared" si="6"/>
        <v>1000</v>
      </c>
      <c r="I431" s="417">
        <v>250</v>
      </c>
      <c r="J431" s="237"/>
    </row>
    <row r="432" spans="1:10" ht="15">
      <c r="A432" s="91"/>
      <c r="B432" s="417" t="s">
        <v>906</v>
      </c>
      <c r="C432" s="416" t="s">
        <v>908</v>
      </c>
      <c r="D432" s="417" t="s">
        <v>589</v>
      </c>
      <c r="E432" s="441" t="s">
        <v>644</v>
      </c>
      <c r="F432" s="91" t="s">
        <v>350</v>
      </c>
      <c r="G432" s="417">
        <v>1250</v>
      </c>
      <c r="H432" s="80">
        <f t="shared" si="6"/>
        <v>1000</v>
      </c>
      <c r="I432" s="417">
        <v>250</v>
      </c>
      <c r="J432" s="237"/>
    </row>
    <row r="433" spans="1:10" ht="15">
      <c r="A433" s="91"/>
      <c r="B433" s="417" t="s">
        <v>906</v>
      </c>
      <c r="C433" s="416" t="s">
        <v>908</v>
      </c>
      <c r="D433" s="417" t="s">
        <v>589</v>
      </c>
      <c r="E433" s="441" t="s">
        <v>644</v>
      </c>
      <c r="F433" s="91" t="s">
        <v>350</v>
      </c>
      <c r="G433" s="417">
        <v>1250</v>
      </c>
      <c r="H433" s="80">
        <f t="shared" si="6"/>
        <v>1000</v>
      </c>
      <c r="I433" s="417">
        <v>250</v>
      </c>
      <c r="J433" s="237"/>
    </row>
    <row r="434" spans="1:10" ht="15">
      <c r="A434" s="91"/>
      <c r="B434" s="417" t="s">
        <v>906</v>
      </c>
      <c r="C434" s="416" t="s">
        <v>908</v>
      </c>
      <c r="D434" s="417" t="s">
        <v>589</v>
      </c>
      <c r="E434" s="441" t="s">
        <v>644</v>
      </c>
      <c r="F434" s="91" t="s">
        <v>350</v>
      </c>
      <c r="G434" s="417">
        <v>1250</v>
      </c>
      <c r="H434" s="80">
        <f t="shared" si="6"/>
        <v>1000</v>
      </c>
      <c r="I434" s="417">
        <v>250</v>
      </c>
      <c r="J434" s="237"/>
    </row>
    <row r="435" spans="1:10" ht="15">
      <c r="A435" s="91"/>
      <c r="B435" s="417" t="s">
        <v>906</v>
      </c>
      <c r="C435" s="416" t="s">
        <v>908</v>
      </c>
      <c r="D435" s="417" t="s">
        <v>589</v>
      </c>
      <c r="E435" s="441" t="s">
        <v>644</v>
      </c>
      <c r="F435" s="91" t="s">
        <v>350</v>
      </c>
      <c r="G435" s="417">
        <v>1250</v>
      </c>
      <c r="H435" s="80">
        <f t="shared" si="6"/>
        <v>1000</v>
      </c>
      <c r="I435" s="417">
        <v>250</v>
      </c>
      <c r="J435" s="237"/>
    </row>
    <row r="436" spans="1:10" ht="15">
      <c r="A436" s="91"/>
      <c r="B436" s="417" t="s">
        <v>906</v>
      </c>
      <c r="C436" s="416" t="s">
        <v>908</v>
      </c>
      <c r="D436" s="417" t="s">
        <v>589</v>
      </c>
      <c r="E436" s="441" t="s">
        <v>644</v>
      </c>
      <c r="F436" s="91" t="s">
        <v>350</v>
      </c>
      <c r="G436" s="417">
        <v>1250</v>
      </c>
      <c r="H436" s="80">
        <f t="shared" si="6"/>
        <v>1000</v>
      </c>
      <c r="I436" s="417">
        <v>250</v>
      </c>
      <c r="J436" s="237"/>
    </row>
    <row r="437" spans="1:10" ht="15">
      <c r="A437" s="91"/>
      <c r="B437" s="417" t="s">
        <v>906</v>
      </c>
      <c r="C437" s="416" t="s">
        <v>908</v>
      </c>
      <c r="D437" s="417" t="s">
        <v>589</v>
      </c>
      <c r="E437" s="441" t="s">
        <v>644</v>
      </c>
      <c r="F437" s="91" t="s">
        <v>350</v>
      </c>
      <c r="G437" s="417">
        <v>1250</v>
      </c>
      <c r="H437" s="80">
        <f t="shared" si="6"/>
        <v>1000</v>
      </c>
      <c r="I437" s="417">
        <v>250</v>
      </c>
      <c r="J437" s="237"/>
    </row>
    <row r="438" spans="1:10" ht="15">
      <c r="A438" s="91"/>
      <c r="B438" s="417" t="s">
        <v>906</v>
      </c>
      <c r="C438" s="416" t="s">
        <v>908</v>
      </c>
      <c r="D438" s="417" t="s">
        <v>589</v>
      </c>
      <c r="E438" s="441" t="s">
        <v>644</v>
      </c>
      <c r="F438" s="91" t="s">
        <v>350</v>
      </c>
      <c r="G438" s="417">
        <v>1250</v>
      </c>
      <c r="H438" s="80">
        <f t="shared" si="6"/>
        <v>1000</v>
      </c>
      <c r="I438" s="417">
        <v>250</v>
      </c>
      <c r="J438" s="237"/>
    </row>
    <row r="439" spans="1:10" ht="15">
      <c r="A439" s="91"/>
      <c r="B439" s="417" t="s">
        <v>906</v>
      </c>
      <c r="C439" s="416" t="s">
        <v>908</v>
      </c>
      <c r="D439" s="417" t="s">
        <v>589</v>
      </c>
      <c r="E439" s="441" t="s">
        <v>644</v>
      </c>
      <c r="F439" s="91" t="s">
        <v>350</v>
      </c>
      <c r="G439" s="417">
        <v>1250</v>
      </c>
      <c r="H439" s="80">
        <f t="shared" si="6"/>
        <v>1000</v>
      </c>
      <c r="I439" s="417">
        <v>250</v>
      </c>
      <c r="J439" s="237"/>
    </row>
    <row r="440" spans="1:10" ht="15">
      <c r="A440" s="91"/>
      <c r="B440" s="417" t="s">
        <v>906</v>
      </c>
      <c r="C440" s="416" t="s">
        <v>908</v>
      </c>
      <c r="D440" s="417" t="s">
        <v>589</v>
      </c>
      <c r="E440" s="441" t="s">
        <v>644</v>
      </c>
      <c r="F440" s="91" t="s">
        <v>350</v>
      </c>
      <c r="G440" s="417">
        <v>1250</v>
      </c>
      <c r="H440" s="80">
        <f t="shared" si="6"/>
        <v>1000</v>
      </c>
      <c r="I440" s="417">
        <v>250</v>
      </c>
      <c r="J440" s="237"/>
    </row>
    <row r="441" spans="1:10" ht="15">
      <c r="A441" s="91"/>
      <c r="B441" s="417" t="s">
        <v>906</v>
      </c>
      <c r="C441" s="416" t="s">
        <v>908</v>
      </c>
      <c r="D441" s="417" t="s">
        <v>589</v>
      </c>
      <c r="E441" s="441" t="s">
        <v>644</v>
      </c>
      <c r="F441" s="91" t="s">
        <v>350</v>
      </c>
      <c r="G441" s="417">
        <v>1250</v>
      </c>
      <c r="H441" s="80">
        <f t="shared" si="6"/>
        <v>1000</v>
      </c>
      <c r="I441" s="417">
        <v>250</v>
      </c>
      <c r="J441" s="237"/>
    </row>
    <row r="442" spans="1:10" ht="15">
      <c r="A442" s="91"/>
      <c r="B442" s="417" t="s">
        <v>906</v>
      </c>
      <c r="C442" s="416" t="s">
        <v>908</v>
      </c>
      <c r="D442" s="417" t="s">
        <v>589</v>
      </c>
      <c r="E442" s="441" t="s">
        <v>644</v>
      </c>
      <c r="F442" s="91" t="s">
        <v>350</v>
      </c>
      <c r="G442" s="417">
        <v>1250</v>
      </c>
      <c r="H442" s="80">
        <f t="shared" si="6"/>
        <v>1000</v>
      </c>
      <c r="I442" s="417">
        <v>250</v>
      </c>
      <c r="J442" s="237"/>
    </row>
    <row r="443" spans="1:10" ht="15">
      <c r="A443" s="91"/>
      <c r="B443" s="417" t="s">
        <v>906</v>
      </c>
      <c r="C443" s="416" t="s">
        <v>908</v>
      </c>
      <c r="D443" s="417" t="s">
        <v>589</v>
      </c>
      <c r="E443" s="441" t="s">
        <v>644</v>
      </c>
      <c r="F443" s="91" t="s">
        <v>350</v>
      </c>
      <c r="G443" s="417">
        <v>1250</v>
      </c>
      <c r="H443" s="80">
        <f t="shared" si="6"/>
        <v>1000</v>
      </c>
      <c r="I443" s="417">
        <v>250</v>
      </c>
      <c r="J443" s="237"/>
    </row>
    <row r="444" spans="1:10" ht="15">
      <c r="A444" s="91"/>
      <c r="B444" s="417" t="s">
        <v>906</v>
      </c>
      <c r="C444" s="416" t="s">
        <v>908</v>
      </c>
      <c r="D444" s="417" t="s">
        <v>589</v>
      </c>
      <c r="E444" s="441" t="s">
        <v>644</v>
      </c>
      <c r="F444" s="91" t="s">
        <v>350</v>
      </c>
      <c r="G444" s="417">
        <v>1250</v>
      </c>
      <c r="H444" s="80">
        <f t="shared" si="6"/>
        <v>1000</v>
      </c>
      <c r="I444" s="417">
        <v>250</v>
      </c>
      <c r="J444" s="237"/>
    </row>
    <row r="445" spans="1:10" ht="15">
      <c r="A445" s="91"/>
      <c r="B445" s="417" t="s">
        <v>906</v>
      </c>
      <c r="C445" s="416" t="s">
        <v>908</v>
      </c>
      <c r="D445" s="417" t="s">
        <v>589</v>
      </c>
      <c r="E445" s="441" t="s">
        <v>644</v>
      </c>
      <c r="F445" s="91" t="s">
        <v>350</v>
      </c>
      <c r="G445" s="417">
        <v>1250</v>
      </c>
      <c r="H445" s="80">
        <f t="shared" si="6"/>
        <v>1000</v>
      </c>
      <c r="I445" s="417">
        <v>250</v>
      </c>
      <c r="J445" s="237"/>
    </row>
    <row r="446" spans="1:10" ht="15">
      <c r="A446" s="91"/>
      <c r="B446" s="417" t="s">
        <v>906</v>
      </c>
      <c r="C446" s="416" t="s">
        <v>908</v>
      </c>
      <c r="D446" s="417" t="s">
        <v>589</v>
      </c>
      <c r="E446" s="441" t="s">
        <v>644</v>
      </c>
      <c r="F446" s="91" t="s">
        <v>350</v>
      </c>
      <c r="G446" s="417">
        <v>1250</v>
      </c>
      <c r="H446" s="80">
        <f t="shared" si="6"/>
        <v>1000</v>
      </c>
      <c r="I446" s="417">
        <v>250</v>
      </c>
      <c r="J446" s="237"/>
    </row>
    <row r="447" spans="1:10" ht="15">
      <c r="A447" s="91"/>
      <c r="B447" s="417" t="s">
        <v>906</v>
      </c>
      <c r="C447" s="416" t="s">
        <v>908</v>
      </c>
      <c r="D447" s="417" t="s">
        <v>589</v>
      </c>
      <c r="E447" s="441" t="s">
        <v>644</v>
      </c>
      <c r="F447" s="91" t="s">
        <v>350</v>
      </c>
      <c r="G447" s="417">
        <v>1250</v>
      </c>
      <c r="H447" s="80">
        <f t="shared" si="6"/>
        <v>1000</v>
      </c>
      <c r="I447" s="417">
        <v>250</v>
      </c>
      <c r="J447" s="237"/>
    </row>
    <row r="448" spans="1:10" ht="15">
      <c r="A448" s="91"/>
      <c r="B448" s="417" t="s">
        <v>909</v>
      </c>
      <c r="C448" s="416" t="s">
        <v>910</v>
      </c>
      <c r="D448" s="417" t="s">
        <v>590</v>
      </c>
      <c r="E448" s="441" t="s">
        <v>652</v>
      </c>
      <c r="F448" s="91" t="s">
        <v>350</v>
      </c>
      <c r="G448" s="417">
        <v>6250</v>
      </c>
      <c r="H448" s="80">
        <f t="shared" si="6"/>
        <v>5000</v>
      </c>
      <c r="I448" s="417">
        <v>1250</v>
      </c>
      <c r="J448" s="237"/>
    </row>
    <row r="449" spans="1:10" ht="15">
      <c r="A449" s="91"/>
      <c r="B449" s="417" t="s">
        <v>909</v>
      </c>
      <c r="C449" s="416" t="s">
        <v>910</v>
      </c>
      <c r="D449" s="417" t="s">
        <v>590</v>
      </c>
      <c r="E449" s="441" t="s">
        <v>652</v>
      </c>
      <c r="F449" s="91" t="s">
        <v>350</v>
      </c>
      <c r="G449" s="417">
        <v>2500</v>
      </c>
      <c r="H449" s="80">
        <f t="shared" si="6"/>
        <v>2000</v>
      </c>
      <c r="I449" s="417">
        <v>500</v>
      </c>
      <c r="J449" s="237"/>
    </row>
    <row r="450" spans="1:10" ht="15">
      <c r="A450" s="91"/>
      <c r="B450" s="417" t="s">
        <v>909</v>
      </c>
      <c r="C450" s="416" t="s">
        <v>910</v>
      </c>
      <c r="D450" s="417" t="s">
        <v>590</v>
      </c>
      <c r="E450" s="441" t="s">
        <v>652</v>
      </c>
      <c r="F450" s="91" t="s">
        <v>350</v>
      </c>
      <c r="G450" s="417">
        <v>1875</v>
      </c>
      <c r="H450" s="80">
        <f t="shared" si="6"/>
        <v>1500</v>
      </c>
      <c r="I450" s="417">
        <v>375</v>
      </c>
      <c r="J450" s="237"/>
    </row>
    <row r="451" spans="1:10" ht="15">
      <c r="A451" s="91"/>
      <c r="B451" s="417" t="s">
        <v>909</v>
      </c>
      <c r="C451" s="416" t="s">
        <v>910</v>
      </c>
      <c r="D451" s="417" t="s">
        <v>590</v>
      </c>
      <c r="E451" s="441" t="s">
        <v>652</v>
      </c>
      <c r="F451" s="91" t="s">
        <v>350</v>
      </c>
      <c r="G451" s="417">
        <v>2500</v>
      </c>
      <c r="H451" s="80">
        <f t="shared" si="6"/>
        <v>2000</v>
      </c>
      <c r="I451" s="417">
        <v>500</v>
      </c>
      <c r="J451" s="237"/>
    </row>
    <row r="452" spans="1:10" ht="15">
      <c r="A452" s="91"/>
      <c r="B452" s="417" t="s">
        <v>909</v>
      </c>
      <c r="C452" s="416" t="s">
        <v>910</v>
      </c>
      <c r="D452" s="417" t="s">
        <v>590</v>
      </c>
      <c r="E452" s="441" t="s">
        <v>652</v>
      </c>
      <c r="F452" s="91" t="s">
        <v>350</v>
      </c>
      <c r="G452" s="417">
        <v>1875</v>
      </c>
      <c r="H452" s="80">
        <f t="shared" si="6"/>
        <v>1500</v>
      </c>
      <c r="I452" s="417">
        <v>375</v>
      </c>
      <c r="J452" s="237"/>
    </row>
    <row r="453" spans="1:10" ht="15">
      <c r="A453" s="91"/>
      <c r="B453" s="417" t="s">
        <v>909</v>
      </c>
      <c r="C453" s="416" t="s">
        <v>910</v>
      </c>
      <c r="D453" s="417" t="s">
        <v>590</v>
      </c>
      <c r="E453" s="441" t="s">
        <v>652</v>
      </c>
      <c r="F453" s="91" t="s">
        <v>350</v>
      </c>
      <c r="G453" s="417">
        <v>2500</v>
      </c>
      <c r="H453" s="80">
        <f t="shared" si="6"/>
        <v>2000</v>
      </c>
      <c r="I453" s="417">
        <v>500</v>
      </c>
      <c r="J453" s="237"/>
    </row>
    <row r="454" spans="1:10" ht="15">
      <c r="A454" s="91"/>
      <c r="B454" s="417" t="s">
        <v>909</v>
      </c>
      <c r="C454" s="416" t="s">
        <v>910</v>
      </c>
      <c r="D454" s="417" t="s">
        <v>590</v>
      </c>
      <c r="E454" s="441" t="s">
        <v>652</v>
      </c>
      <c r="F454" s="91" t="s">
        <v>350</v>
      </c>
      <c r="G454" s="417">
        <v>2000</v>
      </c>
      <c r="H454" s="80">
        <f t="shared" si="6"/>
        <v>1600</v>
      </c>
      <c r="I454" s="417">
        <v>400</v>
      </c>
      <c r="J454" s="237"/>
    </row>
    <row r="455" spans="1:10" ht="15">
      <c r="A455" s="91"/>
      <c r="B455" s="417" t="s">
        <v>911</v>
      </c>
      <c r="C455" s="416" t="s">
        <v>912</v>
      </c>
      <c r="D455" s="417" t="s">
        <v>591</v>
      </c>
      <c r="E455" s="441" t="s">
        <v>642</v>
      </c>
      <c r="F455" s="91" t="s">
        <v>350</v>
      </c>
      <c r="G455" s="417">
        <v>250</v>
      </c>
      <c r="H455" s="80">
        <f t="shared" si="6"/>
        <v>200</v>
      </c>
      <c r="I455" s="417">
        <v>50</v>
      </c>
      <c r="J455" s="237"/>
    </row>
    <row r="456" spans="1:10" ht="15">
      <c r="A456" s="91"/>
      <c r="B456" s="417" t="s">
        <v>911</v>
      </c>
      <c r="C456" s="416" t="s">
        <v>912</v>
      </c>
      <c r="D456" s="417" t="s">
        <v>591</v>
      </c>
      <c r="E456" s="441" t="s">
        <v>642</v>
      </c>
      <c r="F456" s="91" t="s">
        <v>350</v>
      </c>
      <c r="G456" s="417">
        <v>450</v>
      </c>
      <c r="H456" s="80">
        <f t="shared" si="6"/>
        <v>360</v>
      </c>
      <c r="I456" s="417">
        <v>90</v>
      </c>
      <c r="J456" s="237"/>
    </row>
    <row r="457" spans="1:10" ht="15">
      <c r="A457" s="91"/>
      <c r="B457" s="417" t="s">
        <v>911</v>
      </c>
      <c r="C457" s="416" t="s">
        <v>912</v>
      </c>
      <c r="D457" s="417" t="s">
        <v>591</v>
      </c>
      <c r="E457" s="441" t="s">
        <v>642</v>
      </c>
      <c r="F457" s="91" t="s">
        <v>350</v>
      </c>
      <c r="G457" s="417">
        <v>375</v>
      </c>
      <c r="H457" s="80">
        <f t="shared" si="6"/>
        <v>300</v>
      </c>
      <c r="I457" s="417">
        <v>75</v>
      </c>
      <c r="J457" s="237"/>
    </row>
    <row r="458" spans="1:10" ht="15">
      <c r="A458" s="91"/>
      <c r="B458" s="417" t="s">
        <v>911</v>
      </c>
      <c r="C458" s="416" t="s">
        <v>912</v>
      </c>
      <c r="D458" s="417" t="s">
        <v>591</v>
      </c>
      <c r="E458" s="441" t="s">
        <v>642</v>
      </c>
      <c r="F458" s="91" t="s">
        <v>350</v>
      </c>
      <c r="G458" s="417">
        <v>375</v>
      </c>
      <c r="H458" s="80">
        <f t="shared" ref="H458:H521" si="7">G458-I458</f>
        <v>300</v>
      </c>
      <c r="I458" s="417">
        <v>75</v>
      </c>
      <c r="J458" s="237"/>
    </row>
    <row r="459" spans="1:10" ht="15">
      <c r="A459" s="91"/>
      <c r="B459" s="417" t="s">
        <v>911</v>
      </c>
      <c r="C459" s="416" t="s">
        <v>912</v>
      </c>
      <c r="D459" s="417" t="s">
        <v>591</v>
      </c>
      <c r="E459" s="441" t="s">
        <v>642</v>
      </c>
      <c r="F459" s="91" t="s">
        <v>350</v>
      </c>
      <c r="G459" s="417">
        <v>375</v>
      </c>
      <c r="H459" s="80">
        <f t="shared" si="7"/>
        <v>300</v>
      </c>
      <c r="I459" s="417">
        <v>75</v>
      </c>
      <c r="J459" s="237"/>
    </row>
    <row r="460" spans="1:10" ht="15">
      <c r="A460" s="91"/>
      <c r="B460" s="417" t="s">
        <v>911</v>
      </c>
      <c r="C460" s="416" t="s">
        <v>912</v>
      </c>
      <c r="D460" s="417" t="s">
        <v>591</v>
      </c>
      <c r="E460" s="441" t="s">
        <v>642</v>
      </c>
      <c r="F460" s="91" t="s">
        <v>350</v>
      </c>
      <c r="G460" s="417">
        <v>125</v>
      </c>
      <c r="H460" s="80">
        <f t="shared" si="7"/>
        <v>100</v>
      </c>
      <c r="I460" s="417">
        <v>25</v>
      </c>
      <c r="J460" s="237"/>
    </row>
    <row r="461" spans="1:10" ht="15">
      <c r="A461" s="91"/>
      <c r="B461" s="417" t="s">
        <v>911</v>
      </c>
      <c r="C461" s="416" t="s">
        <v>912</v>
      </c>
      <c r="D461" s="417" t="s">
        <v>591</v>
      </c>
      <c r="E461" s="441" t="s">
        <v>642</v>
      </c>
      <c r="F461" s="91" t="s">
        <v>350</v>
      </c>
      <c r="G461" s="417">
        <v>125</v>
      </c>
      <c r="H461" s="80">
        <f t="shared" si="7"/>
        <v>100</v>
      </c>
      <c r="I461" s="417">
        <v>25</v>
      </c>
      <c r="J461" s="237"/>
    </row>
    <row r="462" spans="1:10" ht="15">
      <c r="A462" s="91"/>
      <c r="B462" s="417" t="s">
        <v>911</v>
      </c>
      <c r="C462" s="416" t="s">
        <v>912</v>
      </c>
      <c r="D462" s="417" t="s">
        <v>591</v>
      </c>
      <c r="E462" s="441" t="s">
        <v>642</v>
      </c>
      <c r="F462" s="91" t="s">
        <v>350</v>
      </c>
      <c r="G462" s="417">
        <v>125</v>
      </c>
      <c r="H462" s="80">
        <f t="shared" si="7"/>
        <v>100</v>
      </c>
      <c r="I462" s="417">
        <v>25</v>
      </c>
      <c r="J462" s="237"/>
    </row>
    <row r="463" spans="1:10" ht="15">
      <c r="A463" s="91"/>
      <c r="B463" s="417" t="s">
        <v>913</v>
      </c>
      <c r="C463" s="416" t="s">
        <v>914</v>
      </c>
      <c r="D463" s="417" t="s">
        <v>592</v>
      </c>
      <c r="E463" s="441" t="s">
        <v>642</v>
      </c>
      <c r="F463" s="91" t="s">
        <v>350</v>
      </c>
      <c r="G463" s="417">
        <v>250</v>
      </c>
      <c r="H463" s="80">
        <f t="shared" si="7"/>
        <v>200</v>
      </c>
      <c r="I463" s="417">
        <v>50</v>
      </c>
      <c r="J463" s="237"/>
    </row>
    <row r="464" spans="1:10" ht="15">
      <c r="A464" s="91"/>
      <c r="B464" s="417" t="s">
        <v>913</v>
      </c>
      <c r="C464" s="416" t="s">
        <v>914</v>
      </c>
      <c r="D464" s="417" t="s">
        <v>592</v>
      </c>
      <c r="E464" s="441" t="s">
        <v>642</v>
      </c>
      <c r="F464" s="91" t="s">
        <v>350</v>
      </c>
      <c r="G464" s="417">
        <v>250</v>
      </c>
      <c r="H464" s="80">
        <f t="shared" si="7"/>
        <v>200</v>
      </c>
      <c r="I464" s="417">
        <v>50</v>
      </c>
      <c r="J464" s="237"/>
    </row>
    <row r="465" spans="1:10" ht="15">
      <c r="A465" s="91"/>
      <c r="B465" s="417" t="s">
        <v>913</v>
      </c>
      <c r="C465" s="416" t="s">
        <v>914</v>
      </c>
      <c r="D465" s="417" t="s">
        <v>592</v>
      </c>
      <c r="E465" s="441" t="s">
        <v>642</v>
      </c>
      <c r="F465" s="91" t="s">
        <v>350</v>
      </c>
      <c r="G465" s="417">
        <v>250</v>
      </c>
      <c r="H465" s="80">
        <f t="shared" si="7"/>
        <v>200</v>
      </c>
      <c r="I465" s="417">
        <v>50</v>
      </c>
      <c r="J465" s="237"/>
    </row>
    <row r="466" spans="1:10" ht="15">
      <c r="A466" s="91"/>
      <c r="B466" s="417" t="s">
        <v>915</v>
      </c>
      <c r="C466" s="416" t="s">
        <v>628</v>
      </c>
      <c r="D466" s="417" t="s">
        <v>593</v>
      </c>
      <c r="E466" s="441" t="s">
        <v>652</v>
      </c>
      <c r="F466" s="91" t="s">
        <v>350</v>
      </c>
      <c r="G466" s="417">
        <v>925</v>
      </c>
      <c r="H466" s="80">
        <f t="shared" si="7"/>
        <v>740</v>
      </c>
      <c r="I466" s="417">
        <v>185</v>
      </c>
      <c r="J466" s="237"/>
    </row>
    <row r="467" spans="1:10" ht="15">
      <c r="A467" s="91"/>
      <c r="B467" s="417" t="s">
        <v>915</v>
      </c>
      <c r="C467" s="416" t="s">
        <v>628</v>
      </c>
      <c r="D467" s="417" t="s">
        <v>593</v>
      </c>
      <c r="E467" s="441" t="s">
        <v>652</v>
      </c>
      <c r="F467" s="91" t="s">
        <v>350</v>
      </c>
      <c r="G467" s="417">
        <v>1250</v>
      </c>
      <c r="H467" s="80">
        <f t="shared" si="7"/>
        <v>1000</v>
      </c>
      <c r="I467" s="417">
        <v>250</v>
      </c>
      <c r="J467" s="237"/>
    </row>
    <row r="468" spans="1:10" ht="15">
      <c r="A468" s="91"/>
      <c r="B468" s="417" t="s">
        <v>915</v>
      </c>
      <c r="C468" s="416" t="s">
        <v>628</v>
      </c>
      <c r="D468" s="417" t="s">
        <v>593</v>
      </c>
      <c r="E468" s="441" t="s">
        <v>652</v>
      </c>
      <c r="F468" s="91" t="s">
        <v>350</v>
      </c>
      <c r="G468" s="417">
        <v>1250</v>
      </c>
      <c r="H468" s="80">
        <f t="shared" si="7"/>
        <v>1000</v>
      </c>
      <c r="I468" s="417">
        <v>250</v>
      </c>
      <c r="J468" s="237"/>
    </row>
    <row r="469" spans="1:10" ht="15">
      <c r="A469" s="91"/>
      <c r="B469" s="417" t="s">
        <v>915</v>
      </c>
      <c r="C469" s="416" t="s">
        <v>916</v>
      </c>
      <c r="D469" s="417" t="s">
        <v>594</v>
      </c>
      <c r="E469" s="441" t="s">
        <v>643</v>
      </c>
      <c r="F469" s="91" t="s">
        <v>350</v>
      </c>
      <c r="G469" s="417">
        <v>1250</v>
      </c>
      <c r="H469" s="80">
        <f t="shared" si="7"/>
        <v>1000</v>
      </c>
      <c r="I469" s="417">
        <v>250</v>
      </c>
      <c r="J469" s="237"/>
    </row>
    <row r="470" spans="1:10" ht="15">
      <c r="A470" s="91"/>
      <c r="B470" s="417" t="s">
        <v>915</v>
      </c>
      <c r="C470" s="416" t="s">
        <v>916</v>
      </c>
      <c r="D470" s="417" t="s">
        <v>594</v>
      </c>
      <c r="E470" s="441" t="s">
        <v>643</v>
      </c>
      <c r="F470" s="91" t="s">
        <v>350</v>
      </c>
      <c r="G470" s="417">
        <v>1250</v>
      </c>
      <c r="H470" s="80">
        <f t="shared" si="7"/>
        <v>1000</v>
      </c>
      <c r="I470" s="417">
        <v>250</v>
      </c>
      <c r="J470" s="237"/>
    </row>
    <row r="471" spans="1:10" ht="15">
      <c r="A471" s="91"/>
      <c r="B471" s="417" t="s">
        <v>915</v>
      </c>
      <c r="C471" s="416" t="s">
        <v>916</v>
      </c>
      <c r="D471" s="417" t="s">
        <v>594</v>
      </c>
      <c r="E471" s="441" t="s">
        <v>643</v>
      </c>
      <c r="F471" s="91" t="s">
        <v>350</v>
      </c>
      <c r="G471" s="417">
        <v>3750</v>
      </c>
      <c r="H471" s="80">
        <f t="shared" si="7"/>
        <v>3000</v>
      </c>
      <c r="I471" s="417">
        <v>750</v>
      </c>
      <c r="J471" s="237"/>
    </row>
    <row r="472" spans="1:10" ht="15">
      <c r="A472" s="91"/>
      <c r="B472" s="417" t="s">
        <v>915</v>
      </c>
      <c r="C472" s="416" t="s">
        <v>916</v>
      </c>
      <c r="D472" s="417" t="s">
        <v>594</v>
      </c>
      <c r="E472" s="441" t="s">
        <v>643</v>
      </c>
      <c r="F472" s="91" t="s">
        <v>350</v>
      </c>
      <c r="G472" s="417">
        <v>1125</v>
      </c>
      <c r="H472" s="80">
        <f t="shared" si="7"/>
        <v>900</v>
      </c>
      <c r="I472" s="417">
        <v>225</v>
      </c>
      <c r="J472" s="237"/>
    </row>
    <row r="473" spans="1:10" ht="15">
      <c r="A473" s="91"/>
      <c r="B473" s="417" t="s">
        <v>915</v>
      </c>
      <c r="C473" s="416" t="s">
        <v>916</v>
      </c>
      <c r="D473" s="417" t="s">
        <v>594</v>
      </c>
      <c r="E473" s="441" t="s">
        <v>643</v>
      </c>
      <c r="F473" s="91" t="s">
        <v>350</v>
      </c>
      <c r="G473" s="417">
        <v>125</v>
      </c>
      <c r="H473" s="80">
        <f t="shared" si="7"/>
        <v>100</v>
      </c>
      <c r="I473" s="417">
        <v>25</v>
      </c>
      <c r="J473" s="237"/>
    </row>
    <row r="474" spans="1:10" ht="15">
      <c r="A474" s="91"/>
      <c r="B474" s="417" t="s">
        <v>915</v>
      </c>
      <c r="C474" s="416" t="s">
        <v>916</v>
      </c>
      <c r="D474" s="417" t="s">
        <v>594</v>
      </c>
      <c r="E474" s="441" t="s">
        <v>643</v>
      </c>
      <c r="F474" s="91" t="s">
        <v>350</v>
      </c>
      <c r="G474" s="417">
        <v>1000</v>
      </c>
      <c r="H474" s="80">
        <f t="shared" si="7"/>
        <v>800</v>
      </c>
      <c r="I474" s="417">
        <v>200</v>
      </c>
      <c r="J474" s="237"/>
    </row>
    <row r="475" spans="1:10" ht="15">
      <c r="A475" s="91"/>
      <c r="B475" s="417" t="s">
        <v>915</v>
      </c>
      <c r="C475" s="416" t="s">
        <v>916</v>
      </c>
      <c r="D475" s="417" t="s">
        <v>594</v>
      </c>
      <c r="E475" s="441" t="s">
        <v>643</v>
      </c>
      <c r="F475" s="91" t="s">
        <v>350</v>
      </c>
      <c r="G475" s="417">
        <v>1000</v>
      </c>
      <c r="H475" s="80">
        <f t="shared" si="7"/>
        <v>800</v>
      </c>
      <c r="I475" s="417">
        <v>200</v>
      </c>
      <c r="J475" s="237"/>
    </row>
    <row r="476" spans="1:10" ht="15">
      <c r="A476" s="91"/>
      <c r="B476" s="417" t="s">
        <v>915</v>
      </c>
      <c r="C476" s="416" t="s">
        <v>916</v>
      </c>
      <c r="D476" s="417" t="s">
        <v>594</v>
      </c>
      <c r="E476" s="441" t="s">
        <v>643</v>
      </c>
      <c r="F476" s="91" t="s">
        <v>350</v>
      </c>
      <c r="G476" s="417">
        <v>1000</v>
      </c>
      <c r="H476" s="80">
        <f t="shared" si="7"/>
        <v>800</v>
      </c>
      <c r="I476" s="417">
        <v>200</v>
      </c>
      <c r="J476" s="237"/>
    </row>
    <row r="477" spans="1:10" ht="15">
      <c r="A477" s="91"/>
      <c r="B477" s="417" t="s">
        <v>915</v>
      </c>
      <c r="C477" s="416" t="s">
        <v>916</v>
      </c>
      <c r="D477" s="417" t="s">
        <v>594</v>
      </c>
      <c r="E477" s="441" t="s">
        <v>643</v>
      </c>
      <c r="F477" s="91" t="s">
        <v>350</v>
      </c>
      <c r="G477" s="417">
        <v>1000</v>
      </c>
      <c r="H477" s="80">
        <f t="shared" si="7"/>
        <v>800</v>
      </c>
      <c r="I477" s="417">
        <v>200</v>
      </c>
      <c r="J477" s="237"/>
    </row>
    <row r="478" spans="1:10" ht="15">
      <c r="A478" s="91"/>
      <c r="B478" s="417" t="s">
        <v>915</v>
      </c>
      <c r="C478" s="416" t="s">
        <v>916</v>
      </c>
      <c r="D478" s="417" t="s">
        <v>594</v>
      </c>
      <c r="E478" s="441" t="s">
        <v>643</v>
      </c>
      <c r="F478" s="91" t="s">
        <v>350</v>
      </c>
      <c r="G478" s="417">
        <v>1000</v>
      </c>
      <c r="H478" s="80">
        <f t="shared" si="7"/>
        <v>800</v>
      </c>
      <c r="I478" s="417">
        <v>200</v>
      </c>
      <c r="J478" s="237"/>
    </row>
    <row r="479" spans="1:10" ht="15">
      <c r="A479" s="91"/>
      <c r="B479" s="417" t="s">
        <v>915</v>
      </c>
      <c r="C479" s="416" t="s">
        <v>916</v>
      </c>
      <c r="D479" s="417" t="s">
        <v>594</v>
      </c>
      <c r="E479" s="441" t="s">
        <v>643</v>
      </c>
      <c r="F479" s="91" t="s">
        <v>350</v>
      </c>
      <c r="G479" s="417">
        <v>1000</v>
      </c>
      <c r="H479" s="80">
        <f t="shared" si="7"/>
        <v>800</v>
      </c>
      <c r="I479" s="417">
        <v>200</v>
      </c>
      <c r="J479" s="237"/>
    </row>
    <row r="480" spans="1:10" ht="15">
      <c r="A480" s="91"/>
      <c r="B480" s="417" t="s">
        <v>915</v>
      </c>
      <c r="C480" s="416" t="s">
        <v>916</v>
      </c>
      <c r="D480" s="417" t="s">
        <v>594</v>
      </c>
      <c r="E480" s="441" t="s">
        <v>643</v>
      </c>
      <c r="F480" s="91" t="s">
        <v>350</v>
      </c>
      <c r="G480" s="417">
        <v>1000</v>
      </c>
      <c r="H480" s="80">
        <f t="shared" si="7"/>
        <v>800</v>
      </c>
      <c r="I480" s="417">
        <v>200</v>
      </c>
      <c r="J480" s="237"/>
    </row>
    <row r="481" spans="1:10" ht="15">
      <c r="A481" s="91"/>
      <c r="B481" s="417" t="s">
        <v>917</v>
      </c>
      <c r="C481" s="416" t="s">
        <v>918</v>
      </c>
      <c r="D481" s="417" t="s">
        <v>595</v>
      </c>
      <c r="E481" s="441" t="s">
        <v>642</v>
      </c>
      <c r="F481" s="91" t="s">
        <v>350</v>
      </c>
      <c r="G481" s="417">
        <v>337.5</v>
      </c>
      <c r="H481" s="80">
        <f t="shared" si="7"/>
        <v>270</v>
      </c>
      <c r="I481" s="417">
        <v>67.5</v>
      </c>
      <c r="J481" s="237"/>
    </row>
    <row r="482" spans="1:10" ht="15">
      <c r="A482" s="91"/>
      <c r="B482" s="417" t="s">
        <v>917</v>
      </c>
      <c r="C482" s="416" t="s">
        <v>918</v>
      </c>
      <c r="D482" s="417" t="s">
        <v>595</v>
      </c>
      <c r="E482" s="441" t="s">
        <v>642</v>
      </c>
      <c r="F482" s="91" t="s">
        <v>350</v>
      </c>
      <c r="G482" s="417">
        <v>1875</v>
      </c>
      <c r="H482" s="80">
        <f t="shared" si="7"/>
        <v>1500</v>
      </c>
      <c r="I482" s="417">
        <v>375</v>
      </c>
      <c r="J482" s="237"/>
    </row>
    <row r="483" spans="1:10" ht="15">
      <c r="A483" s="91"/>
      <c r="B483" s="417" t="s">
        <v>917</v>
      </c>
      <c r="C483" s="416" t="s">
        <v>918</v>
      </c>
      <c r="D483" s="417" t="s">
        <v>595</v>
      </c>
      <c r="E483" s="441" t="s">
        <v>642</v>
      </c>
      <c r="F483" s="91" t="s">
        <v>350</v>
      </c>
      <c r="G483" s="417">
        <v>250</v>
      </c>
      <c r="H483" s="80">
        <f t="shared" si="7"/>
        <v>200</v>
      </c>
      <c r="I483" s="417">
        <v>50</v>
      </c>
      <c r="J483" s="237"/>
    </row>
    <row r="484" spans="1:10" ht="15">
      <c r="A484" s="91"/>
      <c r="B484" s="417" t="s">
        <v>919</v>
      </c>
      <c r="C484" s="416" t="s">
        <v>920</v>
      </c>
      <c r="D484" s="417" t="s">
        <v>596</v>
      </c>
      <c r="E484" s="441" t="s">
        <v>644</v>
      </c>
      <c r="F484" s="91" t="s">
        <v>350</v>
      </c>
      <c r="G484" s="417">
        <v>625</v>
      </c>
      <c r="H484" s="80">
        <f t="shared" si="7"/>
        <v>500</v>
      </c>
      <c r="I484" s="417">
        <v>125</v>
      </c>
      <c r="J484" s="237"/>
    </row>
    <row r="485" spans="1:10" ht="15">
      <c r="A485" s="91"/>
      <c r="B485" s="417" t="s">
        <v>919</v>
      </c>
      <c r="C485" s="416" t="s">
        <v>920</v>
      </c>
      <c r="D485" s="417" t="s">
        <v>596</v>
      </c>
      <c r="E485" s="441" t="s">
        <v>644</v>
      </c>
      <c r="F485" s="91" t="s">
        <v>350</v>
      </c>
      <c r="G485" s="417">
        <v>375</v>
      </c>
      <c r="H485" s="80">
        <f t="shared" si="7"/>
        <v>300</v>
      </c>
      <c r="I485" s="417">
        <v>75</v>
      </c>
      <c r="J485" s="237"/>
    </row>
    <row r="486" spans="1:10" ht="15">
      <c r="A486" s="91"/>
      <c r="B486" s="417" t="s">
        <v>919</v>
      </c>
      <c r="C486" s="416" t="s">
        <v>920</v>
      </c>
      <c r="D486" s="417" t="s">
        <v>596</v>
      </c>
      <c r="E486" s="441" t="s">
        <v>644</v>
      </c>
      <c r="F486" s="91" t="s">
        <v>350</v>
      </c>
      <c r="G486" s="417">
        <v>125</v>
      </c>
      <c r="H486" s="80">
        <f t="shared" si="7"/>
        <v>100</v>
      </c>
      <c r="I486" s="417">
        <v>25</v>
      </c>
      <c r="J486" s="237"/>
    </row>
    <row r="487" spans="1:10" ht="15">
      <c r="A487" s="91"/>
      <c r="B487" s="417" t="s">
        <v>921</v>
      </c>
      <c r="C487" s="416" t="s">
        <v>922</v>
      </c>
      <c r="D487" s="417" t="s">
        <v>597</v>
      </c>
      <c r="E487" s="441" t="s">
        <v>644</v>
      </c>
      <c r="F487" s="91" t="s">
        <v>350</v>
      </c>
      <c r="G487" s="417">
        <v>625</v>
      </c>
      <c r="H487" s="80">
        <f t="shared" si="7"/>
        <v>500</v>
      </c>
      <c r="I487" s="417">
        <v>125</v>
      </c>
      <c r="J487" s="237"/>
    </row>
    <row r="488" spans="1:10" ht="15">
      <c r="A488" s="91"/>
      <c r="B488" s="417" t="s">
        <v>921</v>
      </c>
      <c r="C488" s="416" t="s">
        <v>922</v>
      </c>
      <c r="D488" s="417" t="s">
        <v>597</v>
      </c>
      <c r="E488" s="441" t="s">
        <v>644</v>
      </c>
      <c r="F488" s="91" t="s">
        <v>350</v>
      </c>
      <c r="G488" s="417">
        <v>625</v>
      </c>
      <c r="H488" s="80">
        <f t="shared" si="7"/>
        <v>500</v>
      </c>
      <c r="I488" s="417">
        <v>125</v>
      </c>
      <c r="J488" s="237"/>
    </row>
    <row r="489" spans="1:10" ht="15">
      <c r="A489" s="91"/>
      <c r="B489" s="417" t="s">
        <v>921</v>
      </c>
      <c r="C489" s="416" t="s">
        <v>922</v>
      </c>
      <c r="D489" s="417" t="s">
        <v>597</v>
      </c>
      <c r="E489" s="441" t="s">
        <v>644</v>
      </c>
      <c r="F489" s="91" t="s">
        <v>350</v>
      </c>
      <c r="G489" s="417">
        <v>750</v>
      </c>
      <c r="H489" s="80">
        <f t="shared" si="7"/>
        <v>600</v>
      </c>
      <c r="I489" s="417">
        <v>150</v>
      </c>
      <c r="J489" s="237"/>
    </row>
    <row r="490" spans="1:10" ht="15">
      <c r="A490" s="91"/>
      <c r="B490" s="417" t="s">
        <v>923</v>
      </c>
      <c r="C490" s="416" t="s">
        <v>924</v>
      </c>
      <c r="D490" s="417" t="s">
        <v>598</v>
      </c>
      <c r="E490" s="441" t="s">
        <v>644</v>
      </c>
      <c r="F490" s="91" t="s">
        <v>350</v>
      </c>
      <c r="G490" s="417">
        <v>1250</v>
      </c>
      <c r="H490" s="80">
        <f t="shared" si="7"/>
        <v>1000</v>
      </c>
      <c r="I490" s="417">
        <v>250</v>
      </c>
      <c r="J490" s="237"/>
    </row>
    <row r="491" spans="1:10" ht="15">
      <c r="A491" s="91"/>
      <c r="B491" s="417" t="s">
        <v>923</v>
      </c>
      <c r="C491" s="416" t="s">
        <v>924</v>
      </c>
      <c r="D491" s="417" t="s">
        <v>598</v>
      </c>
      <c r="E491" s="441" t="s">
        <v>644</v>
      </c>
      <c r="F491" s="91" t="s">
        <v>350</v>
      </c>
      <c r="G491" s="417">
        <v>1125</v>
      </c>
      <c r="H491" s="80">
        <f t="shared" si="7"/>
        <v>900</v>
      </c>
      <c r="I491" s="417">
        <v>225</v>
      </c>
      <c r="J491" s="237"/>
    </row>
    <row r="492" spans="1:10" ht="15">
      <c r="A492" s="91"/>
      <c r="B492" s="417" t="s">
        <v>923</v>
      </c>
      <c r="C492" s="416" t="s">
        <v>925</v>
      </c>
      <c r="D492" s="417" t="s">
        <v>599</v>
      </c>
      <c r="E492" s="441" t="s">
        <v>644</v>
      </c>
      <c r="F492" s="91" t="s">
        <v>350</v>
      </c>
      <c r="G492" s="417">
        <v>750</v>
      </c>
      <c r="H492" s="80">
        <f t="shared" si="7"/>
        <v>600</v>
      </c>
      <c r="I492" s="417">
        <v>150</v>
      </c>
      <c r="J492" s="237"/>
    </row>
    <row r="493" spans="1:10" ht="15">
      <c r="A493" s="91"/>
      <c r="B493" s="417" t="s">
        <v>923</v>
      </c>
      <c r="C493" s="416" t="s">
        <v>926</v>
      </c>
      <c r="D493" s="417" t="s">
        <v>600</v>
      </c>
      <c r="E493" s="441" t="s">
        <v>644</v>
      </c>
      <c r="F493" s="91" t="s">
        <v>350</v>
      </c>
      <c r="G493" s="417">
        <v>375</v>
      </c>
      <c r="H493" s="80">
        <f t="shared" si="7"/>
        <v>300</v>
      </c>
      <c r="I493" s="417">
        <v>75</v>
      </c>
      <c r="J493" s="237"/>
    </row>
    <row r="494" spans="1:10" ht="15">
      <c r="A494" s="91"/>
      <c r="B494" s="417" t="s">
        <v>923</v>
      </c>
      <c r="C494" s="416" t="s">
        <v>926</v>
      </c>
      <c r="D494" s="417" t="s">
        <v>600</v>
      </c>
      <c r="E494" s="441" t="s">
        <v>644</v>
      </c>
      <c r="F494" s="91" t="s">
        <v>350</v>
      </c>
      <c r="G494" s="417">
        <v>1875</v>
      </c>
      <c r="H494" s="80">
        <f t="shared" si="7"/>
        <v>1500</v>
      </c>
      <c r="I494" s="417">
        <v>375</v>
      </c>
      <c r="J494" s="237"/>
    </row>
    <row r="495" spans="1:10" ht="15">
      <c r="A495" s="91"/>
      <c r="B495" s="417" t="s">
        <v>923</v>
      </c>
      <c r="C495" s="416" t="s">
        <v>926</v>
      </c>
      <c r="D495" s="417" t="s">
        <v>600</v>
      </c>
      <c r="E495" s="441" t="s">
        <v>644</v>
      </c>
      <c r="F495" s="91" t="s">
        <v>350</v>
      </c>
      <c r="G495" s="417">
        <v>1250</v>
      </c>
      <c r="H495" s="80">
        <f t="shared" si="7"/>
        <v>1000</v>
      </c>
      <c r="I495" s="417">
        <v>250</v>
      </c>
      <c r="J495" s="237"/>
    </row>
    <row r="496" spans="1:10" ht="15">
      <c r="A496" s="91"/>
      <c r="B496" s="417" t="s">
        <v>923</v>
      </c>
      <c r="C496" s="416" t="s">
        <v>926</v>
      </c>
      <c r="D496" s="417" t="s">
        <v>600</v>
      </c>
      <c r="E496" s="441" t="s">
        <v>644</v>
      </c>
      <c r="F496" s="91" t="s">
        <v>350</v>
      </c>
      <c r="G496" s="417">
        <v>1750</v>
      </c>
      <c r="H496" s="80">
        <f t="shared" si="7"/>
        <v>1400</v>
      </c>
      <c r="I496" s="417">
        <v>350</v>
      </c>
      <c r="J496" s="237"/>
    </row>
    <row r="497" spans="1:10" ht="15">
      <c r="A497" s="91"/>
      <c r="B497" s="417" t="s">
        <v>923</v>
      </c>
      <c r="C497" s="416" t="s">
        <v>926</v>
      </c>
      <c r="D497" s="417" t="s">
        <v>600</v>
      </c>
      <c r="E497" s="441" t="s">
        <v>644</v>
      </c>
      <c r="F497" s="91" t="s">
        <v>350</v>
      </c>
      <c r="G497" s="417">
        <v>2500</v>
      </c>
      <c r="H497" s="80">
        <f t="shared" si="7"/>
        <v>2000</v>
      </c>
      <c r="I497" s="417">
        <v>500</v>
      </c>
      <c r="J497" s="237"/>
    </row>
    <row r="498" spans="1:10" ht="15">
      <c r="A498" s="91"/>
      <c r="B498" s="417" t="s">
        <v>923</v>
      </c>
      <c r="C498" s="416" t="s">
        <v>926</v>
      </c>
      <c r="D498" s="417" t="s">
        <v>600</v>
      </c>
      <c r="E498" s="441" t="s">
        <v>644</v>
      </c>
      <c r="F498" s="91" t="s">
        <v>350</v>
      </c>
      <c r="G498" s="417">
        <v>1250</v>
      </c>
      <c r="H498" s="80">
        <f t="shared" si="7"/>
        <v>1000</v>
      </c>
      <c r="I498" s="417">
        <v>250</v>
      </c>
      <c r="J498" s="237"/>
    </row>
    <row r="499" spans="1:10" ht="15">
      <c r="A499" s="91"/>
      <c r="B499" s="417" t="s">
        <v>923</v>
      </c>
      <c r="C499" s="416" t="s">
        <v>927</v>
      </c>
      <c r="D499" s="417" t="s">
        <v>601</v>
      </c>
      <c r="E499" s="441" t="s">
        <v>644</v>
      </c>
      <c r="F499" s="91" t="s">
        <v>350</v>
      </c>
      <c r="G499" s="417">
        <v>1125</v>
      </c>
      <c r="H499" s="80">
        <f t="shared" si="7"/>
        <v>900</v>
      </c>
      <c r="I499" s="417">
        <v>225</v>
      </c>
      <c r="J499" s="237"/>
    </row>
    <row r="500" spans="1:10" ht="15">
      <c r="A500" s="91"/>
      <c r="B500" s="417" t="s">
        <v>928</v>
      </c>
      <c r="C500" s="416" t="s">
        <v>929</v>
      </c>
      <c r="D500" s="417" t="s">
        <v>602</v>
      </c>
      <c r="E500" s="441" t="s">
        <v>640</v>
      </c>
      <c r="F500" s="91" t="s">
        <v>350</v>
      </c>
      <c r="G500" s="417">
        <v>2500</v>
      </c>
      <c r="H500" s="80">
        <f t="shared" si="7"/>
        <v>2000</v>
      </c>
      <c r="I500" s="417">
        <v>500</v>
      </c>
      <c r="J500" s="237"/>
    </row>
    <row r="501" spans="1:10" ht="15">
      <c r="A501" s="91"/>
      <c r="B501" s="417" t="s">
        <v>928</v>
      </c>
      <c r="C501" s="416" t="s">
        <v>929</v>
      </c>
      <c r="D501" s="417" t="s">
        <v>602</v>
      </c>
      <c r="E501" s="441" t="s">
        <v>640</v>
      </c>
      <c r="F501" s="91" t="s">
        <v>350</v>
      </c>
      <c r="G501" s="417">
        <v>2500</v>
      </c>
      <c r="H501" s="80">
        <f t="shared" si="7"/>
        <v>2000</v>
      </c>
      <c r="I501" s="417">
        <v>500</v>
      </c>
      <c r="J501" s="237"/>
    </row>
    <row r="502" spans="1:10" ht="15">
      <c r="A502" s="91"/>
      <c r="B502" s="417" t="s">
        <v>928</v>
      </c>
      <c r="C502" s="416" t="s">
        <v>929</v>
      </c>
      <c r="D502" s="417" t="s">
        <v>602</v>
      </c>
      <c r="E502" s="441" t="s">
        <v>640</v>
      </c>
      <c r="F502" s="91" t="s">
        <v>350</v>
      </c>
      <c r="G502" s="417">
        <v>2500</v>
      </c>
      <c r="H502" s="80">
        <f t="shared" si="7"/>
        <v>2000</v>
      </c>
      <c r="I502" s="417">
        <v>500</v>
      </c>
      <c r="J502" s="237"/>
    </row>
    <row r="503" spans="1:10" ht="15">
      <c r="A503" s="91"/>
      <c r="B503" s="417" t="s">
        <v>928</v>
      </c>
      <c r="C503" s="416" t="s">
        <v>929</v>
      </c>
      <c r="D503" s="417" t="s">
        <v>602</v>
      </c>
      <c r="E503" s="441" t="s">
        <v>640</v>
      </c>
      <c r="F503" s="91" t="s">
        <v>350</v>
      </c>
      <c r="G503" s="417">
        <v>2500</v>
      </c>
      <c r="H503" s="80">
        <f t="shared" si="7"/>
        <v>2000</v>
      </c>
      <c r="I503" s="417">
        <v>500</v>
      </c>
      <c r="J503" s="237"/>
    </row>
    <row r="504" spans="1:10" ht="15">
      <c r="A504" s="91"/>
      <c r="B504" s="417" t="s">
        <v>928</v>
      </c>
      <c r="C504" s="416" t="s">
        <v>929</v>
      </c>
      <c r="D504" s="417" t="s">
        <v>602</v>
      </c>
      <c r="E504" s="441" t="s">
        <v>640</v>
      </c>
      <c r="F504" s="91" t="s">
        <v>350</v>
      </c>
      <c r="G504" s="417">
        <v>1250</v>
      </c>
      <c r="H504" s="80">
        <f t="shared" si="7"/>
        <v>1000</v>
      </c>
      <c r="I504" s="417">
        <v>250</v>
      </c>
      <c r="J504" s="237"/>
    </row>
    <row r="505" spans="1:10" ht="15">
      <c r="A505" s="91"/>
      <c r="B505" s="417" t="s">
        <v>928</v>
      </c>
      <c r="C505" s="416" t="s">
        <v>929</v>
      </c>
      <c r="D505" s="417" t="s">
        <v>602</v>
      </c>
      <c r="E505" s="441" t="s">
        <v>640</v>
      </c>
      <c r="F505" s="91" t="s">
        <v>350</v>
      </c>
      <c r="G505" s="417">
        <v>1250</v>
      </c>
      <c r="H505" s="80">
        <f t="shared" si="7"/>
        <v>1000</v>
      </c>
      <c r="I505" s="417">
        <v>250</v>
      </c>
      <c r="J505" s="237"/>
    </row>
    <row r="506" spans="1:10" ht="15">
      <c r="A506" s="91"/>
      <c r="B506" s="417" t="s">
        <v>928</v>
      </c>
      <c r="C506" s="416" t="s">
        <v>929</v>
      </c>
      <c r="D506" s="417" t="s">
        <v>602</v>
      </c>
      <c r="E506" s="441" t="s">
        <v>640</v>
      </c>
      <c r="F506" s="91" t="s">
        <v>350</v>
      </c>
      <c r="G506" s="417">
        <v>2500</v>
      </c>
      <c r="H506" s="80">
        <f t="shared" si="7"/>
        <v>2000</v>
      </c>
      <c r="I506" s="417">
        <v>500</v>
      </c>
      <c r="J506" s="237"/>
    </row>
    <row r="507" spans="1:10" ht="15">
      <c r="A507" s="91"/>
      <c r="B507" s="417" t="s">
        <v>928</v>
      </c>
      <c r="C507" s="416" t="s">
        <v>929</v>
      </c>
      <c r="D507" s="417" t="s">
        <v>602</v>
      </c>
      <c r="E507" s="441" t="s">
        <v>640</v>
      </c>
      <c r="F507" s="91" t="s">
        <v>350</v>
      </c>
      <c r="G507" s="417">
        <v>2500</v>
      </c>
      <c r="H507" s="80">
        <f t="shared" si="7"/>
        <v>2000</v>
      </c>
      <c r="I507" s="417">
        <v>500</v>
      </c>
      <c r="J507" s="237"/>
    </row>
    <row r="508" spans="1:10" ht="15">
      <c r="A508" s="91"/>
      <c r="B508" s="417" t="s">
        <v>928</v>
      </c>
      <c r="C508" s="416" t="s">
        <v>929</v>
      </c>
      <c r="D508" s="417" t="s">
        <v>602</v>
      </c>
      <c r="E508" s="441" t="s">
        <v>640</v>
      </c>
      <c r="F508" s="91" t="s">
        <v>350</v>
      </c>
      <c r="G508" s="417">
        <v>1250</v>
      </c>
      <c r="H508" s="80">
        <f t="shared" si="7"/>
        <v>1000</v>
      </c>
      <c r="I508" s="417">
        <v>250</v>
      </c>
      <c r="J508" s="237"/>
    </row>
    <row r="509" spans="1:10" ht="15">
      <c r="A509" s="91"/>
      <c r="B509" s="417" t="s">
        <v>928</v>
      </c>
      <c r="C509" s="416" t="s">
        <v>929</v>
      </c>
      <c r="D509" s="417" t="s">
        <v>602</v>
      </c>
      <c r="E509" s="441" t="s">
        <v>640</v>
      </c>
      <c r="F509" s="91" t="s">
        <v>350</v>
      </c>
      <c r="G509" s="417">
        <v>1250</v>
      </c>
      <c r="H509" s="80">
        <f t="shared" si="7"/>
        <v>1000</v>
      </c>
      <c r="I509" s="417">
        <v>250</v>
      </c>
      <c r="J509" s="237"/>
    </row>
    <row r="510" spans="1:10" ht="15">
      <c r="A510" s="91"/>
      <c r="B510" s="417" t="s">
        <v>928</v>
      </c>
      <c r="C510" s="416" t="s">
        <v>929</v>
      </c>
      <c r="D510" s="417" t="s">
        <v>602</v>
      </c>
      <c r="E510" s="441" t="s">
        <v>640</v>
      </c>
      <c r="F510" s="91" t="s">
        <v>350</v>
      </c>
      <c r="G510" s="417">
        <v>1250</v>
      </c>
      <c r="H510" s="80">
        <f t="shared" si="7"/>
        <v>1000</v>
      </c>
      <c r="I510" s="417">
        <v>250</v>
      </c>
      <c r="J510" s="237"/>
    </row>
    <row r="511" spans="1:10" ht="15">
      <c r="A511" s="91"/>
      <c r="B511" s="417" t="s">
        <v>930</v>
      </c>
      <c r="C511" s="416" t="s">
        <v>849</v>
      </c>
      <c r="D511" s="417" t="s">
        <v>603</v>
      </c>
      <c r="E511" s="441" t="s">
        <v>644</v>
      </c>
      <c r="F511" s="91" t="s">
        <v>350</v>
      </c>
      <c r="G511" s="417">
        <v>1000</v>
      </c>
      <c r="H511" s="80">
        <f t="shared" si="7"/>
        <v>800</v>
      </c>
      <c r="I511" s="417">
        <v>200</v>
      </c>
      <c r="J511" s="237"/>
    </row>
    <row r="512" spans="1:10" ht="15">
      <c r="A512" s="91"/>
      <c r="B512" s="417" t="s">
        <v>930</v>
      </c>
      <c r="C512" s="416" t="s">
        <v>849</v>
      </c>
      <c r="D512" s="417" t="s">
        <v>603</v>
      </c>
      <c r="E512" s="441" t="s">
        <v>644</v>
      </c>
      <c r="F512" s="91" t="s">
        <v>350</v>
      </c>
      <c r="G512" s="417">
        <v>1000</v>
      </c>
      <c r="H512" s="80">
        <f t="shared" si="7"/>
        <v>800</v>
      </c>
      <c r="I512" s="417">
        <v>200</v>
      </c>
      <c r="J512" s="237"/>
    </row>
    <row r="513" spans="1:10" ht="15">
      <c r="A513" s="91"/>
      <c r="B513" s="417" t="s">
        <v>930</v>
      </c>
      <c r="C513" s="416" t="s">
        <v>849</v>
      </c>
      <c r="D513" s="417" t="s">
        <v>603</v>
      </c>
      <c r="E513" s="441" t="s">
        <v>644</v>
      </c>
      <c r="F513" s="91" t="s">
        <v>350</v>
      </c>
      <c r="G513" s="417">
        <v>1000</v>
      </c>
      <c r="H513" s="80">
        <f t="shared" si="7"/>
        <v>800</v>
      </c>
      <c r="I513" s="417">
        <v>200</v>
      </c>
      <c r="J513" s="237"/>
    </row>
    <row r="514" spans="1:10" ht="15">
      <c r="A514" s="91"/>
      <c r="B514" s="417" t="s">
        <v>930</v>
      </c>
      <c r="C514" s="416" t="s">
        <v>849</v>
      </c>
      <c r="D514" s="417" t="s">
        <v>603</v>
      </c>
      <c r="E514" s="441" t="s">
        <v>644</v>
      </c>
      <c r="F514" s="91" t="s">
        <v>350</v>
      </c>
      <c r="G514" s="417">
        <v>1000</v>
      </c>
      <c r="H514" s="80">
        <f t="shared" si="7"/>
        <v>800</v>
      </c>
      <c r="I514" s="417">
        <v>200</v>
      </c>
      <c r="J514" s="237"/>
    </row>
    <row r="515" spans="1:10" ht="15">
      <c r="A515" s="91"/>
      <c r="B515" s="417" t="s">
        <v>930</v>
      </c>
      <c r="C515" s="416" t="s">
        <v>849</v>
      </c>
      <c r="D515" s="417" t="s">
        <v>603</v>
      </c>
      <c r="E515" s="441" t="s">
        <v>644</v>
      </c>
      <c r="F515" s="91" t="s">
        <v>350</v>
      </c>
      <c r="G515" s="417">
        <v>1250</v>
      </c>
      <c r="H515" s="80">
        <f t="shared" si="7"/>
        <v>1000</v>
      </c>
      <c r="I515" s="417">
        <v>250</v>
      </c>
      <c r="J515" s="237"/>
    </row>
    <row r="516" spans="1:10" ht="15">
      <c r="A516" s="91"/>
      <c r="B516" s="417" t="s">
        <v>930</v>
      </c>
      <c r="C516" s="416" t="s">
        <v>849</v>
      </c>
      <c r="D516" s="417" t="s">
        <v>603</v>
      </c>
      <c r="E516" s="441" t="s">
        <v>644</v>
      </c>
      <c r="F516" s="91" t="s">
        <v>350</v>
      </c>
      <c r="G516" s="417">
        <v>2500</v>
      </c>
      <c r="H516" s="80">
        <f t="shared" si="7"/>
        <v>2000</v>
      </c>
      <c r="I516" s="417">
        <v>500</v>
      </c>
      <c r="J516" s="237"/>
    </row>
    <row r="517" spans="1:10" ht="15">
      <c r="A517" s="91"/>
      <c r="B517" s="417" t="s">
        <v>930</v>
      </c>
      <c r="C517" s="416" t="s">
        <v>849</v>
      </c>
      <c r="D517" s="417" t="s">
        <v>603</v>
      </c>
      <c r="E517" s="441" t="s">
        <v>644</v>
      </c>
      <c r="F517" s="91" t="s">
        <v>350</v>
      </c>
      <c r="G517" s="417">
        <v>2500</v>
      </c>
      <c r="H517" s="80">
        <f t="shared" si="7"/>
        <v>2000</v>
      </c>
      <c r="I517" s="417">
        <v>500</v>
      </c>
      <c r="J517" s="237"/>
    </row>
    <row r="518" spans="1:10" ht="15">
      <c r="A518" s="91"/>
      <c r="B518" s="417" t="s">
        <v>930</v>
      </c>
      <c r="C518" s="416" t="s">
        <v>849</v>
      </c>
      <c r="D518" s="417" t="s">
        <v>603</v>
      </c>
      <c r="E518" s="441" t="s">
        <v>644</v>
      </c>
      <c r="F518" s="91" t="s">
        <v>350</v>
      </c>
      <c r="G518" s="417">
        <v>2500</v>
      </c>
      <c r="H518" s="80">
        <f t="shared" si="7"/>
        <v>2000</v>
      </c>
      <c r="I518" s="417">
        <v>500</v>
      </c>
      <c r="J518" s="237"/>
    </row>
    <row r="519" spans="1:10" ht="15">
      <c r="A519" s="91"/>
      <c r="B519" s="417" t="s">
        <v>930</v>
      </c>
      <c r="C519" s="416" t="s">
        <v>849</v>
      </c>
      <c r="D519" s="417" t="s">
        <v>603</v>
      </c>
      <c r="E519" s="441" t="s">
        <v>644</v>
      </c>
      <c r="F519" s="91" t="s">
        <v>350</v>
      </c>
      <c r="G519" s="417">
        <v>1250</v>
      </c>
      <c r="H519" s="80">
        <f t="shared" si="7"/>
        <v>1000</v>
      </c>
      <c r="I519" s="417">
        <v>250</v>
      </c>
      <c r="J519" s="237"/>
    </row>
    <row r="520" spans="1:10" ht="15">
      <c r="A520" s="91"/>
      <c r="B520" s="417" t="s">
        <v>930</v>
      </c>
      <c r="C520" s="416" t="s">
        <v>849</v>
      </c>
      <c r="D520" s="417" t="s">
        <v>603</v>
      </c>
      <c r="E520" s="441" t="s">
        <v>644</v>
      </c>
      <c r="F520" s="91" t="s">
        <v>350</v>
      </c>
      <c r="G520" s="417">
        <v>2500</v>
      </c>
      <c r="H520" s="80">
        <f t="shared" si="7"/>
        <v>2000</v>
      </c>
      <c r="I520" s="417">
        <v>500</v>
      </c>
      <c r="J520" s="237"/>
    </row>
    <row r="521" spans="1:10" ht="15">
      <c r="A521" s="91"/>
      <c r="B521" s="417" t="s">
        <v>930</v>
      </c>
      <c r="C521" s="416" t="s">
        <v>849</v>
      </c>
      <c r="D521" s="417" t="s">
        <v>603</v>
      </c>
      <c r="E521" s="441" t="s">
        <v>644</v>
      </c>
      <c r="F521" s="91" t="s">
        <v>350</v>
      </c>
      <c r="G521" s="417">
        <v>3750</v>
      </c>
      <c r="H521" s="80">
        <f t="shared" si="7"/>
        <v>3000</v>
      </c>
      <c r="I521" s="417">
        <v>750</v>
      </c>
      <c r="J521" s="237"/>
    </row>
    <row r="522" spans="1:10" ht="15">
      <c r="A522" s="91"/>
      <c r="B522" s="417" t="s">
        <v>930</v>
      </c>
      <c r="C522" s="416" t="s">
        <v>849</v>
      </c>
      <c r="D522" s="417" t="s">
        <v>603</v>
      </c>
      <c r="E522" s="441" t="s">
        <v>644</v>
      </c>
      <c r="F522" s="91" t="s">
        <v>350</v>
      </c>
      <c r="G522" s="417">
        <v>5000</v>
      </c>
      <c r="H522" s="80">
        <f t="shared" ref="H522:H585" si="8">G522-I522</f>
        <v>4000</v>
      </c>
      <c r="I522" s="417">
        <v>1000</v>
      </c>
      <c r="J522" s="237"/>
    </row>
    <row r="523" spans="1:10" ht="15">
      <c r="A523" s="91"/>
      <c r="B523" s="433" t="s">
        <v>622</v>
      </c>
      <c r="C523" s="416" t="s">
        <v>623</v>
      </c>
      <c r="D523" s="417" t="s">
        <v>604</v>
      </c>
      <c r="E523" s="441" t="s">
        <v>644</v>
      </c>
      <c r="F523" s="91" t="s">
        <v>350</v>
      </c>
      <c r="G523" s="417">
        <v>6250</v>
      </c>
      <c r="H523" s="80">
        <f t="shared" si="8"/>
        <v>5000</v>
      </c>
      <c r="I523" s="417">
        <v>1250</v>
      </c>
      <c r="J523" s="237"/>
    </row>
    <row r="524" spans="1:10" ht="15">
      <c r="A524" s="91"/>
      <c r="B524" s="433" t="s">
        <v>622</v>
      </c>
      <c r="C524" s="416" t="s">
        <v>623</v>
      </c>
      <c r="D524" s="417" t="s">
        <v>604</v>
      </c>
      <c r="E524" s="441" t="s">
        <v>644</v>
      </c>
      <c r="F524" s="91" t="s">
        <v>350</v>
      </c>
      <c r="G524" s="417">
        <v>6250</v>
      </c>
      <c r="H524" s="80">
        <f t="shared" si="8"/>
        <v>5000</v>
      </c>
      <c r="I524" s="417">
        <v>1250</v>
      </c>
      <c r="J524" s="237"/>
    </row>
    <row r="525" spans="1:10" ht="15">
      <c r="A525" s="91"/>
      <c r="B525" s="433" t="s">
        <v>622</v>
      </c>
      <c r="C525" s="416" t="s">
        <v>623</v>
      </c>
      <c r="D525" s="417" t="s">
        <v>604</v>
      </c>
      <c r="E525" s="441" t="s">
        <v>644</v>
      </c>
      <c r="F525" s="91" t="s">
        <v>350</v>
      </c>
      <c r="G525" s="417">
        <v>6250</v>
      </c>
      <c r="H525" s="80">
        <f t="shared" si="8"/>
        <v>5000</v>
      </c>
      <c r="I525" s="417">
        <v>1250</v>
      </c>
      <c r="J525" s="237"/>
    </row>
    <row r="526" spans="1:10" ht="15">
      <c r="A526" s="91"/>
      <c r="B526" s="433" t="s">
        <v>622</v>
      </c>
      <c r="C526" s="416" t="s">
        <v>623</v>
      </c>
      <c r="D526" s="417" t="s">
        <v>604</v>
      </c>
      <c r="E526" s="441" t="s">
        <v>644</v>
      </c>
      <c r="F526" s="91" t="s">
        <v>350</v>
      </c>
      <c r="G526" s="417">
        <v>6250</v>
      </c>
      <c r="H526" s="80">
        <f t="shared" si="8"/>
        <v>5000</v>
      </c>
      <c r="I526" s="417">
        <v>1250</v>
      </c>
      <c r="J526" s="237"/>
    </row>
    <row r="527" spans="1:10" ht="15">
      <c r="A527" s="91"/>
      <c r="B527" s="433" t="s">
        <v>622</v>
      </c>
      <c r="C527" s="416" t="s">
        <v>623</v>
      </c>
      <c r="D527" s="417" t="s">
        <v>604</v>
      </c>
      <c r="E527" s="441" t="s">
        <v>644</v>
      </c>
      <c r="F527" s="91" t="s">
        <v>350</v>
      </c>
      <c r="G527" s="417">
        <v>6250</v>
      </c>
      <c r="H527" s="80">
        <f t="shared" si="8"/>
        <v>5000</v>
      </c>
      <c r="I527" s="417">
        <v>1250</v>
      </c>
      <c r="J527" s="237"/>
    </row>
    <row r="528" spans="1:10" ht="15">
      <c r="A528" s="91"/>
      <c r="B528" s="417" t="s">
        <v>622</v>
      </c>
      <c r="C528" s="416" t="s">
        <v>931</v>
      </c>
      <c r="D528" s="417" t="s">
        <v>605</v>
      </c>
      <c r="E528" s="441" t="s">
        <v>644</v>
      </c>
      <c r="F528" s="91" t="s">
        <v>350</v>
      </c>
      <c r="G528" s="417">
        <v>1500</v>
      </c>
      <c r="H528" s="80">
        <f t="shared" si="8"/>
        <v>1200</v>
      </c>
      <c r="I528" s="417">
        <v>300</v>
      </c>
      <c r="J528" s="237"/>
    </row>
    <row r="529" spans="1:10" ht="15">
      <c r="A529" s="91"/>
      <c r="B529" s="417" t="s">
        <v>622</v>
      </c>
      <c r="C529" s="416" t="s">
        <v>931</v>
      </c>
      <c r="D529" s="417" t="s">
        <v>605</v>
      </c>
      <c r="E529" s="441" t="s">
        <v>644</v>
      </c>
      <c r="F529" s="91" t="s">
        <v>350</v>
      </c>
      <c r="G529" s="417">
        <v>1250</v>
      </c>
      <c r="H529" s="80">
        <f t="shared" si="8"/>
        <v>1000</v>
      </c>
      <c r="I529" s="417">
        <v>250</v>
      </c>
      <c r="J529" s="237"/>
    </row>
    <row r="530" spans="1:10" ht="15">
      <c r="A530" s="91"/>
      <c r="B530" s="417" t="s">
        <v>622</v>
      </c>
      <c r="C530" s="416" t="s">
        <v>931</v>
      </c>
      <c r="D530" s="417" t="s">
        <v>605</v>
      </c>
      <c r="E530" s="441" t="s">
        <v>644</v>
      </c>
      <c r="F530" s="91" t="s">
        <v>350</v>
      </c>
      <c r="G530" s="417">
        <v>1250</v>
      </c>
      <c r="H530" s="80">
        <f t="shared" si="8"/>
        <v>1000</v>
      </c>
      <c r="I530" s="417">
        <v>250</v>
      </c>
      <c r="J530" s="237"/>
    </row>
    <row r="531" spans="1:10" ht="15">
      <c r="A531" s="91"/>
      <c r="B531" s="417" t="s">
        <v>622</v>
      </c>
      <c r="C531" s="416" t="s">
        <v>931</v>
      </c>
      <c r="D531" s="417" t="s">
        <v>605</v>
      </c>
      <c r="E531" s="441" t="s">
        <v>644</v>
      </c>
      <c r="F531" s="91" t="s">
        <v>350</v>
      </c>
      <c r="G531" s="417">
        <v>1250</v>
      </c>
      <c r="H531" s="80">
        <f t="shared" si="8"/>
        <v>1000</v>
      </c>
      <c r="I531" s="417">
        <v>250</v>
      </c>
      <c r="J531" s="237"/>
    </row>
    <row r="532" spans="1:10" ht="15">
      <c r="A532" s="91"/>
      <c r="B532" s="417" t="s">
        <v>622</v>
      </c>
      <c r="C532" s="416" t="s">
        <v>932</v>
      </c>
      <c r="D532" s="417" t="s">
        <v>606</v>
      </c>
      <c r="E532" s="441" t="s">
        <v>644</v>
      </c>
      <c r="F532" s="91" t="s">
        <v>350</v>
      </c>
      <c r="G532" s="417">
        <v>2500</v>
      </c>
      <c r="H532" s="80">
        <f t="shared" si="8"/>
        <v>2000</v>
      </c>
      <c r="I532" s="417">
        <v>500</v>
      </c>
      <c r="J532" s="237"/>
    </row>
    <row r="533" spans="1:10" ht="15">
      <c r="A533" s="91"/>
      <c r="B533" s="417" t="s">
        <v>622</v>
      </c>
      <c r="C533" s="416" t="s">
        <v>932</v>
      </c>
      <c r="D533" s="417" t="s">
        <v>606</v>
      </c>
      <c r="E533" s="441" t="s">
        <v>644</v>
      </c>
      <c r="F533" s="91" t="s">
        <v>350</v>
      </c>
      <c r="G533" s="417">
        <v>3750</v>
      </c>
      <c r="H533" s="80">
        <f t="shared" si="8"/>
        <v>3000</v>
      </c>
      <c r="I533" s="417">
        <v>750</v>
      </c>
      <c r="J533" s="237"/>
    </row>
    <row r="534" spans="1:10" ht="15">
      <c r="A534" s="91"/>
      <c r="B534" s="417" t="s">
        <v>622</v>
      </c>
      <c r="C534" s="416" t="s">
        <v>932</v>
      </c>
      <c r="D534" s="417" t="s">
        <v>606</v>
      </c>
      <c r="E534" s="441" t="s">
        <v>644</v>
      </c>
      <c r="F534" s="91" t="s">
        <v>350</v>
      </c>
      <c r="G534" s="417">
        <v>3750</v>
      </c>
      <c r="H534" s="80">
        <f t="shared" si="8"/>
        <v>3000</v>
      </c>
      <c r="I534" s="417">
        <v>750</v>
      </c>
      <c r="J534" s="237"/>
    </row>
    <row r="535" spans="1:10" ht="15">
      <c r="A535" s="91"/>
      <c r="B535" s="417" t="s">
        <v>933</v>
      </c>
      <c r="C535" s="416" t="s">
        <v>934</v>
      </c>
      <c r="D535" s="417" t="s">
        <v>607</v>
      </c>
      <c r="E535" s="441" t="s">
        <v>644</v>
      </c>
      <c r="F535" s="91" t="s">
        <v>350</v>
      </c>
      <c r="G535" s="417">
        <v>1000</v>
      </c>
      <c r="H535" s="80">
        <f t="shared" si="8"/>
        <v>800</v>
      </c>
      <c r="I535" s="417">
        <v>200</v>
      </c>
      <c r="J535" s="237"/>
    </row>
    <row r="536" spans="1:10" ht="15">
      <c r="A536" s="91"/>
      <c r="B536" s="417" t="s">
        <v>935</v>
      </c>
      <c r="C536" s="416" t="s">
        <v>936</v>
      </c>
      <c r="D536" s="417" t="s">
        <v>608</v>
      </c>
      <c r="E536" s="441" t="s">
        <v>641</v>
      </c>
      <c r="F536" s="91" t="s">
        <v>350</v>
      </c>
      <c r="G536" s="417">
        <v>1250</v>
      </c>
      <c r="H536" s="80">
        <f t="shared" si="8"/>
        <v>1000</v>
      </c>
      <c r="I536" s="417">
        <v>250</v>
      </c>
      <c r="J536" s="237"/>
    </row>
    <row r="537" spans="1:10" ht="15">
      <c r="A537" s="91"/>
      <c r="B537" s="417" t="s">
        <v>935</v>
      </c>
      <c r="C537" s="416" t="s">
        <v>936</v>
      </c>
      <c r="D537" s="417" t="s">
        <v>608</v>
      </c>
      <c r="E537" s="441" t="s">
        <v>641</v>
      </c>
      <c r="F537" s="91" t="s">
        <v>350</v>
      </c>
      <c r="G537" s="417">
        <v>1250</v>
      </c>
      <c r="H537" s="80">
        <f t="shared" si="8"/>
        <v>1000</v>
      </c>
      <c r="I537" s="417">
        <v>250</v>
      </c>
      <c r="J537" s="237"/>
    </row>
    <row r="538" spans="1:10" ht="15">
      <c r="A538" s="91"/>
      <c r="B538" s="417" t="s">
        <v>935</v>
      </c>
      <c r="C538" s="416" t="s">
        <v>936</v>
      </c>
      <c r="D538" s="417" t="s">
        <v>608</v>
      </c>
      <c r="E538" s="441" t="s">
        <v>641</v>
      </c>
      <c r="F538" s="91" t="s">
        <v>350</v>
      </c>
      <c r="G538" s="417">
        <v>1250</v>
      </c>
      <c r="H538" s="80">
        <f t="shared" si="8"/>
        <v>1000</v>
      </c>
      <c r="I538" s="417">
        <v>250</v>
      </c>
      <c r="J538" s="237"/>
    </row>
    <row r="539" spans="1:10" ht="15">
      <c r="A539" s="91"/>
      <c r="B539" s="417" t="s">
        <v>935</v>
      </c>
      <c r="C539" s="416" t="s">
        <v>936</v>
      </c>
      <c r="D539" s="417" t="s">
        <v>608</v>
      </c>
      <c r="E539" s="441" t="s">
        <v>641</v>
      </c>
      <c r="F539" s="91" t="s">
        <v>350</v>
      </c>
      <c r="G539" s="417">
        <v>1250</v>
      </c>
      <c r="H539" s="80">
        <f t="shared" si="8"/>
        <v>1000</v>
      </c>
      <c r="I539" s="417">
        <v>250</v>
      </c>
      <c r="J539" s="237"/>
    </row>
    <row r="540" spans="1:10" ht="15">
      <c r="A540" s="91"/>
      <c r="B540" s="417" t="s">
        <v>935</v>
      </c>
      <c r="C540" s="416" t="s">
        <v>936</v>
      </c>
      <c r="D540" s="417" t="s">
        <v>608</v>
      </c>
      <c r="E540" s="441" t="s">
        <v>641</v>
      </c>
      <c r="F540" s="91" t="s">
        <v>350</v>
      </c>
      <c r="G540" s="417">
        <v>1250</v>
      </c>
      <c r="H540" s="80">
        <f t="shared" si="8"/>
        <v>1000</v>
      </c>
      <c r="I540" s="417">
        <v>250</v>
      </c>
      <c r="J540" s="237"/>
    </row>
    <row r="541" spans="1:10" ht="15">
      <c r="A541" s="91"/>
      <c r="B541" s="417" t="s">
        <v>935</v>
      </c>
      <c r="C541" s="416" t="s">
        <v>936</v>
      </c>
      <c r="D541" s="417" t="s">
        <v>608</v>
      </c>
      <c r="E541" s="441" t="s">
        <v>641</v>
      </c>
      <c r="F541" s="91" t="s">
        <v>350</v>
      </c>
      <c r="G541" s="417">
        <v>1250</v>
      </c>
      <c r="H541" s="80">
        <f t="shared" si="8"/>
        <v>1000</v>
      </c>
      <c r="I541" s="417">
        <v>250</v>
      </c>
      <c r="J541" s="237"/>
    </row>
    <row r="542" spans="1:10" ht="15">
      <c r="A542" s="91"/>
      <c r="B542" s="417" t="s">
        <v>935</v>
      </c>
      <c r="C542" s="416" t="s">
        <v>936</v>
      </c>
      <c r="D542" s="417" t="s">
        <v>608</v>
      </c>
      <c r="E542" s="441" t="s">
        <v>641</v>
      </c>
      <c r="F542" s="91" t="s">
        <v>350</v>
      </c>
      <c r="G542" s="417">
        <v>1250</v>
      </c>
      <c r="H542" s="80">
        <f t="shared" si="8"/>
        <v>1000</v>
      </c>
      <c r="I542" s="417">
        <v>250</v>
      </c>
      <c r="J542" s="237"/>
    </row>
    <row r="543" spans="1:10" ht="15">
      <c r="A543" s="91"/>
      <c r="B543" s="417" t="s">
        <v>935</v>
      </c>
      <c r="C543" s="416" t="s">
        <v>936</v>
      </c>
      <c r="D543" s="417" t="s">
        <v>608</v>
      </c>
      <c r="E543" s="441" t="s">
        <v>641</v>
      </c>
      <c r="F543" s="91" t="s">
        <v>350</v>
      </c>
      <c r="G543" s="417">
        <v>1250</v>
      </c>
      <c r="H543" s="80">
        <f t="shared" si="8"/>
        <v>1000</v>
      </c>
      <c r="I543" s="417">
        <v>250</v>
      </c>
      <c r="J543" s="237"/>
    </row>
    <row r="544" spans="1:10" ht="15">
      <c r="A544" s="91"/>
      <c r="B544" s="417" t="s">
        <v>935</v>
      </c>
      <c r="C544" s="416" t="s">
        <v>936</v>
      </c>
      <c r="D544" s="417" t="s">
        <v>608</v>
      </c>
      <c r="E544" s="441" t="s">
        <v>641</v>
      </c>
      <c r="F544" s="91" t="s">
        <v>350</v>
      </c>
      <c r="G544" s="417">
        <v>1250</v>
      </c>
      <c r="H544" s="80">
        <f t="shared" si="8"/>
        <v>1000</v>
      </c>
      <c r="I544" s="417">
        <v>250</v>
      </c>
      <c r="J544" s="237"/>
    </row>
    <row r="545" spans="1:10" ht="15">
      <c r="A545" s="91"/>
      <c r="B545" s="417" t="s">
        <v>935</v>
      </c>
      <c r="C545" s="416" t="s">
        <v>936</v>
      </c>
      <c r="D545" s="417" t="s">
        <v>608</v>
      </c>
      <c r="E545" s="441" t="s">
        <v>641</v>
      </c>
      <c r="F545" s="91" t="s">
        <v>350</v>
      </c>
      <c r="G545" s="417">
        <v>1250</v>
      </c>
      <c r="H545" s="80">
        <f t="shared" si="8"/>
        <v>1000</v>
      </c>
      <c r="I545" s="417">
        <v>250</v>
      </c>
      <c r="J545" s="237"/>
    </row>
    <row r="546" spans="1:10" ht="15">
      <c r="A546" s="91"/>
      <c r="B546" s="417" t="s">
        <v>935</v>
      </c>
      <c r="C546" s="416" t="s">
        <v>936</v>
      </c>
      <c r="D546" s="417" t="s">
        <v>608</v>
      </c>
      <c r="E546" s="441" t="s">
        <v>641</v>
      </c>
      <c r="F546" s="91" t="s">
        <v>350</v>
      </c>
      <c r="G546" s="417">
        <v>1250</v>
      </c>
      <c r="H546" s="80">
        <f t="shared" si="8"/>
        <v>1000</v>
      </c>
      <c r="I546" s="417">
        <v>250</v>
      </c>
      <c r="J546" s="237"/>
    </row>
    <row r="547" spans="1:10" ht="15">
      <c r="A547" s="91"/>
      <c r="B547" s="417" t="s">
        <v>935</v>
      </c>
      <c r="C547" s="416" t="s">
        <v>936</v>
      </c>
      <c r="D547" s="417" t="s">
        <v>608</v>
      </c>
      <c r="E547" s="441" t="s">
        <v>641</v>
      </c>
      <c r="F547" s="91" t="s">
        <v>350</v>
      </c>
      <c r="G547" s="417">
        <v>1250</v>
      </c>
      <c r="H547" s="80">
        <f t="shared" si="8"/>
        <v>1000</v>
      </c>
      <c r="I547" s="417">
        <v>250</v>
      </c>
      <c r="J547" s="237"/>
    </row>
    <row r="548" spans="1:10" ht="15">
      <c r="A548" s="91"/>
      <c r="B548" s="417" t="s">
        <v>935</v>
      </c>
      <c r="C548" s="416" t="s">
        <v>936</v>
      </c>
      <c r="D548" s="417" t="s">
        <v>608</v>
      </c>
      <c r="E548" s="441" t="s">
        <v>641</v>
      </c>
      <c r="F548" s="91" t="s">
        <v>350</v>
      </c>
      <c r="G548" s="417">
        <v>1250</v>
      </c>
      <c r="H548" s="80">
        <f t="shared" si="8"/>
        <v>1000</v>
      </c>
      <c r="I548" s="417">
        <v>250</v>
      </c>
      <c r="J548" s="237"/>
    </row>
    <row r="549" spans="1:10" ht="15">
      <c r="A549" s="91"/>
      <c r="B549" s="417" t="s">
        <v>935</v>
      </c>
      <c r="C549" s="416" t="s">
        <v>937</v>
      </c>
      <c r="D549" s="417" t="s">
        <v>609</v>
      </c>
      <c r="E549" s="441" t="s">
        <v>642</v>
      </c>
      <c r="F549" s="91" t="s">
        <v>350</v>
      </c>
      <c r="G549" s="417">
        <v>625</v>
      </c>
      <c r="H549" s="80">
        <f t="shared" si="8"/>
        <v>500</v>
      </c>
      <c r="I549" s="417">
        <v>125</v>
      </c>
      <c r="J549" s="237"/>
    </row>
    <row r="550" spans="1:10" ht="15">
      <c r="A550" s="91"/>
      <c r="B550" s="417" t="s">
        <v>935</v>
      </c>
      <c r="C550" s="416" t="s">
        <v>937</v>
      </c>
      <c r="D550" s="417" t="s">
        <v>609</v>
      </c>
      <c r="E550" s="441" t="s">
        <v>642</v>
      </c>
      <c r="F550" s="91" t="s">
        <v>350</v>
      </c>
      <c r="G550" s="417">
        <v>625</v>
      </c>
      <c r="H550" s="80">
        <f t="shared" si="8"/>
        <v>500</v>
      </c>
      <c r="I550" s="417">
        <v>125</v>
      </c>
      <c r="J550" s="237"/>
    </row>
    <row r="551" spans="1:10" ht="15">
      <c r="A551" s="91"/>
      <c r="B551" s="417" t="s">
        <v>938</v>
      </c>
      <c r="C551" s="416" t="s">
        <v>939</v>
      </c>
      <c r="D551" s="417" t="s">
        <v>610</v>
      </c>
      <c r="E551" s="441" t="s">
        <v>642</v>
      </c>
      <c r="F551" s="91" t="s">
        <v>350</v>
      </c>
      <c r="G551" s="417">
        <v>11250</v>
      </c>
      <c r="H551" s="80">
        <f t="shared" si="8"/>
        <v>9000</v>
      </c>
      <c r="I551" s="417">
        <v>2250</v>
      </c>
      <c r="J551" s="237"/>
    </row>
    <row r="552" spans="1:10" ht="15">
      <c r="A552" s="91"/>
      <c r="B552" s="417" t="s">
        <v>938</v>
      </c>
      <c r="C552" s="416" t="s">
        <v>939</v>
      </c>
      <c r="D552" s="417" t="s">
        <v>610</v>
      </c>
      <c r="E552" s="441" t="s">
        <v>642</v>
      </c>
      <c r="F552" s="91" t="s">
        <v>350</v>
      </c>
      <c r="G552" s="417">
        <v>1000</v>
      </c>
      <c r="H552" s="80">
        <f t="shared" si="8"/>
        <v>800</v>
      </c>
      <c r="I552" s="417">
        <v>200</v>
      </c>
      <c r="J552" s="237"/>
    </row>
    <row r="553" spans="1:10" ht="15">
      <c r="A553" s="91"/>
      <c r="B553" s="417" t="s">
        <v>938</v>
      </c>
      <c r="C553" s="416" t="s">
        <v>939</v>
      </c>
      <c r="D553" s="417" t="s">
        <v>610</v>
      </c>
      <c r="E553" s="441" t="s">
        <v>642</v>
      </c>
      <c r="F553" s="91" t="s">
        <v>350</v>
      </c>
      <c r="G553" s="417">
        <v>1875</v>
      </c>
      <c r="H553" s="80">
        <f t="shared" si="8"/>
        <v>1500</v>
      </c>
      <c r="I553" s="417">
        <v>375</v>
      </c>
      <c r="J553" s="237"/>
    </row>
    <row r="554" spans="1:10" ht="15">
      <c r="A554" s="91"/>
      <c r="B554" s="417" t="s">
        <v>938</v>
      </c>
      <c r="C554" s="416" t="s">
        <v>939</v>
      </c>
      <c r="D554" s="417" t="s">
        <v>610</v>
      </c>
      <c r="E554" s="441" t="s">
        <v>642</v>
      </c>
      <c r="F554" s="91" t="s">
        <v>350</v>
      </c>
      <c r="G554" s="417">
        <v>1375</v>
      </c>
      <c r="H554" s="80">
        <f t="shared" si="8"/>
        <v>1100</v>
      </c>
      <c r="I554" s="417">
        <v>275</v>
      </c>
      <c r="J554" s="237"/>
    </row>
    <row r="555" spans="1:10" ht="15">
      <c r="A555" s="91"/>
      <c r="B555" s="417" t="s">
        <v>938</v>
      </c>
      <c r="C555" s="416" t="s">
        <v>939</v>
      </c>
      <c r="D555" s="417" t="s">
        <v>610</v>
      </c>
      <c r="E555" s="441" t="s">
        <v>642</v>
      </c>
      <c r="F555" s="91" t="s">
        <v>350</v>
      </c>
      <c r="G555" s="417">
        <v>625</v>
      </c>
      <c r="H555" s="80">
        <f t="shared" si="8"/>
        <v>500</v>
      </c>
      <c r="I555" s="417">
        <v>125</v>
      </c>
      <c r="J555" s="237"/>
    </row>
    <row r="556" spans="1:10" ht="15">
      <c r="A556" s="91"/>
      <c r="B556" s="417" t="s">
        <v>938</v>
      </c>
      <c r="C556" s="416" t="s">
        <v>939</v>
      </c>
      <c r="D556" s="417" t="s">
        <v>610</v>
      </c>
      <c r="E556" s="441" t="s">
        <v>642</v>
      </c>
      <c r="F556" s="91" t="s">
        <v>350</v>
      </c>
      <c r="G556" s="417">
        <v>1875</v>
      </c>
      <c r="H556" s="80">
        <f t="shared" si="8"/>
        <v>1500</v>
      </c>
      <c r="I556" s="417">
        <v>375</v>
      </c>
      <c r="J556" s="237"/>
    </row>
    <row r="557" spans="1:10" ht="15">
      <c r="A557" s="91"/>
      <c r="B557" s="417" t="s">
        <v>938</v>
      </c>
      <c r="C557" s="416" t="s">
        <v>939</v>
      </c>
      <c r="D557" s="417" t="s">
        <v>610</v>
      </c>
      <c r="E557" s="441" t="s">
        <v>642</v>
      </c>
      <c r="F557" s="91" t="s">
        <v>350</v>
      </c>
      <c r="G557" s="417">
        <v>625</v>
      </c>
      <c r="H557" s="80">
        <f t="shared" si="8"/>
        <v>500</v>
      </c>
      <c r="I557" s="417">
        <v>125</v>
      </c>
      <c r="J557" s="237"/>
    </row>
    <row r="558" spans="1:10" ht="15">
      <c r="A558" s="91"/>
      <c r="B558" s="417" t="s">
        <v>938</v>
      </c>
      <c r="C558" s="416" t="s">
        <v>939</v>
      </c>
      <c r="D558" s="417" t="s">
        <v>610</v>
      </c>
      <c r="E558" s="441" t="s">
        <v>642</v>
      </c>
      <c r="F558" s="91" t="s">
        <v>350</v>
      </c>
      <c r="G558" s="417">
        <v>2500</v>
      </c>
      <c r="H558" s="80">
        <f t="shared" si="8"/>
        <v>2000</v>
      </c>
      <c r="I558" s="417">
        <v>500</v>
      </c>
      <c r="J558" s="237"/>
    </row>
    <row r="559" spans="1:10" ht="15">
      <c r="A559" s="91"/>
      <c r="B559" s="417" t="s">
        <v>938</v>
      </c>
      <c r="C559" s="416" t="s">
        <v>939</v>
      </c>
      <c r="D559" s="417" t="s">
        <v>610</v>
      </c>
      <c r="E559" s="441" t="s">
        <v>642</v>
      </c>
      <c r="F559" s="91" t="s">
        <v>350</v>
      </c>
      <c r="G559" s="417">
        <v>2250</v>
      </c>
      <c r="H559" s="80">
        <f t="shared" si="8"/>
        <v>1800</v>
      </c>
      <c r="I559" s="417">
        <v>450</v>
      </c>
      <c r="J559" s="237"/>
    </row>
    <row r="560" spans="1:10" ht="15">
      <c r="A560" s="91"/>
      <c r="B560" s="417" t="s">
        <v>938</v>
      </c>
      <c r="C560" s="416" t="s">
        <v>939</v>
      </c>
      <c r="D560" s="417" t="s">
        <v>610</v>
      </c>
      <c r="E560" s="441" t="s">
        <v>642</v>
      </c>
      <c r="F560" s="91" t="s">
        <v>350</v>
      </c>
      <c r="G560" s="417">
        <v>3750</v>
      </c>
      <c r="H560" s="80">
        <f t="shared" si="8"/>
        <v>3000</v>
      </c>
      <c r="I560" s="417">
        <v>750</v>
      </c>
      <c r="J560" s="237"/>
    </row>
    <row r="561" spans="1:10" ht="15">
      <c r="A561" s="91"/>
      <c r="B561" s="417" t="s">
        <v>938</v>
      </c>
      <c r="C561" s="416" t="s">
        <v>939</v>
      </c>
      <c r="D561" s="417" t="s">
        <v>610</v>
      </c>
      <c r="E561" s="441" t="s">
        <v>642</v>
      </c>
      <c r="F561" s="91" t="s">
        <v>350</v>
      </c>
      <c r="G561" s="417">
        <v>3750</v>
      </c>
      <c r="H561" s="80">
        <f t="shared" si="8"/>
        <v>3000</v>
      </c>
      <c r="I561" s="417">
        <v>750</v>
      </c>
      <c r="J561" s="237"/>
    </row>
    <row r="562" spans="1:10" ht="15">
      <c r="A562" s="91"/>
      <c r="B562" s="417" t="s">
        <v>938</v>
      </c>
      <c r="C562" s="416" t="s">
        <v>939</v>
      </c>
      <c r="D562" s="417" t="s">
        <v>610</v>
      </c>
      <c r="E562" s="441" t="s">
        <v>642</v>
      </c>
      <c r="F562" s="91" t="s">
        <v>350</v>
      </c>
      <c r="G562" s="417">
        <v>6250</v>
      </c>
      <c r="H562" s="80">
        <f t="shared" si="8"/>
        <v>5000</v>
      </c>
      <c r="I562" s="417">
        <v>1250</v>
      </c>
      <c r="J562" s="237"/>
    </row>
    <row r="563" spans="1:10" ht="15">
      <c r="A563" s="91"/>
      <c r="B563" s="417" t="s">
        <v>940</v>
      </c>
      <c r="C563" s="416" t="s">
        <v>941</v>
      </c>
      <c r="D563" s="417" t="s">
        <v>611</v>
      </c>
      <c r="E563" s="441" t="s">
        <v>644</v>
      </c>
      <c r="F563" s="91" t="s">
        <v>350</v>
      </c>
      <c r="G563" s="417">
        <v>1250</v>
      </c>
      <c r="H563" s="80">
        <f t="shared" si="8"/>
        <v>1000</v>
      </c>
      <c r="I563" s="417">
        <v>250</v>
      </c>
      <c r="J563" s="237"/>
    </row>
    <row r="564" spans="1:10" ht="15">
      <c r="A564" s="91"/>
      <c r="B564" s="417" t="s">
        <v>940</v>
      </c>
      <c r="C564" s="416" t="s">
        <v>941</v>
      </c>
      <c r="D564" s="417" t="s">
        <v>611</v>
      </c>
      <c r="E564" s="441" t="s">
        <v>644</v>
      </c>
      <c r="F564" s="91" t="s">
        <v>350</v>
      </c>
      <c r="G564" s="417">
        <v>1250</v>
      </c>
      <c r="H564" s="80">
        <f t="shared" si="8"/>
        <v>1000</v>
      </c>
      <c r="I564" s="417">
        <v>250</v>
      </c>
      <c r="J564" s="237"/>
    </row>
    <row r="565" spans="1:10" ht="15">
      <c r="A565" s="91"/>
      <c r="B565" s="417" t="s">
        <v>940</v>
      </c>
      <c r="C565" s="416" t="s">
        <v>941</v>
      </c>
      <c r="D565" s="417" t="s">
        <v>611</v>
      </c>
      <c r="E565" s="441" t="s">
        <v>644</v>
      </c>
      <c r="F565" s="91" t="s">
        <v>350</v>
      </c>
      <c r="G565" s="417">
        <v>1250</v>
      </c>
      <c r="H565" s="80">
        <f t="shared" si="8"/>
        <v>1000</v>
      </c>
      <c r="I565" s="417">
        <v>250</v>
      </c>
      <c r="J565" s="237"/>
    </row>
    <row r="566" spans="1:10" ht="15">
      <c r="A566" s="91"/>
      <c r="B566" s="417" t="s">
        <v>940</v>
      </c>
      <c r="C566" s="416" t="s">
        <v>941</v>
      </c>
      <c r="D566" s="417" t="s">
        <v>611</v>
      </c>
      <c r="E566" s="441" t="s">
        <v>644</v>
      </c>
      <c r="F566" s="91" t="s">
        <v>350</v>
      </c>
      <c r="G566" s="417">
        <v>1250</v>
      </c>
      <c r="H566" s="80">
        <f t="shared" si="8"/>
        <v>1000</v>
      </c>
      <c r="I566" s="417">
        <v>250</v>
      </c>
      <c r="J566" s="237"/>
    </row>
    <row r="567" spans="1:10" ht="15">
      <c r="A567" s="91"/>
      <c r="B567" s="417" t="s">
        <v>940</v>
      </c>
      <c r="C567" s="416" t="s">
        <v>941</v>
      </c>
      <c r="D567" s="417" t="s">
        <v>611</v>
      </c>
      <c r="E567" s="441" t="s">
        <v>644</v>
      </c>
      <c r="F567" s="91" t="s">
        <v>350</v>
      </c>
      <c r="G567" s="417">
        <v>1250</v>
      </c>
      <c r="H567" s="80">
        <f t="shared" si="8"/>
        <v>1000</v>
      </c>
      <c r="I567" s="417">
        <v>250</v>
      </c>
      <c r="J567" s="237"/>
    </row>
    <row r="568" spans="1:10" ht="15">
      <c r="A568" s="91"/>
      <c r="B568" s="417" t="s">
        <v>940</v>
      </c>
      <c r="C568" s="416" t="s">
        <v>941</v>
      </c>
      <c r="D568" s="417" t="s">
        <v>611</v>
      </c>
      <c r="E568" s="441" t="s">
        <v>644</v>
      </c>
      <c r="F568" s="91" t="s">
        <v>350</v>
      </c>
      <c r="G568" s="417">
        <v>1250</v>
      </c>
      <c r="H568" s="80">
        <f t="shared" si="8"/>
        <v>1000</v>
      </c>
      <c r="I568" s="417">
        <v>250</v>
      </c>
      <c r="J568" s="237"/>
    </row>
    <row r="569" spans="1:10" ht="15">
      <c r="A569" s="91"/>
      <c r="B569" s="417" t="s">
        <v>940</v>
      </c>
      <c r="C569" s="416" t="s">
        <v>941</v>
      </c>
      <c r="D569" s="417" t="s">
        <v>611</v>
      </c>
      <c r="E569" s="441" t="s">
        <v>644</v>
      </c>
      <c r="F569" s="91" t="s">
        <v>350</v>
      </c>
      <c r="G569" s="417">
        <v>1250</v>
      </c>
      <c r="H569" s="80">
        <f t="shared" si="8"/>
        <v>1000</v>
      </c>
      <c r="I569" s="417">
        <v>250</v>
      </c>
      <c r="J569" s="237"/>
    </row>
    <row r="570" spans="1:10" ht="15">
      <c r="A570" s="91"/>
      <c r="B570" s="417" t="s">
        <v>940</v>
      </c>
      <c r="C570" s="416" t="s">
        <v>941</v>
      </c>
      <c r="D570" s="417" t="s">
        <v>611</v>
      </c>
      <c r="E570" s="441" t="s">
        <v>644</v>
      </c>
      <c r="F570" s="91" t="s">
        <v>350</v>
      </c>
      <c r="G570" s="417">
        <v>1250</v>
      </c>
      <c r="H570" s="80">
        <f t="shared" si="8"/>
        <v>1000</v>
      </c>
      <c r="I570" s="417">
        <v>250</v>
      </c>
      <c r="J570" s="237"/>
    </row>
    <row r="571" spans="1:10" ht="15">
      <c r="A571" s="91"/>
      <c r="B571" s="417" t="s">
        <v>940</v>
      </c>
      <c r="C571" s="416" t="s">
        <v>941</v>
      </c>
      <c r="D571" s="417" t="s">
        <v>611</v>
      </c>
      <c r="E571" s="441" t="s">
        <v>644</v>
      </c>
      <c r="F571" s="91" t="s">
        <v>350</v>
      </c>
      <c r="G571" s="417">
        <v>1250</v>
      </c>
      <c r="H571" s="80">
        <f t="shared" si="8"/>
        <v>1000</v>
      </c>
      <c r="I571" s="417">
        <v>250</v>
      </c>
      <c r="J571" s="237"/>
    </row>
    <row r="572" spans="1:10" ht="15">
      <c r="A572" s="91"/>
      <c r="B572" s="417" t="s">
        <v>940</v>
      </c>
      <c r="C572" s="416" t="s">
        <v>941</v>
      </c>
      <c r="D572" s="417" t="s">
        <v>611</v>
      </c>
      <c r="E572" s="441" t="s">
        <v>644</v>
      </c>
      <c r="F572" s="91" t="s">
        <v>350</v>
      </c>
      <c r="G572" s="417">
        <v>1250</v>
      </c>
      <c r="H572" s="80">
        <f t="shared" si="8"/>
        <v>1000</v>
      </c>
      <c r="I572" s="417">
        <v>250</v>
      </c>
      <c r="J572" s="237"/>
    </row>
    <row r="573" spans="1:10" ht="15">
      <c r="A573" s="91"/>
      <c r="B573" s="417" t="s">
        <v>940</v>
      </c>
      <c r="C573" s="416" t="s">
        <v>941</v>
      </c>
      <c r="D573" s="417" t="s">
        <v>611</v>
      </c>
      <c r="E573" s="441" t="s">
        <v>644</v>
      </c>
      <c r="F573" s="91" t="s">
        <v>350</v>
      </c>
      <c r="G573" s="417">
        <v>1250</v>
      </c>
      <c r="H573" s="80">
        <f t="shared" si="8"/>
        <v>1000</v>
      </c>
      <c r="I573" s="417">
        <v>250</v>
      </c>
      <c r="J573" s="237"/>
    </row>
    <row r="574" spans="1:10" ht="15">
      <c r="A574" s="91"/>
      <c r="B574" s="417" t="s">
        <v>940</v>
      </c>
      <c r="C574" s="416" t="s">
        <v>941</v>
      </c>
      <c r="D574" s="417" t="s">
        <v>611</v>
      </c>
      <c r="E574" s="441" t="s">
        <v>644</v>
      </c>
      <c r="F574" s="91" t="s">
        <v>350</v>
      </c>
      <c r="G574" s="417">
        <v>1250</v>
      </c>
      <c r="H574" s="80">
        <f t="shared" si="8"/>
        <v>1000</v>
      </c>
      <c r="I574" s="417">
        <v>250</v>
      </c>
      <c r="J574" s="237"/>
    </row>
    <row r="575" spans="1:10" ht="15">
      <c r="A575" s="91"/>
      <c r="B575" s="417" t="s">
        <v>940</v>
      </c>
      <c r="C575" s="416" t="s">
        <v>941</v>
      </c>
      <c r="D575" s="417" t="s">
        <v>611</v>
      </c>
      <c r="E575" s="441" t="s">
        <v>644</v>
      </c>
      <c r="F575" s="91" t="s">
        <v>350</v>
      </c>
      <c r="G575" s="417">
        <v>1250</v>
      </c>
      <c r="H575" s="80">
        <f t="shared" si="8"/>
        <v>1000</v>
      </c>
      <c r="I575" s="417">
        <v>250</v>
      </c>
      <c r="J575" s="237"/>
    </row>
    <row r="576" spans="1:10" ht="15">
      <c r="A576" s="91"/>
      <c r="B576" s="417" t="s">
        <v>940</v>
      </c>
      <c r="C576" s="416" t="s">
        <v>941</v>
      </c>
      <c r="D576" s="417" t="s">
        <v>611</v>
      </c>
      <c r="E576" s="441" t="s">
        <v>644</v>
      </c>
      <c r="F576" s="91" t="s">
        <v>350</v>
      </c>
      <c r="G576" s="417">
        <v>1250</v>
      </c>
      <c r="H576" s="80">
        <f t="shared" si="8"/>
        <v>1000</v>
      </c>
      <c r="I576" s="417">
        <v>250</v>
      </c>
      <c r="J576" s="237"/>
    </row>
    <row r="577" spans="1:10" ht="15">
      <c r="A577" s="91"/>
      <c r="B577" s="417" t="s">
        <v>940</v>
      </c>
      <c r="C577" s="416" t="s">
        <v>941</v>
      </c>
      <c r="D577" s="417" t="s">
        <v>611</v>
      </c>
      <c r="E577" s="441" t="s">
        <v>644</v>
      </c>
      <c r="F577" s="91" t="s">
        <v>350</v>
      </c>
      <c r="G577" s="417">
        <v>2500</v>
      </c>
      <c r="H577" s="80">
        <f t="shared" si="8"/>
        <v>2000</v>
      </c>
      <c r="I577" s="417">
        <v>500</v>
      </c>
      <c r="J577" s="237"/>
    </row>
    <row r="578" spans="1:10" ht="15">
      <c r="A578" s="91"/>
      <c r="B578" s="417" t="s">
        <v>942</v>
      </c>
      <c r="C578" s="416" t="s">
        <v>943</v>
      </c>
      <c r="D578" s="417" t="s">
        <v>612</v>
      </c>
      <c r="E578" s="441" t="s">
        <v>644</v>
      </c>
      <c r="F578" s="91" t="s">
        <v>350</v>
      </c>
      <c r="G578" s="417">
        <v>1000</v>
      </c>
      <c r="H578" s="80">
        <f t="shared" si="8"/>
        <v>800</v>
      </c>
      <c r="I578" s="417">
        <v>200</v>
      </c>
      <c r="J578" s="237"/>
    </row>
    <row r="579" spans="1:10" ht="15">
      <c r="A579" s="91"/>
      <c r="B579" s="417" t="s">
        <v>942</v>
      </c>
      <c r="C579" s="416" t="s">
        <v>943</v>
      </c>
      <c r="D579" s="417" t="s">
        <v>612</v>
      </c>
      <c r="E579" s="441" t="s">
        <v>644</v>
      </c>
      <c r="F579" s="91" t="s">
        <v>350</v>
      </c>
      <c r="G579" s="417">
        <v>1000</v>
      </c>
      <c r="H579" s="80">
        <f t="shared" si="8"/>
        <v>800</v>
      </c>
      <c r="I579" s="417">
        <v>200</v>
      </c>
      <c r="J579" s="237"/>
    </row>
    <row r="580" spans="1:10" ht="15">
      <c r="A580" s="91"/>
      <c r="B580" s="417" t="s">
        <v>942</v>
      </c>
      <c r="C580" s="416" t="s">
        <v>943</v>
      </c>
      <c r="D580" s="417" t="s">
        <v>612</v>
      </c>
      <c r="E580" s="441" t="s">
        <v>644</v>
      </c>
      <c r="F580" s="91" t="s">
        <v>350</v>
      </c>
      <c r="G580" s="417">
        <v>3750</v>
      </c>
      <c r="H580" s="80">
        <f t="shared" si="8"/>
        <v>3000</v>
      </c>
      <c r="I580" s="417">
        <v>750</v>
      </c>
      <c r="J580" s="237"/>
    </row>
    <row r="581" spans="1:10" ht="15">
      <c r="A581" s="91"/>
      <c r="B581" s="417" t="s">
        <v>942</v>
      </c>
      <c r="C581" s="416" t="s">
        <v>943</v>
      </c>
      <c r="D581" s="417" t="s">
        <v>612</v>
      </c>
      <c r="E581" s="441" t="s">
        <v>644</v>
      </c>
      <c r="F581" s="91" t="s">
        <v>350</v>
      </c>
      <c r="G581" s="417">
        <v>1000</v>
      </c>
      <c r="H581" s="80">
        <f t="shared" si="8"/>
        <v>800</v>
      </c>
      <c r="I581" s="417">
        <v>200</v>
      </c>
      <c r="J581" s="237"/>
    </row>
    <row r="582" spans="1:10" ht="15">
      <c r="A582" s="91"/>
      <c r="B582" s="417" t="s">
        <v>942</v>
      </c>
      <c r="C582" s="416" t="s">
        <v>943</v>
      </c>
      <c r="D582" s="417" t="s">
        <v>612</v>
      </c>
      <c r="E582" s="441" t="s">
        <v>644</v>
      </c>
      <c r="F582" s="91" t="s">
        <v>350</v>
      </c>
      <c r="G582" s="417">
        <v>2500</v>
      </c>
      <c r="H582" s="80">
        <f t="shared" si="8"/>
        <v>2000</v>
      </c>
      <c r="I582" s="417">
        <v>500</v>
      </c>
      <c r="J582" s="237"/>
    </row>
    <row r="583" spans="1:10" ht="15">
      <c r="A583" s="91"/>
      <c r="B583" s="417" t="s">
        <v>942</v>
      </c>
      <c r="C583" s="416" t="s">
        <v>943</v>
      </c>
      <c r="D583" s="417" t="s">
        <v>612</v>
      </c>
      <c r="E583" s="441" t="s">
        <v>644</v>
      </c>
      <c r="F583" s="91" t="s">
        <v>350</v>
      </c>
      <c r="G583" s="417">
        <v>2500</v>
      </c>
      <c r="H583" s="80">
        <f t="shared" si="8"/>
        <v>2000</v>
      </c>
      <c r="I583" s="417">
        <v>500</v>
      </c>
      <c r="J583" s="237"/>
    </row>
    <row r="584" spans="1:10" ht="15">
      <c r="A584" s="91"/>
      <c r="B584" s="417" t="s">
        <v>942</v>
      </c>
      <c r="C584" s="416" t="s">
        <v>943</v>
      </c>
      <c r="D584" s="417" t="s">
        <v>612</v>
      </c>
      <c r="E584" s="441" t="s">
        <v>644</v>
      </c>
      <c r="F584" s="91" t="s">
        <v>350</v>
      </c>
      <c r="G584" s="417">
        <v>2500</v>
      </c>
      <c r="H584" s="80">
        <f t="shared" si="8"/>
        <v>2000</v>
      </c>
      <c r="I584" s="417">
        <v>500</v>
      </c>
      <c r="J584" s="237"/>
    </row>
    <row r="585" spans="1:10" ht="15">
      <c r="A585" s="91"/>
      <c r="B585" s="417" t="s">
        <v>942</v>
      </c>
      <c r="C585" s="416" t="s">
        <v>943</v>
      </c>
      <c r="D585" s="417" t="s">
        <v>612</v>
      </c>
      <c r="E585" s="441" t="s">
        <v>644</v>
      </c>
      <c r="F585" s="91" t="s">
        <v>350</v>
      </c>
      <c r="G585" s="417">
        <v>2500</v>
      </c>
      <c r="H585" s="80">
        <f t="shared" si="8"/>
        <v>2000</v>
      </c>
      <c r="I585" s="417">
        <v>500</v>
      </c>
      <c r="J585" s="237"/>
    </row>
    <row r="586" spans="1:10" ht="15">
      <c r="A586" s="91"/>
      <c r="B586" s="417" t="s">
        <v>942</v>
      </c>
      <c r="C586" s="416" t="s">
        <v>943</v>
      </c>
      <c r="D586" s="417" t="s">
        <v>612</v>
      </c>
      <c r="E586" s="441" t="s">
        <v>644</v>
      </c>
      <c r="F586" s="91" t="s">
        <v>350</v>
      </c>
      <c r="G586" s="417">
        <v>3750</v>
      </c>
      <c r="H586" s="80">
        <f t="shared" ref="H586:H647" si="9">G586-I586</f>
        <v>3000</v>
      </c>
      <c r="I586" s="417">
        <v>750</v>
      </c>
      <c r="J586" s="237"/>
    </row>
    <row r="587" spans="1:10" ht="15">
      <c r="A587" s="91"/>
      <c r="B587" s="417" t="s">
        <v>942</v>
      </c>
      <c r="C587" s="416" t="s">
        <v>943</v>
      </c>
      <c r="D587" s="417" t="s">
        <v>612</v>
      </c>
      <c r="E587" s="441" t="s">
        <v>644</v>
      </c>
      <c r="F587" s="91" t="s">
        <v>350</v>
      </c>
      <c r="G587" s="417">
        <v>3750</v>
      </c>
      <c r="H587" s="80">
        <f t="shared" si="9"/>
        <v>3000</v>
      </c>
      <c r="I587" s="417">
        <v>750</v>
      </c>
      <c r="J587" s="237"/>
    </row>
    <row r="588" spans="1:10" ht="15">
      <c r="A588" s="91"/>
      <c r="B588" s="417" t="s">
        <v>944</v>
      </c>
      <c r="C588" s="416" t="s">
        <v>858</v>
      </c>
      <c r="D588" s="417" t="s">
        <v>613</v>
      </c>
      <c r="E588" s="441" t="s">
        <v>652</v>
      </c>
      <c r="F588" s="91" t="s">
        <v>350</v>
      </c>
      <c r="G588" s="417">
        <v>3750</v>
      </c>
      <c r="H588" s="80">
        <f t="shared" si="9"/>
        <v>3000</v>
      </c>
      <c r="I588" s="417">
        <v>750</v>
      </c>
      <c r="J588" s="237"/>
    </row>
    <row r="589" spans="1:10" ht="15">
      <c r="A589" s="91"/>
      <c r="B589" s="417" t="s">
        <v>944</v>
      </c>
      <c r="C589" s="416" t="s">
        <v>858</v>
      </c>
      <c r="D589" s="417" t="s">
        <v>613</v>
      </c>
      <c r="E589" s="441" t="s">
        <v>652</v>
      </c>
      <c r="F589" s="91" t="s">
        <v>350</v>
      </c>
      <c r="G589" s="417">
        <v>3750</v>
      </c>
      <c r="H589" s="80">
        <f t="shared" si="9"/>
        <v>3000</v>
      </c>
      <c r="I589" s="417">
        <v>750</v>
      </c>
      <c r="J589" s="237"/>
    </row>
    <row r="590" spans="1:10" ht="15">
      <c r="A590" s="91"/>
      <c r="B590" s="417" t="s">
        <v>944</v>
      </c>
      <c r="C590" s="416" t="s">
        <v>858</v>
      </c>
      <c r="D590" s="417" t="s">
        <v>613</v>
      </c>
      <c r="E590" s="441" t="s">
        <v>652</v>
      </c>
      <c r="F590" s="91" t="s">
        <v>350</v>
      </c>
      <c r="G590" s="417">
        <v>3750</v>
      </c>
      <c r="H590" s="80">
        <f t="shared" si="9"/>
        <v>3000</v>
      </c>
      <c r="I590" s="417">
        <v>750</v>
      </c>
      <c r="J590" s="237"/>
    </row>
    <row r="591" spans="1:10" ht="15">
      <c r="A591" s="91"/>
      <c r="B591" s="417" t="s">
        <v>944</v>
      </c>
      <c r="C591" s="416" t="s">
        <v>858</v>
      </c>
      <c r="D591" s="417" t="s">
        <v>613</v>
      </c>
      <c r="E591" s="441" t="s">
        <v>652</v>
      </c>
      <c r="F591" s="91" t="s">
        <v>350</v>
      </c>
      <c r="G591" s="417">
        <v>3750</v>
      </c>
      <c r="H591" s="80">
        <f t="shared" si="9"/>
        <v>3000</v>
      </c>
      <c r="I591" s="417">
        <v>750</v>
      </c>
      <c r="J591" s="237"/>
    </row>
    <row r="592" spans="1:10" ht="15">
      <c r="A592" s="91"/>
      <c r="B592" s="417" t="s">
        <v>945</v>
      </c>
      <c r="C592" s="416" t="s">
        <v>946</v>
      </c>
      <c r="D592" s="417" t="s">
        <v>614</v>
      </c>
      <c r="E592" s="441" t="s">
        <v>644</v>
      </c>
      <c r="F592" s="91" t="s">
        <v>350</v>
      </c>
      <c r="G592" s="417">
        <v>187.5</v>
      </c>
      <c r="H592" s="80">
        <f t="shared" si="9"/>
        <v>150</v>
      </c>
      <c r="I592" s="417">
        <v>37.5</v>
      </c>
      <c r="J592" s="237"/>
    </row>
    <row r="593" spans="1:10" ht="15">
      <c r="A593" s="91"/>
      <c r="B593" s="417" t="s">
        <v>945</v>
      </c>
      <c r="C593" s="416" t="s">
        <v>946</v>
      </c>
      <c r="D593" s="417" t="s">
        <v>614</v>
      </c>
      <c r="E593" s="441" t="s">
        <v>644</v>
      </c>
      <c r="F593" s="91" t="s">
        <v>350</v>
      </c>
      <c r="G593" s="417">
        <v>187.5</v>
      </c>
      <c r="H593" s="80">
        <f t="shared" si="9"/>
        <v>150</v>
      </c>
      <c r="I593" s="417">
        <v>37.5</v>
      </c>
      <c r="J593" s="237"/>
    </row>
    <row r="594" spans="1:10" ht="15">
      <c r="A594" s="91"/>
      <c r="B594" s="417" t="s">
        <v>945</v>
      </c>
      <c r="C594" s="416" t="s">
        <v>946</v>
      </c>
      <c r="D594" s="417" t="s">
        <v>614</v>
      </c>
      <c r="E594" s="441" t="s">
        <v>644</v>
      </c>
      <c r="F594" s="91" t="s">
        <v>350</v>
      </c>
      <c r="G594" s="417">
        <v>187.5</v>
      </c>
      <c r="H594" s="80">
        <f t="shared" si="9"/>
        <v>150</v>
      </c>
      <c r="I594" s="417">
        <v>37.5</v>
      </c>
      <c r="J594" s="237"/>
    </row>
    <row r="595" spans="1:10" ht="15">
      <c r="A595" s="91"/>
      <c r="B595" s="417" t="s">
        <v>945</v>
      </c>
      <c r="C595" s="416" t="s">
        <v>946</v>
      </c>
      <c r="D595" s="417" t="s">
        <v>614</v>
      </c>
      <c r="E595" s="441" t="s">
        <v>644</v>
      </c>
      <c r="F595" s="91" t="s">
        <v>350</v>
      </c>
      <c r="G595" s="417">
        <v>187.5</v>
      </c>
      <c r="H595" s="80">
        <f t="shared" si="9"/>
        <v>150</v>
      </c>
      <c r="I595" s="417">
        <v>37.5</v>
      </c>
      <c r="J595" s="237"/>
    </row>
    <row r="596" spans="1:10" ht="15">
      <c r="A596" s="91"/>
      <c r="B596" s="417" t="s">
        <v>945</v>
      </c>
      <c r="C596" s="416" t="s">
        <v>947</v>
      </c>
      <c r="D596" s="417" t="s">
        <v>614</v>
      </c>
      <c r="E596" s="441" t="s">
        <v>644</v>
      </c>
      <c r="F596" s="91" t="s">
        <v>350</v>
      </c>
      <c r="G596" s="417">
        <v>187.5</v>
      </c>
      <c r="H596" s="80">
        <f t="shared" si="9"/>
        <v>150</v>
      </c>
      <c r="I596" s="417">
        <v>37.5</v>
      </c>
      <c r="J596" s="237"/>
    </row>
    <row r="597" spans="1:10" ht="15">
      <c r="A597" s="91"/>
      <c r="B597" s="417" t="s">
        <v>948</v>
      </c>
      <c r="C597" s="416" t="s">
        <v>949</v>
      </c>
      <c r="D597" s="417" t="s">
        <v>615</v>
      </c>
      <c r="E597" s="441" t="s">
        <v>644</v>
      </c>
      <c r="F597" s="91" t="s">
        <v>350</v>
      </c>
      <c r="G597" s="417">
        <v>625</v>
      </c>
      <c r="H597" s="80">
        <f t="shared" si="9"/>
        <v>500</v>
      </c>
      <c r="I597" s="417">
        <v>125</v>
      </c>
      <c r="J597" s="237"/>
    </row>
    <row r="598" spans="1:10" ht="15">
      <c r="A598" s="91"/>
      <c r="B598" s="417" t="s">
        <v>948</v>
      </c>
      <c r="C598" s="416" t="s">
        <v>949</v>
      </c>
      <c r="D598" s="417" t="s">
        <v>615</v>
      </c>
      <c r="E598" s="441" t="s">
        <v>644</v>
      </c>
      <c r="F598" s="91" t="s">
        <v>350</v>
      </c>
      <c r="G598" s="417">
        <v>375</v>
      </c>
      <c r="H598" s="80">
        <f t="shared" si="9"/>
        <v>300</v>
      </c>
      <c r="I598" s="417">
        <v>75</v>
      </c>
      <c r="J598" s="237"/>
    </row>
    <row r="599" spans="1:10" ht="15">
      <c r="A599" s="91"/>
      <c r="B599" s="417" t="s">
        <v>948</v>
      </c>
      <c r="C599" s="416" t="s">
        <v>949</v>
      </c>
      <c r="D599" s="417" t="s">
        <v>615</v>
      </c>
      <c r="E599" s="441" t="s">
        <v>644</v>
      </c>
      <c r="F599" s="91" t="s">
        <v>350</v>
      </c>
      <c r="G599" s="417">
        <v>125</v>
      </c>
      <c r="H599" s="80">
        <f t="shared" si="9"/>
        <v>100</v>
      </c>
      <c r="I599" s="417">
        <v>25</v>
      </c>
      <c r="J599" s="237"/>
    </row>
    <row r="600" spans="1:10" ht="15">
      <c r="A600" s="91"/>
      <c r="B600" s="417" t="s">
        <v>950</v>
      </c>
      <c r="C600" s="416" t="s">
        <v>951</v>
      </c>
      <c r="D600" s="417" t="s">
        <v>616</v>
      </c>
      <c r="E600" s="441" t="s">
        <v>644</v>
      </c>
      <c r="F600" s="91" t="s">
        <v>350</v>
      </c>
      <c r="G600" s="417">
        <v>875</v>
      </c>
      <c r="H600" s="80">
        <f t="shared" si="9"/>
        <v>700</v>
      </c>
      <c r="I600" s="417">
        <v>175</v>
      </c>
      <c r="J600" s="237"/>
    </row>
    <row r="601" spans="1:10" ht="15">
      <c r="A601" s="91"/>
      <c r="B601" s="417" t="s">
        <v>950</v>
      </c>
      <c r="C601" s="416" t="s">
        <v>951</v>
      </c>
      <c r="D601" s="417" t="s">
        <v>616</v>
      </c>
      <c r="E601" s="441" t="s">
        <v>644</v>
      </c>
      <c r="F601" s="91" t="s">
        <v>350</v>
      </c>
      <c r="G601" s="417">
        <v>875</v>
      </c>
      <c r="H601" s="80">
        <f t="shared" si="9"/>
        <v>700</v>
      </c>
      <c r="I601" s="417">
        <v>175</v>
      </c>
      <c r="J601" s="237"/>
    </row>
    <row r="602" spans="1:10" ht="15">
      <c r="A602" s="91"/>
      <c r="B602" s="417" t="s">
        <v>950</v>
      </c>
      <c r="C602" s="416" t="s">
        <v>951</v>
      </c>
      <c r="D602" s="417" t="s">
        <v>616</v>
      </c>
      <c r="E602" s="441" t="s">
        <v>644</v>
      </c>
      <c r="F602" s="91" t="s">
        <v>350</v>
      </c>
      <c r="G602" s="417">
        <v>875</v>
      </c>
      <c r="H602" s="80">
        <f t="shared" si="9"/>
        <v>700</v>
      </c>
      <c r="I602" s="417">
        <v>175</v>
      </c>
      <c r="J602" s="237"/>
    </row>
    <row r="603" spans="1:10" ht="15">
      <c r="A603" s="91"/>
      <c r="B603" s="417" t="s">
        <v>950</v>
      </c>
      <c r="C603" s="416" t="s">
        <v>951</v>
      </c>
      <c r="D603" s="417" t="s">
        <v>616</v>
      </c>
      <c r="E603" s="441" t="s">
        <v>644</v>
      </c>
      <c r="F603" s="91" t="s">
        <v>350</v>
      </c>
      <c r="G603" s="417">
        <v>2500</v>
      </c>
      <c r="H603" s="80">
        <f t="shared" si="9"/>
        <v>2000</v>
      </c>
      <c r="I603" s="417">
        <v>500</v>
      </c>
      <c r="J603" s="237"/>
    </row>
    <row r="604" spans="1:10" ht="15">
      <c r="A604" s="91"/>
      <c r="B604" s="417" t="s">
        <v>950</v>
      </c>
      <c r="C604" s="416" t="s">
        <v>951</v>
      </c>
      <c r="D604" s="417" t="s">
        <v>616</v>
      </c>
      <c r="E604" s="441" t="s">
        <v>644</v>
      </c>
      <c r="F604" s="91" t="s">
        <v>350</v>
      </c>
      <c r="G604" s="417">
        <v>1250</v>
      </c>
      <c r="H604" s="80">
        <f t="shared" si="9"/>
        <v>1000</v>
      </c>
      <c r="I604" s="417">
        <v>250</v>
      </c>
      <c r="J604" s="237"/>
    </row>
    <row r="605" spans="1:10" ht="15">
      <c r="A605" s="91"/>
      <c r="B605" s="417" t="s">
        <v>950</v>
      </c>
      <c r="C605" s="416" t="s">
        <v>951</v>
      </c>
      <c r="D605" s="417" t="s">
        <v>616</v>
      </c>
      <c r="E605" s="441" t="s">
        <v>644</v>
      </c>
      <c r="F605" s="91" t="s">
        <v>350</v>
      </c>
      <c r="G605" s="417">
        <v>1250</v>
      </c>
      <c r="H605" s="80">
        <f t="shared" si="9"/>
        <v>1000</v>
      </c>
      <c r="I605" s="417">
        <v>250</v>
      </c>
      <c r="J605" s="237"/>
    </row>
    <row r="606" spans="1:10" ht="15">
      <c r="A606" s="91"/>
      <c r="B606" s="417" t="s">
        <v>950</v>
      </c>
      <c r="C606" s="416" t="s">
        <v>951</v>
      </c>
      <c r="D606" s="417" t="s">
        <v>616</v>
      </c>
      <c r="E606" s="441" t="s">
        <v>644</v>
      </c>
      <c r="F606" s="91" t="s">
        <v>350</v>
      </c>
      <c r="G606" s="417">
        <v>2500</v>
      </c>
      <c r="H606" s="80">
        <f t="shared" si="9"/>
        <v>2000</v>
      </c>
      <c r="I606" s="417">
        <v>500</v>
      </c>
      <c r="J606" s="237"/>
    </row>
    <row r="607" spans="1:10" ht="15">
      <c r="A607" s="91"/>
      <c r="B607" s="417" t="s">
        <v>950</v>
      </c>
      <c r="C607" s="416" t="s">
        <v>951</v>
      </c>
      <c r="D607" s="417" t="s">
        <v>616</v>
      </c>
      <c r="E607" s="441" t="s">
        <v>644</v>
      </c>
      <c r="F607" s="91" t="s">
        <v>350</v>
      </c>
      <c r="G607" s="417">
        <v>2500</v>
      </c>
      <c r="H607" s="80">
        <f t="shared" si="9"/>
        <v>2000</v>
      </c>
      <c r="I607" s="417">
        <v>500</v>
      </c>
      <c r="J607" s="237"/>
    </row>
    <row r="608" spans="1:10" ht="15">
      <c r="A608" s="91"/>
      <c r="B608" s="417" t="s">
        <v>950</v>
      </c>
      <c r="C608" s="416" t="s">
        <v>951</v>
      </c>
      <c r="D608" s="417" t="s">
        <v>616</v>
      </c>
      <c r="E608" s="441" t="s">
        <v>644</v>
      </c>
      <c r="F608" s="91" t="s">
        <v>350</v>
      </c>
      <c r="G608" s="417">
        <v>2500</v>
      </c>
      <c r="H608" s="80">
        <f t="shared" si="9"/>
        <v>2000</v>
      </c>
      <c r="I608" s="417">
        <v>500</v>
      </c>
      <c r="J608" s="237"/>
    </row>
    <row r="609" spans="1:10" ht="15">
      <c r="A609" s="91"/>
      <c r="B609" s="417" t="s">
        <v>950</v>
      </c>
      <c r="C609" s="416" t="s">
        <v>951</v>
      </c>
      <c r="D609" s="417" t="s">
        <v>616</v>
      </c>
      <c r="E609" s="441" t="s">
        <v>644</v>
      </c>
      <c r="F609" s="91" t="s">
        <v>350</v>
      </c>
      <c r="G609" s="417">
        <v>875</v>
      </c>
      <c r="H609" s="80">
        <f t="shared" si="9"/>
        <v>700</v>
      </c>
      <c r="I609" s="417">
        <v>175</v>
      </c>
      <c r="J609" s="237"/>
    </row>
    <row r="610" spans="1:10" ht="15">
      <c r="A610" s="91"/>
      <c r="B610" s="417" t="s">
        <v>950</v>
      </c>
      <c r="C610" s="416" t="s">
        <v>951</v>
      </c>
      <c r="D610" s="417" t="s">
        <v>616</v>
      </c>
      <c r="E610" s="441" t="s">
        <v>644</v>
      </c>
      <c r="F610" s="91" t="s">
        <v>350</v>
      </c>
      <c r="G610" s="417">
        <v>2500</v>
      </c>
      <c r="H610" s="80">
        <f t="shared" si="9"/>
        <v>2000</v>
      </c>
      <c r="I610" s="417">
        <v>500</v>
      </c>
      <c r="J610" s="237"/>
    </row>
    <row r="611" spans="1:10" ht="15">
      <c r="A611" s="91"/>
      <c r="B611" s="417" t="s">
        <v>950</v>
      </c>
      <c r="C611" s="416" t="s">
        <v>951</v>
      </c>
      <c r="D611" s="417" t="s">
        <v>616</v>
      </c>
      <c r="E611" s="441" t="s">
        <v>644</v>
      </c>
      <c r="F611" s="91" t="s">
        <v>350</v>
      </c>
      <c r="G611" s="417">
        <v>2500</v>
      </c>
      <c r="H611" s="80">
        <f t="shared" si="9"/>
        <v>2000</v>
      </c>
      <c r="I611" s="417">
        <v>500</v>
      </c>
      <c r="J611" s="237"/>
    </row>
    <row r="612" spans="1:10" ht="15">
      <c r="A612" s="91"/>
      <c r="B612" s="417" t="s">
        <v>950</v>
      </c>
      <c r="C612" s="416" t="s">
        <v>951</v>
      </c>
      <c r="D612" s="417" t="s">
        <v>616</v>
      </c>
      <c r="E612" s="441" t="s">
        <v>644</v>
      </c>
      <c r="F612" s="91" t="s">
        <v>350</v>
      </c>
      <c r="G612" s="417">
        <v>2500</v>
      </c>
      <c r="H612" s="80">
        <f t="shared" si="9"/>
        <v>2000</v>
      </c>
      <c r="I612" s="417">
        <v>500</v>
      </c>
      <c r="J612" s="237"/>
    </row>
    <row r="613" spans="1:10" ht="15">
      <c r="A613" s="91"/>
      <c r="B613" s="417" t="s">
        <v>950</v>
      </c>
      <c r="C613" s="416" t="s">
        <v>951</v>
      </c>
      <c r="D613" s="417" t="s">
        <v>616</v>
      </c>
      <c r="E613" s="441" t="s">
        <v>644</v>
      </c>
      <c r="F613" s="91" t="s">
        <v>350</v>
      </c>
      <c r="G613" s="417">
        <v>1250</v>
      </c>
      <c r="H613" s="80">
        <f t="shared" si="9"/>
        <v>1000</v>
      </c>
      <c r="I613" s="417">
        <v>250</v>
      </c>
      <c r="J613" s="237"/>
    </row>
    <row r="614" spans="1:10" ht="15">
      <c r="A614" s="91"/>
      <c r="B614" s="417" t="s">
        <v>950</v>
      </c>
      <c r="C614" s="416" t="s">
        <v>951</v>
      </c>
      <c r="D614" s="417" t="s">
        <v>616</v>
      </c>
      <c r="E614" s="441" t="s">
        <v>644</v>
      </c>
      <c r="F614" s="91" t="s">
        <v>350</v>
      </c>
      <c r="G614" s="417">
        <v>2500</v>
      </c>
      <c r="H614" s="80">
        <f t="shared" si="9"/>
        <v>2000</v>
      </c>
      <c r="I614" s="417">
        <v>500</v>
      </c>
      <c r="J614" s="237"/>
    </row>
    <row r="615" spans="1:10" ht="15">
      <c r="A615" s="91"/>
      <c r="B615" s="417" t="s">
        <v>952</v>
      </c>
      <c r="C615" s="416" t="s">
        <v>953</v>
      </c>
      <c r="D615" s="417" t="s">
        <v>617</v>
      </c>
      <c r="E615" s="441" t="s">
        <v>644</v>
      </c>
      <c r="F615" s="91" t="s">
        <v>350</v>
      </c>
      <c r="G615" s="417">
        <v>1250</v>
      </c>
      <c r="H615" s="80">
        <f t="shared" si="9"/>
        <v>1000</v>
      </c>
      <c r="I615" s="417">
        <v>250</v>
      </c>
      <c r="J615" s="237"/>
    </row>
    <row r="616" spans="1:10" ht="15">
      <c r="A616" s="91"/>
      <c r="B616" s="417" t="s">
        <v>952</v>
      </c>
      <c r="C616" s="416" t="s">
        <v>953</v>
      </c>
      <c r="D616" s="417" t="s">
        <v>617</v>
      </c>
      <c r="E616" s="441" t="s">
        <v>644</v>
      </c>
      <c r="F616" s="91" t="s">
        <v>350</v>
      </c>
      <c r="G616" s="417">
        <v>1250</v>
      </c>
      <c r="H616" s="80">
        <f t="shared" si="9"/>
        <v>1000</v>
      </c>
      <c r="I616" s="417">
        <v>250</v>
      </c>
      <c r="J616" s="237"/>
    </row>
    <row r="617" spans="1:10" ht="15">
      <c r="A617" s="91"/>
      <c r="B617" s="417" t="s">
        <v>954</v>
      </c>
      <c r="C617" s="416" t="s">
        <v>888</v>
      </c>
      <c r="D617" s="417" t="s">
        <v>618</v>
      </c>
      <c r="E617" s="441" t="s">
        <v>644</v>
      </c>
      <c r="F617" s="91" t="s">
        <v>350</v>
      </c>
      <c r="G617" s="417">
        <v>1250</v>
      </c>
      <c r="H617" s="80">
        <f t="shared" si="9"/>
        <v>1000</v>
      </c>
      <c r="I617" s="417">
        <v>250</v>
      </c>
      <c r="J617" s="237"/>
    </row>
    <row r="618" spans="1:10" ht="15">
      <c r="A618" s="91"/>
      <c r="B618" s="417" t="s">
        <v>954</v>
      </c>
      <c r="C618" s="416" t="s">
        <v>888</v>
      </c>
      <c r="D618" s="417" t="s">
        <v>618</v>
      </c>
      <c r="E618" s="441" t="s">
        <v>644</v>
      </c>
      <c r="F618" s="91" t="s">
        <v>350</v>
      </c>
      <c r="G618" s="417">
        <v>1250</v>
      </c>
      <c r="H618" s="80">
        <f t="shared" si="9"/>
        <v>1000</v>
      </c>
      <c r="I618" s="417">
        <v>250</v>
      </c>
      <c r="J618" s="237"/>
    </row>
    <row r="619" spans="1:10" ht="15">
      <c r="A619" s="91"/>
      <c r="B619" s="417" t="s">
        <v>954</v>
      </c>
      <c r="C619" s="416" t="s">
        <v>888</v>
      </c>
      <c r="D619" s="417" t="s">
        <v>618</v>
      </c>
      <c r="E619" s="441" t="s">
        <v>644</v>
      </c>
      <c r="F619" s="91" t="s">
        <v>350</v>
      </c>
      <c r="G619" s="417">
        <v>1250</v>
      </c>
      <c r="H619" s="80">
        <f t="shared" si="9"/>
        <v>1000</v>
      </c>
      <c r="I619" s="417">
        <v>250</v>
      </c>
      <c r="J619" s="237"/>
    </row>
    <row r="620" spans="1:10" ht="15">
      <c r="A620" s="91"/>
      <c r="B620" s="417" t="s">
        <v>954</v>
      </c>
      <c r="C620" s="416" t="s">
        <v>888</v>
      </c>
      <c r="D620" s="417" t="s">
        <v>618</v>
      </c>
      <c r="E620" s="441" t="s">
        <v>644</v>
      </c>
      <c r="F620" s="91" t="s">
        <v>350</v>
      </c>
      <c r="G620" s="417">
        <v>1250</v>
      </c>
      <c r="H620" s="80">
        <f t="shared" si="9"/>
        <v>1000</v>
      </c>
      <c r="I620" s="417">
        <v>250</v>
      </c>
      <c r="J620" s="237"/>
    </row>
    <row r="621" spans="1:10" ht="15">
      <c r="A621" s="91"/>
      <c r="B621" s="417" t="s">
        <v>954</v>
      </c>
      <c r="C621" s="416" t="s">
        <v>888</v>
      </c>
      <c r="D621" s="417" t="s">
        <v>618</v>
      </c>
      <c r="E621" s="441" t="s">
        <v>644</v>
      </c>
      <c r="F621" s="91" t="s">
        <v>350</v>
      </c>
      <c r="G621" s="417">
        <v>1250</v>
      </c>
      <c r="H621" s="80">
        <f t="shared" si="9"/>
        <v>1000</v>
      </c>
      <c r="I621" s="417">
        <v>250</v>
      </c>
      <c r="J621" s="237"/>
    </row>
    <row r="622" spans="1:10" ht="15">
      <c r="A622" s="91"/>
      <c r="B622" s="417" t="s">
        <v>954</v>
      </c>
      <c r="C622" s="416" t="s">
        <v>888</v>
      </c>
      <c r="D622" s="417" t="s">
        <v>618</v>
      </c>
      <c r="E622" s="441" t="s">
        <v>644</v>
      </c>
      <c r="F622" s="91" t="s">
        <v>350</v>
      </c>
      <c r="G622" s="417">
        <v>1250</v>
      </c>
      <c r="H622" s="80">
        <f t="shared" si="9"/>
        <v>1000</v>
      </c>
      <c r="I622" s="417">
        <v>250</v>
      </c>
      <c r="J622" s="237"/>
    </row>
    <row r="623" spans="1:10" ht="15">
      <c r="A623" s="91"/>
      <c r="B623" s="417" t="s">
        <v>954</v>
      </c>
      <c r="C623" s="416" t="s">
        <v>888</v>
      </c>
      <c r="D623" s="417" t="s">
        <v>618</v>
      </c>
      <c r="E623" s="441" t="s">
        <v>644</v>
      </c>
      <c r="F623" s="91" t="s">
        <v>350</v>
      </c>
      <c r="G623" s="417">
        <v>1250</v>
      </c>
      <c r="H623" s="80">
        <f t="shared" si="9"/>
        <v>1000</v>
      </c>
      <c r="I623" s="417">
        <v>250</v>
      </c>
      <c r="J623" s="237"/>
    </row>
    <row r="624" spans="1:10" ht="15">
      <c r="A624" s="91"/>
      <c r="B624" s="417" t="s">
        <v>954</v>
      </c>
      <c r="C624" s="416" t="s">
        <v>888</v>
      </c>
      <c r="D624" s="417" t="s">
        <v>618</v>
      </c>
      <c r="E624" s="441" t="s">
        <v>644</v>
      </c>
      <c r="F624" s="91" t="s">
        <v>350</v>
      </c>
      <c r="G624" s="417">
        <v>1250</v>
      </c>
      <c r="H624" s="80">
        <f t="shared" si="9"/>
        <v>1000</v>
      </c>
      <c r="I624" s="417">
        <v>250</v>
      </c>
      <c r="J624" s="237"/>
    </row>
    <row r="625" spans="1:10" ht="15">
      <c r="A625" s="91"/>
      <c r="B625" s="417" t="s">
        <v>954</v>
      </c>
      <c r="C625" s="416" t="s">
        <v>888</v>
      </c>
      <c r="D625" s="417" t="s">
        <v>618</v>
      </c>
      <c r="E625" s="441" t="s">
        <v>644</v>
      </c>
      <c r="F625" s="91" t="s">
        <v>350</v>
      </c>
      <c r="G625" s="417">
        <v>1250</v>
      </c>
      <c r="H625" s="80">
        <f t="shared" si="9"/>
        <v>1000</v>
      </c>
      <c r="I625" s="417">
        <v>250</v>
      </c>
      <c r="J625" s="237"/>
    </row>
    <row r="626" spans="1:10" ht="15">
      <c r="A626" s="91"/>
      <c r="B626" s="417" t="s">
        <v>954</v>
      </c>
      <c r="C626" s="416" t="s">
        <v>888</v>
      </c>
      <c r="D626" s="417" t="s">
        <v>618</v>
      </c>
      <c r="E626" s="441" t="s">
        <v>644</v>
      </c>
      <c r="F626" s="91" t="s">
        <v>350</v>
      </c>
      <c r="G626" s="417">
        <v>1250</v>
      </c>
      <c r="H626" s="80">
        <f t="shared" si="9"/>
        <v>1000</v>
      </c>
      <c r="I626" s="417">
        <v>250</v>
      </c>
      <c r="J626" s="237"/>
    </row>
    <row r="627" spans="1:10" ht="15">
      <c r="A627" s="91"/>
      <c r="B627" s="417" t="s">
        <v>954</v>
      </c>
      <c r="C627" s="416" t="s">
        <v>888</v>
      </c>
      <c r="D627" s="417" t="s">
        <v>618</v>
      </c>
      <c r="E627" s="441" t="s">
        <v>644</v>
      </c>
      <c r="F627" s="91" t="s">
        <v>350</v>
      </c>
      <c r="G627" s="417">
        <v>1250</v>
      </c>
      <c r="H627" s="80">
        <f t="shared" si="9"/>
        <v>1000</v>
      </c>
      <c r="I627" s="417">
        <v>250</v>
      </c>
      <c r="J627" s="237"/>
    </row>
    <row r="628" spans="1:10" ht="15">
      <c r="A628" s="91"/>
      <c r="B628" s="417" t="s">
        <v>954</v>
      </c>
      <c r="C628" s="416" t="s">
        <v>888</v>
      </c>
      <c r="D628" s="417" t="s">
        <v>618</v>
      </c>
      <c r="E628" s="441" t="s">
        <v>644</v>
      </c>
      <c r="F628" s="91" t="s">
        <v>350</v>
      </c>
      <c r="G628" s="417">
        <v>1250</v>
      </c>
      <c r="H628" s="80">
        <f t="shared" si="9"/>
        <v>1000</v>
      </c>
      <c r="I628" s="417">
        <v>250</v>
      </c>
      <c r="J628" s="237"/>
    </row>
    <row r="629" spans="1:10" ht="15">
      <c r="A629" s="91"/>
      <c r="B629" s="417" t="s">
        <v>954</v>
      </c>
      <c r="C629" s="416" t="s">
        <v>888</v>
      </c>
      <c r="D629" s="417" t="s">
        <v>618</v>
      </c>
      <c r="E629" s="441" t="s">
        <v>644</v>
      </c>
      <c r="F629" s="91" t="s">
        <v>350</v>
      </c>
      <c r="G629" s="417">
        <v>1250</v>
      </c>
      <c r="H629" s="80">
        <f t="shared" si="9"/>
        <v>1000</v>
      </c>
      <c r="I629" s="417">
        <v>250</v>
      </c>
      <c r="J629" s="237"/>
    </row>
    <row r="630" spans="1:10" ht="15">
      <c r="A630" s="91"/>
      <c r="B630" s="417" t="s">
        <v>954</v>
      </c>
      <c r="C630" s="416" t="s">
        <v>888</v>
      </c>
      <c r="D630" s="417" t="s">
        <v>618</v>
      </c>
      <c r="E630" s="441" t="s">
        <v>644</v>
      </c>
      <c r="F630" s="91" t="s">
        <v>350</v>
      </c>
      <c r="G630" s="417">
        <v>1250</v>
      </c>
      <c r="H630" s="80">
        <f t="shared" si="9"/>
        <v>1000</v>
      </c>
      <c r="I630" s="417">
        <v>250</v>
      </c>
      <c r="J630" s="237"/>
    </row>
    <row r="631" spans="1:10" ht="15">
      <c r="A631" s="91"/>
      <c r="B631" s="417" t="s">
        <v>954</v>
      </c>
      <c r="C631" s="416" t="s">
        <v>888</v>
      </c>
      <c r="D631" s="417" t="s">
        <v>618</v>
      </c>
      <c r="E631" s="441" t="s">
        <v>644</v>
      </c>
      <c r="F631" s="91" t="s">
        <v>350</v>
      </c>
      <c r="G631" s="417">
        <v>1250</v>
      </c>
      <c r="H631" s="80">
        <f t="shared" si="9"/>
        <v>1000</v>
      </c>
      <c r="I631" s="417">
        <v>250</v>
      </c>
      <c r="J631" s="237"/>
    </row>
    <row r="632" spans="1:10" ht="15">
      <c r="A632" s="91"/>
      <c r="B632" s="417" t="s">
        <v>954</v>
      </c>
      <c r="C632" s="416" t="s">
        <v>888</v>
      </c>
      <c r="D632" s="417" t="s">
        <v>618</v>
      </c>
      <c r="E632" s="441" t="s">
        <v>644</v>
      </c>
      <c r="F632" s="91" t="s">
        <v>350</v>
      </c>
      <c r="G632" s="417">
        <v>1250</v>
      </c>
      <c r="H632" s="80">
        <f t="shared" si="9"/>
        <v>1000</v>
      </c>
      <c r="I632" s="417">
        <v>250</v>
      </c>
      <c r="J632" s="237"/>
    </row>
    <row r="633" spans="1:10" ht="15">
      <c r="A633" s="91"/>
      <c r="B633" s="417" t="s">
        <v>955</v>
      </c>
      <c r="C633" s="416" t="s">
        <v>956</v>
      </c>
      <c r="D633" s="417" t="s">
        <v>619</v>
      </c>
      <c r="E633" s="441" t="s">
        <v>644</v>
      </c>
      <c r="F633" s="91" t="s">
        <v>350</v>
      </c>
      <c r="G633" s="417">
        <v>625</v>
      </c>
      <c r="H633" s="80">
        <f t="shared" si="9"/>
        <v>500</v>
      </c>
      <c r="I633" s="417">
        <v>125</v>
      </c>
      <c r="J633" s="237"/>
    </row>
    <row r="634" spans="1:10" ht="15">
      <c r="A634" s="91"/>
      <c r="B634" s="417" t="s">
        <v>955</v>
      </c>
      <c r="C634" s="416" t="s">
        <v>956</v>
      </c>
      <c r="D634" s="417" t="s">
        <v>619</v>
      </c>
      <c r="E634" s="441" t="s">
        <v>644</v>
      </c>
      <c r="F634" s="91" t="s">
        <v>350</v>
      </c>
      <c r="G634" s="417">
        <v>625</v>
      </c>
      <c r="H634" s="80">
        <f t="shared" si="9"/>
        <v>500</v>
      </c>
      <c r="I634" s="417">
        <v>125</v>
      </c>
      <c r="J634" s="237"/>
    </row>
    <row r="635" spans="1:10" ht="15">
      <c r="A635" s="91"/>
      <c r="B635" s="417" t="s">
        <v>955</v>
      </c>
      <c r="C635" s="416" t="s">
        <v>956</v>
      </c>
      <c r="D635" s="417" t="s">
        <v>619</v>
      </c>
      <c r="E635" s="441" t="s">
        <v>644</v>
      </c>
      <c r="F635" s="91" t="s">
        <v>350</v>
      </c>
      <c r="G635" s="417">
        <v>625</v>
      </c>
      <c r="H635" s="80">
        <f t="shared" si="9"/>
        <v>500</v>
      </c>
      <c r="I635" s="417">
        <v>125</v>
      </c>
      <c r="J635" s="237"/>
    </row>
    <row r="636" spans="1:10" ht="15">
      <c r="A636" s="91"/>
      <c r="B636" s="417" t="s">
        <v>955</v>
      </c>
      <c r="C636" s="416" t="s">
        <v>956</v>
      </c>
      <c r="D636" s="417" t="s">
        <v>619</v>
      </c>
      <c r="E636" s="441" t="s">
        <v>644</v>
      </c>
      <c r="F636" s="91" t="s">
        <v>350</v>
      </c>
      <c r="G636" s="417">
        <v>125</v>
      </c>
      <c r="H636" s="80">
        <f t="shared" si="9"/>
        <v>100</v>
      </c>
      <c r="I636" s="417">
        <v>25</v>
      </c>
      <c r="J636" s="237"/>
    </row>
    <row r="637" spans="1:10" ht="15">
      <c r="A637" s="91"/>
      <c r="B637" s="417" t="s">
        <v>955</v>
      </c>
      <c r="C637" s="416" t="s">
        <v>956</v>
      </c>
      <c r="D637" s="417" t="s">
        <v>619</v>
      </c>
      <c r="E637" s="441" t="s">
        <v>644</v>
      </c>
      <c r="F637" s="91" t="s">
        <v>350</v>
      </c>
      <c r="G637" s="417">
        <v>125</v>
      </c>
      <c r="H637" s="80">
        <f t="shared" si="9"/>
        <v>100</v>
      </c>
      <c r="I637" s="417">
        <v>25</v>
      </c>
      <c r="J637" s="237"/>
    </row>
    <row r="638" spans="1:10" ht="15">
      <c r="A638" s="91"/>
      <c r="B638" s="417" t="s">
        <v>955</v>
      </c>
      <c r="C638" s="416" t="s">
        <v>956</v>
      </c>
      <c r="D638" s="417" t="s">
        <v>619</v>
      </c>
      <c r="E638" s="441" t="s">
        <v>644</v>
      </c>
      <c r="F638" s="91" t="s">
        <v>350</v>
      </c>
      <c r="G638" s="417">
        <v>250</v>
      </c>
      <c r="H638" s="80">
        <f t="shared" si="9"/>
        <v>200</v>
      </c>
      <c r="I638" s="417">
        <v>50</v>
      </c>
      <c r="J638" s="237"/>
    </row>
    <row r="639" spans="1:10" ht="15">
      <c r="A639" s="91"/>
      <c r="B639" s="417" t="s">
        <v>957</v>
      </c>
      <c r="C639" s="416" t="s">
        <v>958</v>
      </c>
      <c r="D639" s="417" t="s">
        <v>620</v>
      </c>
      <c r="E639" s="441" t="s">
        <v>642</v>
      </c>
      <c r="F639" s="91" t="s">
        <v>350</v>
      </c>
      <c r="G639" s="417">
        <v>750</v>
      </c>
      <c r="H639" s="80">
        <f t="shared" si="9"/>
        <v>600</v>
      </c>
      <c r="I639" s="417">
        <v>150</v>
      </c>
      <c r="J639" s="237"/>
    </row>
    <row r="640" spans="1:10" ht="15">
      <c r="A640" s="91"/>
      <c r="B640" s="417" t="s">
        <v>957</v>
      </c>
      <c r="C640" s="416" t="s">
        <v>958</v>
      </c>
      <c r="D640" s="417" t="s">
        <v>620</v>
      </c>
      <c r="E640" s="441" t="s">
        <v>642</v>
      </c>
      <c r="F640" s="91" t="s">
        <v>350</v>
      </c>
      <c r="G640" s="417">
        <v>875</v>
      </c>
      <c r="H640" s="80">
        <f t="shared" si="9"/>
        <v>700</v>
      </c>
      <c r="I640" s="417">
        <v>175</v>
      </c>
      <c r="J640" s="237"/>
    </row>
    <row r="641" spans="1:10" ht="15">
      <c r="A641" s="91"/>
      <c r="B641" s="417" t="s">
        <v>957</v>
      </c>
      <c r="C641" s="416" t="s">
        <v>958</v>
      </c>
      <c r="D641" s="417" t="s">
        <v>620</v>
      </c>
      <c r="E641" s="441" t="s">
        <v>642</v>
      </c>
      <c r="F641" s="91" t="s">
        <v>350</v>
      </c>
      <c r="G641" s="417">
        <v>1062.5</v>
      </c>
      <c r="H641" s="80">
        <f t="shared" si="9"/>
        <v>850</v>
      </c>
      <c r="I641" s="417">
        <v>212.5</v>
      </c>
      <c r="J641" s="237"/>
    </row>
    <row r="642" spans="1:10" ht="15">
      <c r="A642" s="91"/>
      <c r="B642" s="417" t="s">
        <v>957</v>
      </c>
      <c r="C642" s="416" t="s">
        <v>958</v>
      </c>
      <c r="D642" s="417" t="s">
        <v>620</v>
      </c>
      <c r="E642" s="441" t="s">
        <v>642</v>
      </c>
      <c r="F642" s="91" t="s">
        <v>350</v>
      </c>
      <c r="G642" s="417">
        <v>875</v>
      </c>
      <c r="H642" s="80">
        <f t="shared" si="9"/>
        <v>700</v>
      </c>
      <c r="I642" s="417">
        <v>175</v>
      </c>
      <c r="J642" s="237"/>
    </row>
    <row r="643" spans="1:10" ht="15">
      <c r="A643" s="91"/>
      <c r="B643" s="417" t="s">
        <v>957</v>
      </c>
      <c r="C643" s="416" t="s">
        <v>958</v>
      </c>
      <c r="D643" s="417" t="s">
        <v>620</v>
      </c>
      <c r="E643" s="441" t="s">
        <v>642</v>
      </c>
      <c r="F643" s="91" t="s">
        <v>350</v>
      </c>
      <c r="G643" s="417">
        <v>625</v>
      </c>
      <c r="H643" s="80">
        <f t="shared" si="9"/>
        <v>500</v>
      </c>
      <c r="I643" s="417">
        <v>125</v>
      </c>
      <c r="J643" s="237"/>
    </row>
    <row r="644" spans="1:10" ht="15">
      <c r="A644" s="91"/>
      <c r="B644" s="417" t="s">
        <v>957</v>
      </c>
      <c r="C644" s="416" t="s">
        <v>958</v>
      </c>
      <c r="D644" s="417" t="s">
        <v>620</v>
      </c>
      <c r="E644" s="441" t="s">
        <v>642</v>
      </c>
      <c r="F644" s="91" t="s">
        <v>350</v>
      </c>
      <c r="G644" s="417">
        <v>500</v>
      </c>
      <c r="H644" s="80">
        <f t="shared" si="9"/>
        <v>400</v>
      </c>
      <c r="I644" s="417">
        <v>100</v>
      </c>
      <c r="J644" s="237"/>
    </row>
    <row r="645" spans="1:10" ht="15">
      <c r="A645" s="91"/>
      <c r="B645" s="417" t="s">
        <v>959</v>
      </c>
      <c r="C645" s="416" t="s">
        <v>939</v>
      </c>
      <c r="D645" s="417" t="s">
        <v>621</v>
      </c>
      <c r="E645" s="441" t="s">
        <v>642</v>
      </c>
      <c r="F645" s="91" t="s">
        <v>350</v>
      </c>
      <c r="G645" s="417">
        <v>625</v>
      </c>
      <c r="H645" s="80">
        <f t="shared" si="9"/>
        <v>500</v>
      </c>
      <c r="I645" s="417">
        <v>125</v>
      </c>
      <c r="J645" s="237"/>
    </row>
    <row r="646" spans="1:10" ht="15">
      <c r="A646" s="91"/>
      <c r="B646" s="417" t="s">
        <v>959</v>
      </c>
      <c r="C646" s="416" t="s">
        <v>939</v>
      </c>
      <c r="D646" s="417" t="s">
        <v>621</v>
      </c>
      <c r="E646" s="441" t="s">
        <v>642</v>
      </c>
      <c r="F646" s="91" t="s">
        <v>350</v>
      </c>
      <c r="G646" s="417">
        <v>625</v>
      </c>
      <c r="H646" s="80">
        <f t="shared" si="9"/>
        <v>500</v>
      </c>
      <c r="I646" s="417">
        <v>125</v>
      </c>
      <c r="J646" s="237"/>
    </row>
    <row r="647" spans="1:10" ht="15">
      <c r="A647" s="91"/>
      <c r="B647" s="417" t="s">
        <v>959</v>
      </c>
      <c r="C647" s="416" t="s">
        <v>939</v>
      </c>
      <c r="D647" s="417" t="s">
        <v>621</v>
      </c>
      <c r="E647" s="441" t="s">
        <v>642</v>
      </c>
      <c r="F647" s="91" t="s">
        <v>350</v>
      </c>
      <c r="G647" s="417">
        <v>625</v>
      </c>
      <c r="H647" s="80">
        <f t="shared" si="9"/>
        <v>500</v>
      </c>
      <c r="I647" s="417">
        <v>125</v>
      </c>
      <c r="J647" s="237"/>
    </row>
    <row r="648" spans="1:10" ht="15">
      <c r="A648" s="88"/>
      <c r="B648" s="473"/>
      <c r="C648" s="474"/>
      <c r="D648" s="100"/>
      <c r="E648" s="442"/>
      <c r="F648" s="88" t="s">
        <v>459</v>
      </c>
      <c r="G648" s="418">
        <f>SUM(G9:G647)</f>
        <v>1080652.8600000001</v>
      </c>
      <c r="H648" s="418">
        <f>SUM(H9:H647)</f>
        <v>864522.28999999992</v>
      </c>
      <c r="I648" s="418">
        <f>SUM(I9:I647)</f>
        <v>216130.57</v>
      </c>
    </row>
    <row r="649" spans="1:10" ht="15">
      <c r="A649" s="235"/>
      <c r="B649" s="235"/>
      <c r="C649" s="235"/>
      <c r="D649" s="235"/>
      <c r="E649" s="235"/>
      <c r="F649" s="235"/>
      <c r="G649" s="235"/>
      <c r="H649" s="189"/>
      <c r="I649" s="189"/>
    </row>
    <row r="650" spans="1:10" ht="15">
      <c r="A650" s="236" t="s">
        <v>447</v>
      </c>
      <c r="B650" s="236"/>
      <c r="C650" s="235"/>
      <c r="D650" s="235"/>
      <c r="E650" s="235"/>
      <c r="F650" s="235"/>
      <c r="G650" s="235"/>
      <c r="H650" s="189"/>
      <c r="I650" s="189"/>
    </row>
    <row r="651" spans="1:10" ht="15">
      <c r="A651" s="236"/>
      <c r="B651" s="236"/>
      <c r="C651" s="235"/>
      <c r="D651" s="235"/>
      <c r="E651" s="235"/>
      <c r="F651" s="235"/>
      <c r="G651" s="235"/>
      <c r="H651" s="189"/>
      <c r="I651" s="189"/>
    </row>
    <row r="652" spans="1:10" ht="15">
      <c r="A652" s="236"/>
      <c r="B652" s="236"/>
      <c r="C652" s="189"/>
      <c r="D652" s="189"/>
      <c r="E652" s="189"/>
      <c r="F652" s="189"/>
      <c r="G652" s="189"/>
      <c r="H652" s="189"/>
      <c r="I652" s="189"/>
    </row>
    <row r="653" spans="1:10" ht="15">
      <c r="A653" s="236"/>
      <c r="B653" s="236"/>
      <c r="C653" s="189"/>
      <c r="D653" s="189"/>
      <c r="E653" s="189"/>
      <c r="F653" s="189"/>
      <c r="G653" s="189"/>
      <c r="H653" s="189"/>
      <c r="I653" s="189"/>
    </row>
    <row r="654" spans="1:10">
      <c r="A654" s="232"/>
      <c r="B654" s="232"/>
      <c r="C654" s="232"/>
      <c r="D654" s="232"/>
      <c r="E654" s="232"/>
      <c r="F654" s="232"/>
      <c r="G654" s="232"/>
      <c r="H654" s="232"/>
      <c r="I654" s="232"/>
    </row>
    <row r="655" spans="1:10" ht="15">
      <c r="A655" s="195" t="s">
        <v>107</v>
      </c>
      <c r="B655" s="195"/>
      <c r="C655" s="189"/>
      <c r="D655" s="189"/>
      <c r="E655" s="189"/>
      <c r="F655" s="189"/>
      <c r="G655" s="189"/>
      <c r="H655" s="189"/>
      <c r="I655" s="189"/>
    </row>
    <row r="656" spans="1:10" ht="15">
      <c r="A656" s="189"/>
      <c r="B656" s="189"/>
      <c r="C656" s="189"/>
      <c r="D656" s="189"/>
      <c r="E656" s="189"/>
      <c r="F656" s="189"/>
      <c r="G656" s="189"/>
      <c r="H656" s="189"/>
      <c r="I656" s="189"/>
    </row>
    <row r="657" spans="1:9" ht="15">
      <c r="A657" s="189"/>
      <c r="B657" s="189"/>
      <c r="C657" s="189"/>
      <c r="D657" s="189"/>
      <c r="E657" s="193"/>
      <c r="F657" s="193"/>
      <c r="G657" s="193"/>
      <c r="H657" s="189"/>
      <c r="I657" s="189"/>
    </row>
    <row r="658" spans="1:9" ht="15">
      <c r="A658" s="195"/>
      <c r="B658" s="195"/>
      <c r="C658" s="195" t="s">
        <v>397</v>
      </c>
      <c r="D658" s="195"/>
      <c r="E658" s="195"/>
      <c r="F658" s="195"/>
      <c r="G658" s="195"/>
      <c r="H658" s="189"/>
      <c r="I658" s="189"/>
    </row>
    <row r="659" spans="1:9" ht="15">
      <c r="A659" s="189"/>
      <c r="B659" s="189"/>
      <c r="C659" s="189" t="s">
        <v>396</v>
      </c>
      <c r="D659" s="189"/>
      <c r="E659" s="189"/>
      <c r="F659" s="189"/>
      <c r="G659" s="189"/>
      <c r="H659" s="189"/>
      <c r="I659" s="189"/>
    </row>
    <row r="660" spans="1:9">
      <c r="A660" s="197"/>
      <c r="B660" s="197"/>
      <c r="C660" s="197" t="s">
        <v>140</v>
      </c>
      <c r="D660" s="197"/>
      <c r="E660" s="197"/>
      <c r="F660" s="197"/>
      <c r="G660" s="197"/>
    </row>
  </sheetData>
  <autoFilter ref="A8:J8"/>
  <mergeCells count="3">
    <mergeCell ref="B648:C648"/>
    <mergeCell ref="I1:J1"/>
    <mergeCell ref="I2:J2"/>
  </mergeCells>
  <printOptions gridLines="1"/>
  <pageMargins left="0.25" right="0.25" top="0.39" bottom="0.3" header="0.3" footer="0.3"/>
  <pageSetup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view="pageBreakPreview" zoomScale="70" zoomScaleSheetLayoutView="70" workbookViewId="0">
      <selection activeCell="C24" sqref="C24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470" t="s">
        <v>110</v>
      </c>
      <c r="H1" s="470"/>
    </row>
    <row r="2" spans="1:8" ht="15">
      <c r="A2" s="77" t="s">
        <v>141</v>
      </c>
      <c r="B2" s="78"/>
      <c r="C2" s="78"/>
      <c r="D2" s="78"/>
      <c r="E2" s="78"/>
      <c r="F2" s="78"/>
      <c r="G2" s="468" t="s">
        <v>512</v>
      </c>
      <c r="H2" s="468"/>
    </row>
    <row r="3" spans="1:8" ht="15">
      <c r="A3" s="77"/>
      <c r="B3" s="77"/>
      <c r="C3" s="77"/>
      <c r="D3" s="77"/>
      <c r="E3" s="77"/>
      <c r="F3" s="77"/>
      <c r="G3" s="167"/>
      <c r="H3" s="167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511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6"/>
      <c r="B7" s="166"/>
      <c r="C7" s="284"/>
      <c r="D7" s="166"/>
      <c r="E7" s="166"/>
      <c r="F7" s="166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 t="s">
        <v>622</v>
      </c>
      <c r="B9" s="99" t="s">
        <v>623</v>
      </c>
      <c r="C9" s="443" t="s">
        <v>604</v>
      </c>
      <c r="D9" s="99"/>
      <c r="E9" s="99" t="s">
        <v>627</v>
      </c>
      <c r="F9" s="99">
        <v>5</v>
      </c>
      <c r="G9" s="444">
        <f>3460.4</f>
        <v>3460.4</v>
      </c>
      <c r="H9" s="444"/>
    </row>
    <row r="10" spans="1:8" ht="15">
      <c r="A10" s="99" t="s">
        <v>622</v>
      </c>
      <c r="B10" s="99" t="s">
        <v>623</v>
      </c>
      <c r="C10" s="443" t="s">
        <v>604</v>
      </c>
      <c r="D10" s="99"/>
      <c r="E10" s="99" t="s">
        <v>624</v>
      </c>
      <c r="F10" s="99">
        <v>3</v>
      </c>
      <c r="G10" s="444">
        <f>6262.8/2+360</f>
        <v>3491.4</v>
      </c>
      <c r="H10" s="444"/>
    </row>
    <row r="11" spans="1:8" ht="15">
      <c r="A11" s="99" t="s">
        <v>625</v>
      </c>
      <c r="B11" s="99" t="s">
        <v>626</v>
      </c>
      <c r="C11" s="443" t="s">
        <v>544</v>
      </c>
      <c r="D11" s="99"/>
      <c r="E11" s="99" t="s">
        <v>624</v>
      </c>
      <c r="F11" s="99">
        <v>3</v>
      </c>
      <c r="G11" s="444">
        <f>6262.8/2+360</f>
        <v>3491.4</v>
      </c>
      <c r="H11" s="444"/>
    </row>
    <row r="12" spans="1:8" ht="15">
      <c r="A12" s="99" t="s">
        <v>622</v>
      </c>
      <c r="B12" s="99" t="s">
        <v>623</v>
      </c>
      <c r="C12" s="443" t="s">
        <v>604</v>
      </c>
      <c r="D12" s="99"/>
      <c r="E12" s="99" t="s">
        <v>633</v>
      </c>
      <c r="F12" s="99">
        <v>5</v>
      </c>
      <c r="G12" s="444">
        <f>2963</f>
        <v>2963</v>
      </c>
      <c r="H12" s="444"/>
    </row>
    <row r="13" spans="1:8" ht="15">
      <c r="A13" s="99" t="s">
        <v>622</v>
      </c>
      <c r="B13" s="99" t="s">
        <v>623</v>
      </c>
      <c r="C13" s="443" t="s">
        <v>604</v>
      </c>
      <c r="D13" s="99"/>
      <c r="E13" s="99" t="s">
        <v>624</v>
      </c>
      <c r="F13" s="99">
        <v>6</v>
      </c>
      <c r="G13" s="444">
        <f>7528.8/2+720</f>
        <v>4484.3999999999996</v>
      </c>
      <c r="H13" s="444"/>
    </row>
    <row r="14" spans="1:8" ht="15">
      <c r="A14" s="99" t="s">
        <v>625</v>
      </c>
      <c r="B14" s="99" t="s">
        <v>626</v>
      </c>
      <c r="C14" s="443" t="s">
        <v>544</v>
      </c>
      <c r="D14" s="99"/>
      <c r="E14" s="99" t="s">
        <v>624</v>
      </c>
      <c r="F14" s="99">
        <v>6</v>
      </c>
      <c r="G14" s="444">
        <f>7528.8/2+720</f>
        <v>4484.3999999999996</v>
      </c>
      <c r="H14" s="444"/>
    </row>
    <row r="15" spans="1:8" ht="15">
      <c r="A15" s="99" t="s">
        <v>622</v>
      </c>
      <c r="B15" s="99" t="s">
        <v>623</v>
      </c>
      <c r="C15" s="443" t="s">
        <v>604</v>
      </c>
      <c r="D15" s="99"/>
      <c r="E15" s="99" t="s">
        <v>633</v>
      </c>
      <c r="F15" s="99">
        <v>6</v>
      </c>
      <c r="G15" s="444">
        <f>5595.4/2</f>
        <v>2797.7</v>
      </c>
      <c r="H15" s="444"/>
    </row>
    <row r="16" spans="1:8" ht="15">
      <c r="A16" s="99" t="s">
        <v>625</v>
      </c>
      <c r="B16" s="99" t="s">
        <v>626</v>
      </c>
      <c r="C16" s="443" t="s">
        <v>544</v>
      </c>
      <c r="D16" s="99"/>
      <c r="E16" s="99" t="s">
        <v>633</v>
      </c>
      <c r="F16" s="99">
        <v>6</v>
      </c>
      <c r="G16" s="444">
        <f>5595.4/2</f>
        <v>2797.7</v>
      </c>
      <c r="H16" s="444"/>
    </row>
    <row r="17" spans="1:8" ht="15">
      <c r="A17" s="99" t="s">
        <v>625</v>
      </c>
      <c r="B17" s="99" t="s">
        <v>626</v>
      </c>
      <c r="C17" s="443" t="s">
        <v>544</v>
      </c>
      <c r="D17" s="99"/>
      <c r="E17" s="99" t="s">
        <v>624</v>
      </c>
      <c r="F17" s="99">
        <v>6</v>
      </c>
      <c r="G17" s="444">
        <v>4100.93</v>
      </c>
      <c r="H17" s="444"/>
    </row>
    <row r="18" spans="1:8" ht="15">
      <c r="A18" s="99" t="s">
        <v>622</v>
      </c>
      <c r="B18" s="99" t="s">
        <v>623</v>
      </c>
      <c r="C18" s="443" t="s">
        <v>604</v>
      </c>
      <c r="D18" s="99"/>
      <c r="E18" s="99" t="s">
        <v>624</v>
      </c>
      <c r="F18" s="99">
        <v>6</v>
      </c>
      <c r="G18" s="444">
        <v>3940.66</v>
      </c>
      <c r="H18" s="444"/>
    </row>
    <row r="19" spans="1:8" ht="15">
      <c r="A19" s="99" t="s">
        <v>622</v>
      </c>
      <c r="B19" s="99" t="s">
        <v>623</v>
      </c>
      <c r="C19" s="443" t="s">
        <v>604</v>
      </c>
      <c r="D19" s="99"/>
      <c r="E19" s="99" t="s">
        <v>834</v>
      </c>
      <c r="F19" s="99">
        <v>5</v>
      </c>
      <c r="G19" s="444">
        <f>7950/2</f>
        <v>3975</v>
      </c>
      <c r="H19" s="444"/>
    </row>
    <row r="20" spans="1:8" ht="15">
      <c r="A20" s="99" t="s">
        <v>625</v>
      </c>
      <c r="B20" s="99" t="s">
        <v>626</v>
      </c>
      <c r="C20" s="443" t="s">
        <v>544</v>
      </c>
      <c r="D20" s="99"/>
      <c r="E20" s="99" t="s">
        <v>834</v>
      </c>
      <c r="F20" s="99">
        <v>5</v>
      </c>
      <c r="G20" s="444">
        <f>7950/2</f>
        <v>3975</v>
      </c>
      <c r="H20" s="444"/>
    </row>
    <row r="21" spans="1:8" ht="15">
      <c r="A21" s="88" t="s">
        <v>631</v>
      </c>
      <c r="B21" s="88" t="s">
        <v>628</v>
      </c>
      <c r="C21" s="433" t="s">
        <v>558</v>
      </c>
      <c r="D21" s="88"/>
      <c r="E21" s="88" t="s">
        <v>632</v>
      </c>
      <c r="F21" s="88">
        <v>2</v>
      </c>
      <c r="G21" s="4">
        <v>160</v>
      </c>
      <c r="H21" s="4"/>
    </row>
    <row r="22" spans="1:8" ht="15">
      <c r="A22" s="88" t="s">
        <v>630</v>
      </c>
      <c r="B22" s="88" t="s">
        <v>629</v>
      </c>
      <c r="C22" s="433" t="s">
        <v>550</v>
      </c>
      <c r="D22" s="88"/>
      <c r="E22" s="88" t="s">
        <v>632</v>
      </c>
      <c r="F22" s="88">
        <v>2</v>
      </c>
      <c r="G22" s="4">
        <v>160</v>
      </c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100"/>
      <c r="B27" s="100"/>
      <c r="C27" s="100"/>
      <c r="D27" s="100"/>
      <c r="E27" s="100"/>
      <c r="F27" s="100" t="s">
        <v>341</v>
      </c>
      <c r="G27" s="87">
        <f>SUM(G9:G26)</f>
        <v>44281.990000000005</v>
      </c>
      <c r="H27" s="87">
        <f>SUM(H9:H26)</f>
        <v>0</v>
      </c>
    </row>
    <row r="28" spans="1:8" ht="15">
      <c r="A28" s="235"/>
      <c r="B28" s="235"/>
      <c r="C28" s="235"/>
      <c r="D28" s="235"/>
      <c r="E28" s="235"/>
      <c r="F28" s="235"/>
      <c r="G28" s="189"/>
      <c r="H28" s="189"/>
    </row>
    <row r="29" spans="1:8" ht="15">
      <c r="A29" s="236" t="s">
        <v>352</v>
      </c>
      <c r="B29" s="235"/>
      <c r="C29" s="235"/>
      <c r="D29" s="235"/>
      <c r="E29" s="235"/>
      <c r="F29" s="235"/>
      <c r="G29" s="189"/>
      <c r="H29" s="189"/>
    </row>
    <row r="30" spans="1:8" ht="15">
      <c r="A30" s="236" t="s">
        <v>355</v>
      </c>
      <c r="B30" s="235"/>
      <c r="C30" s="235"/>
      <c r="D30" s="235"/>
      <c r="E30" s="235"/>
      <c r="F30" s="235"/>
      <c r="G30" s="189"/>
      <c r="H30" s="189"/>
    </row>
    <row r="31" spans="1:8" ht="15">
      <c r="A31" s="236"/>
      <c r="B31" s="189"/>
      <c r="C31" s="189"/>
      <c r="D31" s="189"/>
      <c r="E31" s="189"/>
      <c r="F31" s="189"/>
      <c r="G31" s="189"/>
      <c r="H31" s="189"/>
    </row>
    <row r="32" spans="1:8" ht="15">
      <c r="A32" s="236"/>
      <c r="B32" s="189"/>
      <c r="C32" s="189"/>
      <c r="D32" s="189"/>
      <c r="E32" s="189"/>
      <c r="F32" s="189"/>
      <c r="G32" s="189"/>
      <c r="H32" s="189"/>
    </row>
    <row r="33" spans="1:8">
      <c r="A33" s="232"/>
      <c r="B33" s="232"/>
      <c r="C33" s="232"/>
      <c r="D33" s="232"/>
      <c r="E33" s="232"/>
      <c r="F33" s="232"/>
      <c r="G33" s="232"/>
      <c r="H33" s="232"/>
    </row>
    <row r="34" spans="1:8" ht="15">
      <c r="A34" s="195" t="s">
        <v>107</v>
      </c>
      <c r="B34" s="189"/>
      <c r="C34" s="189"/>
      <c r="D34" s="189"/>
      <c r="E34" s="189"/>
      <c r="F34" s="189"/>
      <c r="G34" s="189"/>
      <c r="H34" s="189"/>
    </row>
    <row r="35" spans="1:8" ht="15">
      <c r="A35" s="189"/>
      <c r="B35" s="189"/>
      <c r="C35" s="189"/>
      <c r="D35" s="189"/>
      <c r="E35" s="189"/>
      <c r="F35" s="189"/>
      <c r="G35" s="189"/>
      <c r="H35" s="189"/>
    </row>
    <row r="36" spans="1:8" ht="15">
      <c r="A36" s="189"/>
      <c r="B36" s="189"/>
      <c r="C36" s="189"/>
      <c r="D36" s="189"/>
      <c r="E36" s="189"/>
      <c r="F36" s="189"/>
      <c r="G36" s="189"/>
      <c r="H36" s="196"/>
    </row>
    <row r="37" spans="1:8" ht="15">
      <c r="A37" s="195"/>
      <c r="B37" s="195" t="s">
        <v>272</v>
      </c>
      <c r="C37" s="195"/>
      <c r="D37" s="195"/>
      <c r="E37" s="195"/>
      <c r="F37" s="195"/>
      <c r="G37" s="189"/>
      <c r="H37" s="196"/>
    </row>
    <row r="38" spans="1:8" ht="15">
      <c r="A38" s="189"/>
      <c r="B38" s="189" t="s">
        <v>271</v>
      </c>
      <c r="C38" s="189"/>
      <c r="D38" s="189"/>
      <c r="E38" s="189"/>
      <c r="F38" s="189"/>
      <c r="G38" s="189"/>
      <c r="H38" s="196"/>
    </row>
    <row r="39" spans="1:8">
      <c r="A39" s="197"/>
      <c r="B39" s="197" t="s">
        <v>140</v>
      </c>
      <c r="C39" s="197"/>
      <c r="D39" s="197"/>
      <c r="E39" s="197"/>
      <c r="F39" s="197"/>
      <c r="G39" s="190"/>
      <c r="H39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5" t="s">
        <v>468</v>
      </c>
      <c r="B1" s="75"/>
      <c r="C1" s="78"/>
      <c r="D1" s="78"/>
      <c r="E1" s="78"/>
      <c r="F1" s="78"/>
      <c r="G1" s="470" t="s">
        <v>110</v>
      </c>
      <c r="H1" s="470"/>
    </row>
    <row r="2" spans="1:10" ht="15">
      <c r="A2" s="77" t="s">
        <v>141</v>
      </c>
      <c r="B2" s="75"/>
      <c r="C2" s="78"/>
      <c r="D2" s="78"/>
      <c r="E2" s="78"/>
      <c r="F2" s="78"/>
      <c r="G2" s="468" t="s">
        <v>512</v>
      </c>
      <c r="H2" s="468"/>
    </row>
    <row r="3" spans="1:10" ht="15">
      <c r="A3" s="77"/>
      <c r="B3" s="77"/>
      <c r="C3" s="77"/>
      <c r="D3" s="77"/>
      <c r="E3" s="77"/>
      <c r="F3" s="77"/>
      <c r="G3" s="225"/>
      <c r="H3" s="225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511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4"/>
      <c r="B7" s="224"/>
      <c r="C7" s="224"/>
      <c r="D7" s="227"/>
      <c r="E7" s="224"/>
      <c r="F7" s="224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7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7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89"/>
      <c r="I35" s="189"/>
    </row>
    <row r="36" spans="1:9" ht="15">
      <c r="A36" s="236" t="s">
        <v>403</v>
      </c>
      <c r="B36" s="236"/>
      <c r="C36" s="235"/>
      <c r="D36" s="235"/>
      <c r="E36" s="235"/>
      <c r="F36" s="235"/>
      <c r="G36" s="235"/>
      <c r="H36" s="189"/>
      <c r="I36" s="189"/>
    </row>
    <row r="37" spans="1:9" ht="15">
      <c r="A37" s="236" t="s">
        <v>348</v>
      </c>
      <c r="B37" s="236"/>
      <c r="C37" s="235"/>
      <c r="D37" s="235"/>
      <c r="E37" s="235"/>
      <c r="F37" s="235"/>
      <c r="G37" s="235"/>
      <c r="H37" s="189"/>
      <c r="I37" s="189"/>
    </row>
    <row r="38" spans="1:9" ht="15">
      <c r="A38" s="236"/>
      <c r="B38" s="236"/>
      <c r="C38" s="189"/>
      <c r="D38" s="189"/>
      <c r="E38" s="189"/>
      <c r="F38" s="189"/>
      <c r="G38" s="189"/>
      <c r="H38" s="189"/>
      <c r="I38" s="189"/>
    </row>
    <row r="39" spans="1:9" ht="15">
      <c r="A39" s="236"/>
      <c r="B39" s="236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436</v>
      </c>
      <c r="D44" s="195"/>
      <c r="E44" s="235"/>
      <c r="F44" s="195"/>
      <c r="G44" s="195"/>
      <c r="H44" s="189"/>
      <c r="I44" s="196"/>
    </row>
    <row r="45" spans="1:9" ht="15">
      <c r="A45" s="189"/>
      <c r="B45" s="189"/>
      <c r="C45" s="189" t="s">
        <v>271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470" t="s">
        <v>110</v>
      </c>
      <c r="D1" s="470"/>
      <c r="E1" s="156"/>
    </row>
    <row r="2" spans="1:12">
      <c r="A2" s="77" t="s">
        <v>141</v>
      </c>
      <c r="B2" s="116"/>
      <c r="C2" s="468" t="s">
        <v>512</v>
      </c>
      <c r="D2" s="469"/>
      <c r="E2" s="156"/>
    </row>
    <row r="3" spans="1:12">
      <c r="A3" s="77"/>
      <c r="B3" s="116"/>
      <c r="C3" s="390"/>
      <c r="D3" s="390"/>
      <c r="E3" s="156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511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89"/>
      <c r="B7" s="389"/>
      <c r="C7" s="79"/>
      <c r="D7" s="79"/>
      <c r="E7" s="157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7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8"/>
    </row>
    <row r="12" spans="1:12" ht="16.5" customHeight="1">
      <c r="A12" s="16" t="s">
        <v>31</v>
      </c>
      <c r="B12" s="16" t="s">
        <v>0</v>
      </c>
      <c r="C12" s="33"/>
      <c r="D12" s="34"/>
      <c r="E12" s="156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5"/>
      <c r="D15" s="36"/>
      <c r="E15" s="156"/>
    </row>
    <row r="16" spans="1:12" ht="17.25" customHeight="1">
      <c r="A16" s="17" t="s">
        <v>99</v>
      </c>
      <c r="B16" s="17" t="s">
        <v>62</v>
      </c>
      <c r="C16" s="35"/>
      <c r="D16" s="36"/>
      <c r="E16" s="156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6"/>
    </row>
    <row r="18" spans="1:5" ht="30">
      <c r="A18" s="17" t="s">
        <v>12</v>
      </c>
      <c r="B18" s="17" t="s">
        <v>251</v>
      </c>
      <c r="C18" s="37"/>
      <c r="D18" s="38"/>
      <c r="E18" s="156"/>
    </row>
    <row r="19" spans="1:5">
      <c r="A19" s="17" t="s">
        <v>13</v>
      </c>
      <c r="B19" s="17" t="s">
        <v>14</v>
      </c>
      <c r="C19" s="37"/>
      <c r="D19" s="39"/>
      <c r="E19" s="156"/>
    </row>
    <row r="20" spans="1:5" ht="30">
      <c r="A20" s="17" t="s">
        <v>283</v>
      </c>
      <c r="B20" s="17" t="s">
        <v>22</v>
      </c>
      <c r="C20" s="37"/>
      <c r="D20" s="40"/>
      <c r="E20" s="156"/>
    </row>
    <row r="21" spans="1:5">
      <c r="A21" s="17" t="s">
        <v>284</v>
      </c>
      <c r="B21" s="17" t="s">
        <v>15</v>
      </c>
      <c r="C21" s="37"/>
      <c r="D21" s="40"/>
      <c r="E21" s="156"/>
    </row>
    <row r="22" spans="1:5">
      <c r="A22" s="17" t="s">
        <v>285</v>
      </c>
      <c r="B22" s="17" t="s">
        <v>16</v>
      </c>
      <c r="C22" s="37"/>
      <c r="D22" s="40"/>
      <c r="E22" s="156"/>
    </row>
    <row r="23" spans="1:5">
      <c r="A23" s="17" t="s">
        <v>286</v>
      </c>
      <c r="B23" s="17" t="s">
        <v>17</v>
      </c>
      <c r="C23" s="119">
        <f>SUM(C24:C27)</f>
        <v>0</v>
      </c>
      <c r="D23" s="119">
        <f>SUM(D24:D27)</f>
        <v>0</v>
      </c>
      <c r="E23" s="156"/>
    </row>
    <row r="24" spans="1:5" ht="16.5" customHeight="1">
      <c r="A24" s="18" t="s">
        <v>287</v>
      </c>
      <c r="B24" s="18" t="s">
        <v>18</v>
      </c>
      <c r="C24" s="37"/>
      <c r="D24" s="40"/>
      <c r="E24" s="156"/>
    </row>
    <row r="25" spans="1:5" ht="16.5" customHeight="1">
      <c r="A25" s="18" t="s">
        <v>288</v>
      </c>
      <c r="B25" s="18" t="s">
        <v>19</v>
      </c>
      <c r="C25" s="37"/>
      <c r="D25" s="40"/>
      <c r="E25" s="156"/>
    </row>
    <row r="26" spans="1:5" ht="16.5" customHeight="1">
      <c r="A26" s="18" t="s">
        <v>289</v>
      </c>
      <c r="B26" s="18" t="s">
        <v>20</v>
      </c>
      <c r="C26" s="37"/>
      <c r="D26" s="40"/>
      <c r="E26" s="156"/>
    </row>
    <row r="27" spans="1:5" ht="16.5" customHeight="1">
      <c r="A27" s="18" t="s">
        <v>290</v>
      </c>
      <c r="B27" s="18" t="s">
        <v>23</v>
      </c>
      <c r="C27" s="37"/>
      <c r="D27" s="41"/>
      <c r="E27" s="156"/>
    </row>
    <row r="28" spans="1:5">
      <c r="A28" s="17" t="s">
        <v>291</v>
      </c>
      <c r="B28" s="17" t="s">
        <v>21</v>
      </c>
      <c r="C28" s="37"/>
      <c r="D28" s="41"/>
      <c r="E28" s="156"/>
    </row>
    <row r="29" spans="1:5">
      <c r="A29" s="16" t="s">
        <v>34</v>
      </c>
      <c r="B29" s="16" t="s">
        <v>3</v>
      </c>
      <c r="C29" s="33"/>
      <c r="D29" s="34"/>
      <c r="E29" s="156"/>
    </row>
    <row r="30" spans="1:5">
      <c r="A30" s="16" t="s">
        <v>35</v>
      </c>
      <c r="B30" s="16" t="s">
        <v>4</v>
      </c>
      <c r="C30" s="33"/>
      <c r="D30" s="34"/>
      <c r="E30" s="156"/>
    </row>
    <row r="31" spans="1:5">
      <c r="A31" s="16" t="s">
        <v>36</v>
      </c>
      <c r="B31" s="16" t="s">
        <v>5</v>
      </c>
      <c r="C31" s="33"/>
      <c r="D31" s="34"/>
      <c r="E31" s="156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6"/>
    </row>
    <row r="33" spans="1:5">
      <c r="A33" s="17" t="s">
        <v>292</v>
      </c>
      <c r="B33" s="17" t="s">
        <v>56</v>
      </c>
      <c r="C33" s="33"/>
      <c r="D33" s="34"/>
      <c r="E33" s="156"/>
    </row>
    <row r="34" spans="1:5">
      <c r="A34" s="17" t="s">
        <v>293</v>
      </c>
      <c r="B34" s="17" t="s">
        <v>55</v>
      </c>
      <c r="C34" s="33"/>
      <c r="D34" s="34"/>
      <c r="E34" s="156"/>
    </row>
    <row r="35" spans="1:5">
      <c r="A35" s="16" t="s">
        <v>38</v>
      </c>
      <c r="B35" s="16" t="s">
        <v>49</v>
      </c>
      <c r="C35" s="33"/>
      <c r="D35" s="34"/>
      <c r="E35" s="156"/>
    </row>
    <row r="36" spans="1:5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6"/>
    </row>
    <row r="37" spans="1:5">
      <c r="A37" s="17" t="s">
        <v>357</v>
      </c>
      <c r="B37" s="17" t="s">
        <v>361</v>
      </c>
      <c r="C37" s="33"/>
      <c r="D37" s="33"/>
      <c r="E37" s="156"/>
    </row>
    <row r="38" spans="1:5">
      <c r="A38" s="17" t="s">
        <v>358</v>
      </c>
      <c r="B38" s="17" t="s">
        <v>362</v>
      </c>
      <c r="C38" s="33"/>
      <c r="D38" s="33"/>
      <c r="E38" s="156"/>
    </row>
    <row r="39" spans="1:5">
      <c r="A39" s="17" t="s">
        <v>359</v>
      </c>
      <c r="B39" s="17" t="s">
        <v>365</v>
      </c>
      <c r="C39" s="33"/>
      <c r="D39" s="34"/>
      <c r="E39" s="156"/>
    </row>
    <row r="40" spans="1:5">
      <c r="A40" s="17" t="s">
        <v>364</v>
      </c>
      <c r="B40" s="17" t="s">
        <v>366</v>
      </c>
      <c r="C40" s="33"/>
      <c r="D40" s="34"/>
      <c r="E40" s="156"/>
    </row>
    <row r="41" spans="1:5">
      <c r="A41" s="17" t="s">
        <v>367</v>
      </c>
      <c r="B41" s="17" t="s">
        <v>504</v>
      </c>
      <c r="C41" s="33"/>
      <c r="D41" s="34"/>
      <c r="E41" s="156"/>
    </row>
    <row r="42" spans="1:5">
      <c r="A42" s="17" t="s">
        <v>505</v>
      </c>
      <c r="B42" s="17" t="s">
        <v>363</v>
      </c>
      <c r="C42" s="33"/>
      <c r="D42" s="34"/>
      <c r="E42" s="156"/>
    </row>
    <row r="43" spans="1:5" ht="30">
      <c r="A43" s="16" t="s">
        <v>40</v>
      </c>
      <c r="B43" s="16" t="s">
        <v>28</v>
      </c>
      <c r="C43" s="33"/>
      <c r="D43" s="34"/>
      <c r="E43" s="156"/>
    </row>
    <row r="44" spans="1:5">
      <c r="A44" s="16" t="s">
        <v>41</v>
      </c>
      <c r="B44" s="16" t="s">
        <v>24</v>
      </c>
      <c r="C44" s="33"/>
      <c r="D44" s="34"/>
      <c r="E44" s="156"/>
    </row>
    <row r="45" spans="1:5">
      <c r="A45" s="16" t="s">
        <v>42</v>
      </c>
      <c r="B45" s="16" t="s">
        <v>25</v>
      </c>
      <c r="C45" s="33"/>
      <c r="D45" s="34"/>
      <c r="E45" s="156"/>
    </row>
    <row r="46" spans="1:5">
      <c r="A46" s="16" t="s">
        <v>43</v>
      </c>
      <c r="B46" s="16" t="s">
        <v>26</v>
      </c>
      <c r="C46" s="33"/>
      <c r="D46" s="34"/>
      <c r="E46" s="156"/>
    </row>
    <row r="47" spans="1:5">
      <c r="A47" s="16" t="s">
        <v>44</v>
      </c>
      <c r="B47" s="16" t="s">
        <v>298</v>
      </c>
      <c r="C47" s="84">
        <f>SUM(C48:C50)</f>
        <v>0</v>
      </c>
      <c r="D47" s="84">
        <f>SUM(D48:D50)</f>
        <v>0</v>
      </c>
      <c r="E47" s="156"/>
    </row>
    <row r="48" spans="1:5">
      <c r="A48" s="98" t="s">
        <v>373</v>
      </c>
      <c r="B48" s="98" t="s">
        <v>376</v>
      </c>
      <c r="C48" s="33"/>
      <c r="D48" s="34"/>
      <c r="E48" s="156"/>
    </row>
    <row r="49" spans="1:5">
      <c r="A49" s="98" t="s">
        <v>374</v>
      </c>
      <c r="B49" s="98" t="s">
        <v>375</v>
      </c>
      <c r="C49" s="33"/>
      <c r="D49" s="34"/>
      <c r="E49" s="156"/>
    </row>
    <row r="50" spans="1:5">
      <c r="A50" s="98" t="s">
        <v>377</v>
      </c>
      <c r="B50" s="98" t="s">
        <v>378</v>
      </c>
      <c r="C50" s="33"/>
      <c r="D50" s="34"/>
      <c r="E50" s="156"/>
    </row>
    <row r="51" spans="1:5" ht="26.25" customHeight="1">
      <c r="A51" s="16" t="s">
        <v>45</v>
      </c>
      <c r="B51" s="16" t="s">
        <v>29</v>
      </c>
      <c r="C51" s="33"/>
      <c r="D51" s="34"/>
      <c r="E51" s="156"/>
    </row>
    <row r="52" spans="1:5">
      <c r="A52" s="16" t="s">
        <v>46</v>
      </c>
      <c r="B52" s="16" t="s">
        <v>6</v>
      </c>
      <c r="C52" s="33"/>
      <c r="D52" s="34"/>
      <c r="E52" s="156"/>
    </row>
    <row r="53" spans="1:5" ht="30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6"/>
    </row>
    <row r="54" spans="1:5" ht="30">
      <c r="A54" s="16" t="s">
        <v>50</v>
      </c>
      <c r="B54" s="16" t="s">
        <v>48</v>
      </c>
      <c r="C54" s="33"/>
      <c r="D54" s="34"/>
      <c r="E54" s="156"/>
    </row>
    <row r="55" spans="1:5">
      <c r="A55" s="16" t="s">
        <v>51</v>
      </c>
      <c r="B55" s="16" t="s">
        <v>47</v>
      </c>
      <c r="C55" s="33"/>
      <c r="D55" s="34"/>
      <c r="E55" s="156"/>
    </row>
    <row r="56" spans="1:5">
      <c r="A56" s="14">
        <v>1.4</v>
      </c>
      <c r="B56" s="14" t="s">
        <v>419</v>
      </c>
      <c r="C56" s="33"/>
      <c r="D56" s="34"/>
      <c r="E56" s="156"/>
    </row>
    <row r="57" spans="1:5">
      <c r="A57" s="14">
        <v>1.5</v>
      </c>
      <c r="B57" s="14" t="s">
        <v>7</v>
      </c>
      <c r="C57" s="37"/>
      <c r="D57" s="40"/>
      <c r="E57" s="156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6"/>
    </row>
    <row r="59" spans="1:5">
      <c r="A59" s="16" t="s">
        <v>299</v>
      </c>
      <c r="B59" s="46" t="s">
        <v>52</v>
      </c>
      <c r="C59" s="37"/>
      <c r="D59" s="40"/>
      <c r="E59" s="156"/>
    </row>
    <row r="60" spans="1:5" ht="30">
      <c r="A60" s="16" t="s">
        <v>300</v>
      </c>
      <c r="B60" s="46" t="s">
        <v>54</v>
      </c>
      <c r="C60" s="37"/>
      <c r="D60" s="40"/>
      <c r="E60" s="156"/>
    </row>
    <row r="61" spans="1:5">
      <c r="A61" s="16" t="s">
        <v>301</v>
      </c>
      <c r="B61" s="46" t="s">
        <v>53</v>
      </c>
      <c r="C61" s="40"/>
      <c r="D61" s="40"/>
      <c r="E61" s="156"/>
    </row>
    <row r="62" spans="1:5">
      <c r="A62" s="16" t="s">
        <v>302</v>
      </c>
      <c r="B62" s="46" t="s">
        <v>27</v>
      </c>
      <c r="C62" s="37"/>
      <c r="D62" s="40"/>
      <c r="E62" s="156"/>
    </row>
    <row r="63" spans="1:5">
      <c r="A63" s="16" t="s">
        <v>339</v>
      </c>
      <c r="B63" s="222" t="s">
        <v>340</v>
      </c>
      <c r="C63" s="37"/>
      <c r="D63" s="223"/>
      <c r="E63" s="156"/>
    </row>
    <row r="64" spans="1:5">
      <c r="A64" s="13">
        <v>2</v>
      </c>
      <c r="B64" s="47" t="s">
        <v>106</v>
      </c>
      <c r="C64" s="294"/>
      <c r="D64" s="120">
        <f>SUM(D65:D70)</f>
        <v>0</v>
      </c>
      <c r="E64" s="156"/>
    </row>
    <row r="65" spans="1:5">
      <c r="A65" s="15">
        <v>2.1</v>
      </c>
      <c r="B65" s="48" t="s">
        <v>100</v>
      </c>
      <c r="C65" s="294"/>
      <c r="D65" s="42"/>
      <c r="E65" s="156"/>
    </row>
    <row r="66" spans="1:5">
      <c r="A66" s="15">
        <v>2.2000000000000002</v>
      </c>
      <c r="B66" s="48" t="s">
        <v>104</v>
      </c>
      <c r="C66" s="296"/>
      <c r="D66" s="43"/>
      <c r="E66" s="156"/>
    </row>
    <row r="67" spans="1:5">
      <c r="A67" s="15">
        <v>2.2999999999999998</v>
      </c>
      <c r="B67" s="48" t="s">
        <v>103</v>
      </c>
      <c r="C67" s="296"/>
      <c r="D67" s="43"/>
      <c r="E67" s="156"/>
    </row>
    <row r="68" spans="1:5">
      <c r="A68" s="15">
        <v>2.4</v>
      </c>
      <c r="B68" s="48" t="s">
        <v>105</v>
      </c>
      <c r="C68" s="296"/>
      <c r="D68" s="43"/>
      <c r="E68" s="156"/>
    </row>
    <row r="69" spans="1:5">
      <c r="A69" s="15">
        <v>2.5</v>
      </c>
      <c r="B69" s="48" t="s">
        <v>101</v>
      </c>
      <c r="C69" s="296"/>
      <c r="D69" s="43"/>
      <c r="E69" s="156"/>
    </row>
    <row r="70" spans="1:5">
      <c r="A70" s="15">
        <v>2.6</v>
      </c>
      <c r="B70" s="48" t="s">
        <v>102</v>
      </c>
      <c r="C70" s="296"/>
      <c r="D70" s="43"/>
      <c r="E70" s="156"/>
    </row>
    <row r="71" spans="1:5" s="2" customFormat="1">
      <c r="A71" s="13">
        <v>3</v>
      </c>
      <c r="B71" s="292" t="s">
        <v>453</v>
      </c>
      <c r="C71" s="295"/>
      <c r="D71" s="293"/>
      <c r="E71" s="106"/>
    </row>
    <row r="72" spans="1:5" s="2" customFormat="1">
      <c r="A72" s="13">
        <v>4</v>
      </c>
      <c r="B72" s="13" t="s">
        <v>253</v>
      </c>
      <c r="C72" s="295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90" t="s">
        <v>281</v>
      </c>
      <c r="C75" s="8"/>
      <c r="D75" s="86"/>
      <c r="E75" s="106"/>
    </row>
    <row r="76" spans="1:5" s="2" customFormat="1">
      <c r="A76" s="400"/>
      <c r="B76" s="400"/>
      <c r="C76" s="12"/>
      <c r="D76" s="12"/>
      <c r="E76" s="106"/>
    </row>
    <row r="77" spans="1:5" s="2" customFormat="1">
      <c r="A77" s="475" t="s">
        <v>506</v>
      </c>
      <c r="B77" s="475"/>
      <c r="C77" s="475"/>
      <c r="D77" s="475"/>
      <c r="E77" s="106"/>
    </row>
    <row r="78" spans="1:5" s="2" customFormat="1">
      <c r="A78" s="400"/>
      <c r="B78" s="400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507</v>
      </c>
      <c r="D83" s="12"/>
      <c r="E83"/>
      <c r="F83"/>
      <c r="G83"/>
      <c r="H83"/>
      <c r="I83"/>
    </row>
    <row r="84" spans="1:9" s="2" customFormat="1">
      <c r="A84"/>
      <c r="B84" s="476" t="s">
        <v>508</v>
      </c>
      <c r="C84" s="476"/>
      <c r="D84" s="476"/>
      <c r="E84"/>
      <c r="F84"/>
      <c r="G84"/>
      <c r="H84"/>
      <c r="I84"/>
    </row>
    <row r="85" spans="1:9" customFormat="1" ht="12.75">
      <c r="B85" s="66" t="s">
        <v>509</v>
      </c>
    </row>
    <row r="86" spans="1:9" s="2" customFormat="1">
      <c r="A86" s="11"/>
      <c r="B86" s="476" t="s">
        <v>510</v>
      </c>
      <c r="C86" s="476"/>
      <c r="D86" s="47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2016-01-26T12:34:45Z</cp:lastPrinted>
  <dcterms:created xsi:type="dcterms:W3CDTF">2011-12-27T13:20:18Z</dcterms:created>
  <dcterms:modified xsi:type="dcterms:W3CDTF">2016-04-04T11:24:11Z</dcterms:modified>
</cp:coreProperties>
</file>