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570" windowWidth="14940" windowHeight="7095" tabRatio="954" firstSheet="1" activeTab="4"/>
  </bookViews>
  <sheets>
    <sheet name="ფორმა N1" sheetId="15" r:id="rId1"/>
    <sheet name="ფორმა N2" sheetId="3" r:id="rId2"/>
    <sheet name="ფორმა N3" sheetId="7" r:id="rId3"/>
    <sheet name="ფორმა 4" sheetId="46" r:id="rId4"/>
    <sheet name="ფორმა 4.1" sheetId="45" r:id="rId5"/>
    <sheet name="ფორმა 4.2" sheetId="44" r:id="rId6"/>
    <sheet name="ფორმა 4.3" sheetId="47" r:id="rId7"/>
    <sheet name="ფორმა 4.4" sheetId="43" r:id="rId8"/>
    <sheet name="ფორმა N5" sheetId="8" r:id="rId9"/>
    <sheet name="ფორმა N5.1" sheetId="27" r:id="rId10"/>
    <sheet name="ფორმა 5.2" sheetId="29" r:id="rId11"/>
    <sheet name="ფორმა N5.3" sheetId="30" r:id="rId12"/>
    <sheet name="ფორმა 5.4" sheetId="34" r:id="rId13"/>
    <sheet name="ფორმა 6" sheetId="49" r:id="rId14"/>
    <sheet name="ფორმა 6.1" sheetId="50" r:id="rId15"/>
    <sheet name="ფორმა N7" sheetId="12" r:id="rId16"/>
    <sheet name="ფორმა N8" sheetId="9" r:id="rId17"/>
    <sheet name="ფორმა N 8.1" sheetId="18" r:id="rId18"/>
    <sheet name="ფორმა N9" sheetId="10" r:id="rId19"/>
    <sheet name="ფორმა N9.1" sheetId="16" r:id="rId20"/>
    <sheet name="ფორმა N9.2" sheetId="17" r:id="rId21"/>
    <sheet name="ფორმა 9.3" sheetId="25" r:id="rId22"/>
    <sheet name="ფორმა 9.4" sheetId="33" r:id="rId23"/>
    <sheet name="ფორმა 9.5" sheetId="32" r:id="rId24"/>
    <sheet name="ფორმა 9.6" sheetId="39" r:id="rId25"/>
    <sheet name="ფორმა N 9.7" sheetId="35" r:id="rId26"/>
    <sheet name="ფორმა N9.7.1" sheetId="41" r:id="rId27"/>
    <sheet name="Validation" sheetId="13" state="veryHidden" r:id="rId28"/>
  </sheets>
  <externalReferences>
    <externalReference r:id="rId29"/>
    <externalReference r:id="rId30"/>
    <externalReference r:id="rId31"/>
    <externalReference r:id="rId3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Date" localSheetId="12">#REF!</definedName>
    <definedName name="Date" localSheetId="21">#REF!</definedName>
    <definedName name="Date" localSheetId="24">#REF!</definedName>
    <definedName name="Date" localSheetId="25">#REF!</definedName>
    <definedName name="Date" localSheetId="9">#REF!</definedName>
    <definedName name="Date" localSheetId="26">#REF!</definedName>
    <definedName name="Date">#REF!</definedName>
    <definedName name="_xlnm.Print_Area" localSheetId="4">'ფორმა 4.1'!$A$1:$D$37</definedName>
    <definedName name="_xlnm.Print_Area" localSheetId="12">'ფორმა 5.4'!$A$1:$H$46</definedName>
    <definedName name="_xlnm.Print_Area" localSheetId="23">'ფორმა 9.5'!$A$1:$L$35</definedName>
    <definedName name="_xlnm.Print_Area" localSheetId="24">'ფორმა 9.6'!$A$1:$I$35</definedName>
    <definedName name="_xlnm.Print_Area" localSheetId="17">'ფორმა N 8.1'!$A$1:$H$42</definedName>
    <definedName name="_xlnm.Print_Area" localSheetId="25">'ფორმა N 9.7'!$A$1:$I$40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8">'ფორმა N5'!$A$1:$D$90</definedName>
    <definedName name="_xlnm.Print_Area" localSheetId="15">'ფორმა N7'!$A$1:$E$90</definedName>
    <definedName name="_xlnm.Print_Area" localSheetId="18">'ფორმა N9'!$A$1:$K$52</definedName>
    <definedName name="_xlnm.Print_Area" localSheetId="19">'ფორმა N9.1'!$A$1:$I$35</definedName>
    <definedName name="_xlnm.Print_Area" localSheetId="20">'ფორმა N9.2'!$A$1:$J$36</definedName>
    <definedName name="_xlnm.Print_Area" localSheetId="26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47" i="12" l="1"/>
  <c r="D61" i="12"/>
  <c r="D57" i="12"/>
  <c r="D45" i="12"/>
  <c r="D44" i="12"/>
  <c r="C57" i="12"/>
  <c r="C61" i="12"/>
  <c r="C47" i="12"/>
  <c r="D32" i="12"/>
  <c r="D11" i="12"/>
  <c r="C32" i="12"/>
  <c r="D20" i="12"/>
  <c r="C20" i="12"/>
  <c r="D49" i="46"/>
  <c r="D17" i="3"/>
  <c r="D16" i="3"/>
  <c r="D17" i="50"/>
  <c r="C17" i="50"/>
  <c r="A5" i="50"/>
  <c r="D17" i="49"/>
  <c r="C17" i="49"/>
  <c r="D14" i="49"/>
  <c r="D10" i="49"/>
  <c r="C14" i="49"/>
  <c r="D11" i="49"/>
  <c r="C11" i="49"/>
  <c r="C10" i="49"/>
  <c r="A5" i="49"/>
  <c r="H41" i="47"/>
  <c r="G41" i="47"/>
  <c r="A4" i="47"/>
  <c r="H41" i="44"/>
  <c r="G41" i="44"/>
  <c r="I34" i="44"/>
  <c r="I33" i="44"/>
  <c r="I32" i="44"/>
  <c r="I31" i="44"/>
  <c r="I30" i="44"/>
  <c r="I29" i="44"/>
  <c r="I28" i="44"/>
  <c r="I27" i="44"/>
  <c r="I25" i="44"/>
  <c r="I24" i="44"/>
  <c r="I23" i="44"/>
  <c r="I41" i="44"/>
  <c r="H34" i="43"/>
  <c r="G34" i="43"/>
  <c r="A4" i="43"/>
  <c r="A4" i="44"/>
  <c r="D24" i="45"/>
  <c r="C24" i="45"/>
  <c r="A5" i="45"/>
  <c r="D74" i="46"/>
  <c r="D65" i="46"/>
  <c r="D59" i="46"/>
  <c r="C59" i="46"/>
  <c r="D54" i="46"/>
  <c r="C54" i="46"/>
  <c r="D48" i="46"/>
  <c r="C48" i="46"/>
  <c r="D38" i="46"/>
  <c r="C38" i="46"/>
  <c r="D34" i="46"/>
  <c r="C34" i="46"/>
  <c r="D25" i="46"/>
  <c r="D19" i="46"/>
  <c r="D15" i="46"/>
  <c r="D11" i="46"/>
  <c r="C25" i="46"/>
  <c r="C19" i="46"/>
  <c r="C15" i="46"/>
  <c r="C11" i="46"/>
  <c r="D16" i="46"/>
  <c r="C16" i="46"/>
  <c r="D12" i="46"/>
  <c r="C12" i="46"/>
  <c r="A6" i="46"/>
  <c r="J39" i="10"/>
  <c r="I39" i="10"/>
  <c r="I36" i="10"/>
  <c r="H39" i="10"/>
  <c r="H36" i="10"/>
  <c r="G39" i="10"/>
  <c r="G36" i="10"/>
  <c r="F39" i="10"/>
  <c r="E39" i="10"/>
  <c r="D39" i="10"/>
  <c r="C39" i="10"/>
  <c r="C36" i="10"/>
  <c r="B39" i="10"/>
  <c r="B36" i="10"/>
  <c r="J36" i="10"/>
  <c r="F36" i="10"/>
  <c r="E36" i="10"/>
  <c r="D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J17" i="10"/>
  <c r="I19" i="10"/>
  <c r="I17" i="10"/>
  <c r="I9" i="10"/>
  <c r="H19" i="10"/>
  <c r="G19" i="10"/>
  <c r="G17" i="10"/>
  <c r="F19" i="10"/>
  <c r="F17" i="10"/>
  <c r="E19" i="10"/>
  <c r="D19" i="10"/>
  <c r="D17" i="10"/>
  <c r="C19" i="10"/>
  <c r="C17" i="10"/>
  <c r="C37" i="12"/>
  <c r="B19" i="10"/>
  <c r="B17" i="10"/>
  <c r="H17" i="10"/>
  <c r="E17" i="10"/>
  <c r="E9" i="10"/>
  <c r="J14" i="10"/>
  <c r="D36" i="12"/>
  <c r="I14" i="10"/>
  <c r="H14" i="10"/>
  <c r="G14" i="10"/>
  <c r="G9" i="10"/>
  <c r="F14" i="10"/>
  <c r="E14" i="10"/>
  <c r="D14" i="10"/>
  <c r="C14" i="10"/>
  <c r="C36" i="12"/>
  <c r="C34" i="12"/>
  <c r="B14" i="10"/>
  <c r="J10" i="10"/>
  <c r="I10" i="10"/>
  <c r="H10" i="10"/>
  <c r="H9" i="10"/>
  <c r="G10" i="10"/>
  <c r="F10" i="10"/>
  <c r="F9" i="10"/>
  <c r="E10" i="10"/>
  <c r="D10" i="10"/>
  <c r="D9" i="10"/>
  <c r="C10" i="10"/>
  <c r="C9" i="10"/>
  <c r="B10" i="10"/>
  <c r="B9" i="10"/>
  <c r="G10" i="18"/>
  <c r="G11" i="18"/>
  <c r="G12" i="18"/>
  <c r="G13" i="18"/>
  <c r="G14" i="18"/>
  <c r="G15" i="18"/>
  <c r="G16" i="18"/>
  <c r="G17" i="18"/>
  <c r="G22" i="35"/>
  <c r="I22" i="35"/>
  <c r="G21" i="35"/>
  <c r="I21" i="35"/>
  <c r="I20" i="35"/>
  <c r="I19" i="35"/>
  <c r="I18" i="35"/>
  <c r="I17" i="35"/>
  <c r="I16" i="35"/>
  <c r="I15" i="35"/>
  <c r="F15" i="35"/>
  <c r="I14" i="35"/>
  <c r="F14" i="35"/>
  <c r="I13" i="35"/>
  <c r="F13" i="35"/>
  <c r="I12" i="35"/>
  <c r="F12" i="35"/>
  <c r="I11" i="35"/>
  <c r="F11" i="35"/>
  <c r="I10" i="35"/>
  <c r="I9" i="35"/>
  <c r="I30" i="35"/>
  <c r="I11" i="9"/>
  <c r="D75" i="8"/>
  <c r="C75" i="8"/>
  <c r="D26" i="7"/>
  <c r="C26" i="7"/>
  <c r="D26" i="3"/>
  <c r="C26" i="3"/>
  <c r="C25" i="3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D12" i="7"/>
  <c r="D10" i="7"/>
  <c r="D9" i="7"/>
  <c r="C12" i="7"/>
  <c r="C10" i="7"/>
  <c r="C9" i="7"/>
  <c r="C46" i="8"/>
  <c r="C36" i="8"/>
  <c r="A4" i="39"/>
  <c r="D14" i="8"/>
  <c r="D46" i="8"/>
  <c r="D36" i="8"/>
  <c r="A4" i="35"/>
  <c r="H34" i="34"/>
  <c r="G34" i="34"/>
  <c r="A4" i="34"/>
  <c r="A5" i="33"/>
  <c r="A4" i="33"/>
  <c r="A4" i="32"/>
  <c r="A4" i="30"/>
  <c r="A4" i="29"/>
  <c r="D57" i="8"/>
  <c r="C57" i="8"/>
  <c r="D25" i="27"/>
  <c r="C25" i="27"/>
  <c r="A5" i="27"/>
  <c r="G30" i="18"/>
  <c r="G31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A4" i="18"/>
  <c r="D52" i="8"/>
  <c r="C52" i="8"/>
  <c r="A5" i="17"/>
  <c r="A5" i="16"/>
  <c r="C64" i="12"/>
  <c r="D64" i="12"/>
  <c r="D10" i="8"/>
  <c r="C10" i="8"/>
  <c r="A4" i="17"/>
  <c r="A4" i="16"/>
  <c r="A4" i="10"/>
  <c r="A4" i="9"/>
  <c r="A4" i="12"/>
  <c r="A4" i="8"/>
  <c r="A4" i="7"/>
  <c r="D71" i="8"/>
  <c r="C71" i="8"/>
  <c r="C45" i="12"/>
  <c r="C44" i="12"/>
  <c r="D63" i="8"/>
  <c r="D32" i="8"/>
  <c r="C32" i="8"/>
  <c r="D23" i="8"/>
  <c r="D17" i="8"/>
  <c r="D13" i="8"/>
  <c r="D9" i="8"/>
  <c r="C23" i="8"/>
  <c r="C17" i="8"/>
  <c r="C13" i="8"/>
  <c r="C9" i="8"/>
  <c r="C14" i="8"/>
  <c r="D18" i="3"/>
  <c r="C18" i="3"/>
  <c r="C15" i="3"/>
  <c r="C10" i="3"/>
  <c r="C9" i="3"/>
  <c r="D12" i="3"/>
  <c r="D25" i="3"/>
  <c r="C11" i="12"/>
  <c r="C10" i="12"/>
  <c r="D15" i="3"/>
  <c r="D10" i="3"/>
  <c r="D9" i="3"/>
  <c r="J9" i="10"/>
  <c r="D37" i="12"/>
  <c r="D34" i="12"/>
  <c r="D10" i="12"/>
</calcChain>
</file>

<file path=xl/sharedStrings.xml><?xml version="1.0" encoding="utf-8"?>
<sst xmlns="http://schemas.openxmlformats.org/spreadsheetml/2006/main" count="1419" uniqueCount="682">
  <si>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</si>
  <si>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</si>
  <si>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</si>
  <si>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</si>
  <si>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</si>
  <si>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</si>
  <si>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</si>
  <si>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</si>
  <si>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</si>
  <si>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</si>
  <si>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</si>
  <si>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</si>
  <si>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</si>
  <si>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</si>
  <si>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</si>
  <si>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</si>
  <si>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</si>
  <si>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</si>
  <si>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</si>
  <si>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</si>
  <si>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</si>
  <si>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</si>
  <si>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</si>
  <si>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</si>
  <si>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</si>
  <si>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</si>
  <si>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</si>
  <si>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</si>
  <si>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</si>
  <si>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</si>
  <si>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</si>
  <si>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</si>
  <si>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</si>
  <si>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</si>
  <si>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</si>
  <si>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</si>
  <si>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</si>
  <si>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</si>
  <si>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</si>
  <si>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</si>
  <si>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</si>
  <si>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</si>
  <si>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</si>
  <si>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</si>
  <si>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</si>
  <si>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</si>
  <si>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</si>
  <si>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</si>
  <si>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</si>
  <si>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</si>
  <si>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</si>
  <si>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</si>
  <si>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</si>
  <si>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</si>
  <si>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</si>
  <si>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</si>
  <si>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</si>
  <si>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</si>
  <si>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</si>
  <si>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</si>
  <si>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</si>
  <si>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</si>
  <si>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</si>
  <si>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</si>
  <si>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</si>
  <si>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</si>
  <si>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</si>
  <si>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</si>
  <si>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</si>
  <si>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</si>
  <si>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</si>
  <si>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</si>
  <si>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</si>
  <si>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</si>
  <si>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</si>
  <si>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</si>
  <si>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</si>
  <si>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</si>
  <si>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</si>
  <si>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</si>
  <si>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</si>
  <si>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</si>
  <si>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</si>
  <si>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</si>
  <si>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</si>
  <si>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</si>
  <si>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</si>
  <si>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</si>
  <si>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</si>
  <si>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</si>
  <si>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</si>
  <si>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</si>
  <si>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</si>
  <si>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</si>
  <si>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</si>
  <si>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</si>
  <si>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</si>
  <si>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</si>
  <si>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</si>
  <si>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</si>
  <si>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</si>
  <si>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</si>
  <si>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</si>
  <si>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</si>
  <si>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</si>
  <si>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</si>
  <si>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</si>
  <si>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</si>
  <si>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</si>
  <si>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</si>
  <si>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</si>
  <si>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</si>
  <si>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</si>
  <si>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</si>
  <si>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</si>
  <si>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</si>
  <si>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</si>
  <si>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</si>
  <si>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</si>
  <si>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</si>
  <si>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</si>
  <si>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</si>
  <si>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</si>
  <si>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</si>
  <si>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</si>
  <si>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</si>
  <si>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</si>
  <si>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</si>
  <si>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</si>
  <si>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</si>
  <si>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</si>
  <si>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</si>
  <si>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</si>
  <si>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</si>
  <si>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</si>
  <si>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</si>
  <si>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</si>
  <si>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</si>
  <si>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</si>
  <si>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</si>
  <si>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</si>
  <si>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</si>
  <si>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</si>
  <si>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</si>
  <si>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</si>
  <si>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</si>
  <si>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</si>
  <si>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</si>
  <si>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</si>
  <si>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</si>
  <si>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</si>
  <si>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</si>
  <si>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</si>
  <si>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</si>
  <si>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</si>
  <si>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</si>
  <si>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</si>
  <si>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</si>
  <si>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</si>
  <si>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</si>
  <si>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</si>
  <si>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</si>
  <si>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</si>
  <si>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</si>
  <si>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</si>
  <si>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</si>
  <si>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</si>
  <si>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</si>
  <si>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</si>
  <si>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</si>
  <si>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</si>
  <si>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</si>
  <si>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</si>
  <si>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</si>
  <si>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</si>
  <si>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</si>
  <si>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</si>
  <si>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</si>
  <si>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</si>
  <si>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</si>
  <si>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</si>
  <si>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</si>
  <si>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</si>
  <si>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</si>
  <si>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</si>
  <si>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</si>
  <si>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</si>
  <si>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</si>
  <si>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</si>
  <si>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</si>
  <si>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</si>
  <si>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</si>
  <si>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</si>
  <si>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</si>
  <si>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</si>
  <si>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</si>
  <si>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</si>
  <si>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</si>
  <si>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</si>
  <si>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</si>
  <si>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</si>
  <si>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</si>
  <si>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</si>
  <si>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</si>
  <si>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</si>
  <si>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</si>
  <si>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</si>
  <si>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</si>
  <si>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</si>
  <si>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</si>
  <si>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</si>
  <si>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</si>
  <si>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</si>
  <si>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</si>
  <si>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</si>
  <si>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</si>
  <si>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</si>
  <si>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</si>
  <si>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</si>
  <si>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</si>
  <si>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</si>
  <si>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</si>
  <si>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</si>
  <si>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</si>
  <si>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</si>
  <si>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</si>
  <si>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</si>
  <si>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</si>
  <si>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</si>
  <si>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</si>
  <si>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</si>
  <si>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</si>
  <si>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</si>
  <si>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</si>
  <si>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</si>
  <si>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</si>
  <si>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</si>
  <si>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</si>
  <si>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</si>
  <si>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</si>
  <si>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</si>
  <si>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</si>
  <si>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</si>
  <si>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</si>
  <si>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</si>
  <si>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</si>
  <si>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</si>
  <si>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</si>
  <si>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</si>
  <si>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</si>
  <si>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</si>
  <si>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</si>
  <si>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</si>
  <si>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</si>
  <si>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</si>
  <si>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</si>
  <si>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</si>
  <si>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</si>
  <si>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</si>
  <si>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</si>
  <si>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</si>
  <si>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</si>
  <si>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</si>
  <si>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</si>
  <si>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</si>
  <si>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</si>
  <si>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</si>
  <si>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</si>
  <si>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</si>
  <si>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</si>
  <si>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</si>
  <si>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</si>
  <si>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</si>
  <si>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</si>
  <si>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</si>
  <si>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</si>
  <si>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</si>
  <si>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</si>
  <si>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</si>
  <si>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</si>
  <si>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</si>
  <si>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</si>
  <si>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</si>
  <si>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</si>
  <si>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</si>
  <si>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</si>
  <si>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</si>
  <si>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</si>
  <si>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</si>
  <si>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</si>
  <si>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</si>
  <si>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</si>
  <si>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</si>
  <si>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</si>
  <si>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</si>
  <si>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</si>
  <si>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</si>
  <si>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</si>
  <si>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</si>
  <si>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</si>
  <si>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</si>
  <si>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</si>
  <si>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</si>
  <si>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</si>
  <si>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</si>
  <si>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</si>
  <si>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</si>
  <si>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</si>
  <si>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</si>
  <si>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</si>
  <si>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</si>
  <si>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</si>
  <si>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</si>
  <si>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</si>
  <si>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</si>
  <si>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</si>
  <si>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</si>
  <si>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</si>
  <si>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</si>
  <si>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</si>
  <si>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</si>
  <si>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</si>
  <si>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</si>
  <si>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</si>
  <si>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</si>
  <si>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</si>
  <si>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</si>
  <si>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</si>
  <si>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</si>
  <si>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</si>
  <si>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</si>
  <si>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</si>
  <si>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</si>
  <si>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</si>
  <si>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</si>
  <si>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</si>
  <si>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</si>
  <si>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</si>
  <si>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</si>
  <si>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</si>
  <si>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</si>
  <si>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</si>
  <si>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</si>
  <si>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</si>
  <si>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</si>
  <si>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</si>
  <si>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</si>
  <si>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</si>
  <si>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</si>
  <si>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</si>
  <si>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</si>
  <si>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</si>
  <si>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</si>
  <si>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</si>
  <si>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</si>
  <si>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</si>
  <si>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</si>
  <si>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</si>
  <si>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</si>
  <si>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</si>
  <si>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</si>
  <si>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</si>
  <si>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</si>
  <si>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</si>
  <si>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</si>
  <si>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</si>
  <si>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</si>
  <si>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</si>
  <si>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</si>
  <si>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</si>
  <si>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</si>
  <si>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</si>
  <si>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</si>
  <si>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</si>
  <si>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</si>
  <si>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</si>
  <si>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</si>
  <si>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</si>
  <si>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</si>
  <si>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</si>
  <si>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</si>
  <si>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</si>
  <si>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</si>
  <si>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</si>
  <si>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</si>
  <si>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</si>
  <si>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</si>
  <si>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</si>
  <si>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</si>
  <si>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</si>
  <si>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</si>
  <si>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</si>
  <si>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</si>
  <si>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</si>
  <si>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</si>
  <si>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</si>
  <si>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</si>
  <si>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</si>
  <si>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</si>
  <si>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</si>
  <si>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</si>
  <si>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</si>
  <si>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</si>
  <si>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</si>
  <si>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</si>
  <si>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</si>
  <si>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</si>
  <si>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</si>
  <si>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</si>
  <si>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</si>
  <si>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</si>
  <si>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</si>
  <si>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</si>
  <si>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</si>
  <si>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</si>
  <si>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</si>
  <si>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</si>
  <si>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</si>
  <si>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</si>
  <si>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</si>
  <si>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</si>
  <si>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</si>
  <si>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</si>
  <si>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</si>
  <si>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</si>
  <si>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</si>
  <si>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</si>
  <si>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</si>
  <si>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</si>
  <si>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</si>
  <si>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</si>
  <si>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</si>
  <si>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</si>
  <si>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</si>
  <si>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</si>
  <si>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</si>
  <si>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</si>
  <si>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</si>
  <si>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</si>
  <si>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</si>
  <si>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</si>
  <si>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</si>
  <si>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</si>
  <si>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</si>
  <si>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</si>
  <si>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</si>
  <si>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</si>
  <si>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</si>
  <si>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</si>
  <si>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პოლიტიკური გაერთიანება "ეროვნული ფორუმი"</t>
  </si>
  <si>
    <t>საქართველოს ბანკი</t>
  </si>
  <si>
    <t>GE172BG0000000187727300</t>
  </si>
  <si>
    <t>07.15.2008</t>
  </si>
  <si>
    <t>აშშ დოლარი</t>
  </si>
  <si>
    <t>02.22.2010</t>
  </si>
  <si>
    <t>ქ. თბილისი, ლვოვის ქ. 80-82 გ</t>
  </si>
  <si>
    <t>საოფისე ფართი</t>
  </si>
  <si>
    <t>02.12.2012–01.08.2013</t>
  </si>
  <si>
    <t>437.30 კვ.მ</t>
  </si>
  <si>
    <t>01024025071</t>
  </si>
  <si>
    <t>ვიოლეტა</t>
  </si>
  <si>
    <t>მჭედლიძე</t>
  </si>
  <si>
    <t>ქ. თბილისი, ფალიაშვილის 67</t>
  </si>
  <si>
    <t>12.02.2013- 12.08.2013</t>
  </si>
  <si>
    <t>130 კვ.მ</t>
  </si>
  <si>
    <t xml:space="preserve">თამარ </t>
  </si>
  <si>
    <t>ალელიშვილი</t>
  </si>
  <si>
    <t xml:space="preserve"> ქ. წნორი, რუსთაველის 37</t>
  </si>
  <si>
    <t>01.03.2013- 01.09.2014</t>
  </si>
  <si>
    <t>217 კვ.მ</t>
  </si>
  <si>
    <t>ნუნუ</t>
  </si>
  <si>
    <t>მჭედლიშვილი</t>
  </si>
  <si>
    <t>ალექსი</t>
  </si>
  <si>
    <t>თურმანიძე</t>
  </si>
  <si>
    <t>01,05,2013-01,01,2014</t>
  </si>
  <si>
    <t>81,57 კვ.მ</t>
  </si>
  <si>
    <t>ქ. რუსთავი, მეგობრობის გამზირი 4, ბ.13</t>
  </si>
  <si>
    <t>სედანი</t>
  </si>
  <si>
    <t>აუდი A6</t>
  </si>
  <si>
    <t>LJA 001</t>
  </si>
  <si>
    <t>01026011115</t>
  </si>
  <si>
    <t xml:space="preserve">გოჩა </t>
  </si>
  <si>
    <t>ჯაბიძე</t>
  </si>
  <si>
    <t>მსუბუქი მაღალი გამავლობის</t>
  </si>
  <si>
    <t>ტოიოტა ლენდკუიზერი</t>
  </si>
  <si>
    <t>FRM 777</t>
  </si>
  <si>
    <t>01015007988</t>
  </si>
  <si>
    <t xml:space="preserve">კახა </t>
  </si>
  <si>
    <t>ჩაკვეტაძე</t>
  </si>
  <si>
    <t>ირაკლი</t>
  </si>
  <si>
    <t>გობეჯიშვილი</t>
  </si>
  <si>
    <t>01024038058</t>
  </si>
  <si>
    <t>პოლიტიკური საბჭოს წევრი</t>
  </si>
  <si>
    <t>გოჩა</t>
  </si>
  <si>
    <t>საორგანიზაციო სამსახურის უფროსი</t>
  </si>
  <si>
    <t>დავით</t>
  </si>
  <si>
    <t>კაკაბაძე</t>
  </si>
  <si>
    <t>სარევიზიო კომისიის თავმჯდომარე</t>
  </si>
  <si>
    <t>ავთანდილ</t>
  </si>
  <si>
    <t>დავითაძე</t>
  </si>
  <si>
    <t>01005004676</t>
  </si>
  <si>
    <t>ქ. თბილისის საქალაქო ორგანიზაციის ბიუროს მდივანი</t>
  </si>
  <si>
    <t>რეგიონული მართვის სამსახურის უფროსი</t>
  </si>
  <si>
    <t>კახა</t>
  </si>
  <si>
    <t>თავმჯდომარის თანაშემწე</t>
  </si>
  <si>
    <t>კობა</t>
  </si>
  <si>
    <t>ძაძამია</t>
  </si>
  <si>
    <t>51001001535</t>
  </si>
  <si>
    <t>მთავარი ბუღალტერი</t>
  </si>
  <si>
    <t>მარინე</t>
  </si>
  <si>
    <t>პოლიანსკაია</t>
  </si>
  <si>
    <t>57001018889</t>
  </si>
  <si>
    <t>საორგანიზაციო სამსახურის სპეციალისტი</t>
  </si>
  <si>
    <t>ხათუნა</t>
  </si>
  <si>
    <t>გურჯიშვილი</t>
  </si>
  <si>
    <t>01010002624</t>
  </si>
  <si>
    <t>საქმის წარმოების სპეციალისტი</t>
  </si>
  <si>
    <t>ტარიელ</t>
  </si>
  <si>
    <t>სოფრომაძე</t>
  </si>
  <si>
    <t>01030005290</t>
  </si>
  <si>
    <t>სამეურნეო_ტექნიკური საქმის სპეციალისტი</t>
  </si>
  <si>
    <t>კუპატაშვილი</t>
  </si>
  <si>
    <t>01024033013</t>
  </si>
  <si>
    <t>საორგანიზაციო სამსახურის ინსპექტორი</t>
  </si>
  <si>
    <t>მალხაზ</t>
  </si>
  <si>
    <t>გოშუანი</t>
  </si>
  <si>
    <t>10001009482</t>
  </si>
  <si>
    <t>სარიდისი</t>
  </si>
  <si>
    <t>01030045168</t>
  </si>
  <si>
    <t>კომპიუტერული მომსახურების სპეციალისტი</t>
  </si>
  <si>
    <t>ლეილა</t>
  </si>
  <si>
    <t>ვარდოსანიძე</t>
  </si>
  <si>
    <t>13001037715</t>
  </si>
  <si>
    <t>დამლაგებელი</t>
  </si>
  <si>
    <t>ვაკის რაიონული ორგანიზაციის თავმჯდომარე</t>
  </si>
  <si>
    <t>საბურთალოს  რაიონული ორგანიზაციის ბიუროს მდივანი</t>
  </si>
  <si>
    <t>კრწანისის  რაიონული ორგანიზაციის თავმჯდომარე</t>
  </si>
  <si>
    <t>ისნის რაიონული ორგანიზაციის თავმჯდომარე</t>
  </si>
  <si>
    <t>ჩუღურეთის  რაიონული ორგანიზაციის თავმჯდომარე</t>
  </si>
  <si>
    <t>დიდუბის  რაიონული ორგანიზაციის თავმჯდომარე</t>
  </si>
  <si>
    <t>ნაძალადევის რაიონული ორგანიზაციის თავმჯდომარე</t>
  </si>
  <si>
    <t>გლდანის რაიონული ორგანიზაციის თავმჯდომარე</t>
  </si>
  <si>
    <t>მთაწმინდის რაიონული ორგანიზაციის თავმჯდომარის მ/შ</t>
  </si>
  <si>
    <t>სამგორის რაიონული ორგანიზაციის თავმჯდომარე</t>
  </si>
  <si>
    <t>მამუკა</t>
  </si>
  <si>
    <t xml:space="preserve">ხელმძღვანელი                                                  ბუღალტერი (ან საამისოდ უფლებამოსილი </t>
  </si>
  <si>
    <t>ცაავა</t>
  </si>
  <si>
    <t>შორენა</t>
  </si>
  <si>
    <t>ბუხრაშვილი</t>
  </si>
  <si>
    <t>გია</t>
  </si>
  <si>
    <t>მესხაძე</t>
  </si>
  <si>
    <t>ზურაბ</t>
  </si>
  <si>
    <t>ნეფარიძე</t>
  </si>
  <si>
    <t>გივი</t>
  </si>
  <si>
    <t>მეზურნიშვილი</t>
  </si>
  <si>
    <t>სოსელია</t>
  </si>
  <si>
    <t>გოგლიძე</t>
  </si>
  <si>
    <t xml:space="preserve">ვახტანგ </t>
  </si>
  <si>
    <t>შუკვანი</t>
  </si>
  <si>
    <t>ჩაგუნავა</t>
  </si>
  <si>
    <t>ჩქარეული</t>
  </si>
  <si>
    <t>01005000119</t>
  </si>
  <si>
    <t>54001002764</t>
  </si>
  <si>
    <t>01007002036</t>
  </si>
  <si>
    <t>01006006284</t>
  </si>
  <si>
    <t>01019021929</t>
  </si>
  <si>
    <t>01024035588</t>
  </si>
  <si>
    <t>01010010162</t>
  </si>
  <si>
    <t>01024003775</t>
  </si>
  <si>
    <t>01023007693</t>
  </si>
  <si>
    <t>01015009183</t>
  </si>
  <si>
    <t>01006006283</t>
  </si>
  <si>
    <t>ჩიკვაიძე</t>
  </si>
  <si>
    <t>გიორგი</t>
  </si>
  <si>
    <t>ბერიძიშვილი</t>
  </si>
  <si>
    <t>01001067864</t>
  </si>
  <si>
    <t>07/01/2013 -07/21/2013</t>
  </si>
  <si>
    <t>ბანკიდან თანხის გამოტანა</t>
  </si>
  <si>
    <t>მივლინება</t>
  </si>
  <si>
    <t>ONO 656</t>
  </si>
  <si>
    <t>ჰონდა CR-V</t>
  </si>
  <si>
    <t>06.29.2012</t>
  </si>
  <si>
    <t>შპს "ტერა მედია"</t>
  </si>
  <si>
    <t>მარკეტინგული კვლევა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</si>
  <si>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</si>
  <si>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</si>
  <si>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</si>
  <si>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</si>
  <si>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</si>
  <si>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</si>
  <si>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</si>
  <si>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</si>
  <si>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</si>
  <si>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</si>
  <si>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</si>
  <si>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</si>
  <si>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</si>
  <si>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შპს "სტუდია მაესტრო"</t>
  </si>
  <si>
    <t>სარეკლამო მომსახურება</t>
  </si>
  <si>
    <t>შპს "ბურჯი"</t>
  </si>
  <si>
    <t>სატრანსპორტო მომსახურება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</si>
  <si>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</si>
  <si>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</si>
  <si>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</si>
  <si>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</si>
  <si>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სს "თელასი"</t>
  </si>
  <si>
    <t>მოხმარებული ელექტრო ენერგიის საფასური</t>
  </si>
  <si>
    <t>შპს "თბილს სერვის ჯგუფი"</t>
  </si>
  <si>
    <t>დასუფთავების მოსაკრებელი</t>
  </si>
  <si>
    <t>სს სილქნეტი</t>
  </si>
  <si>
    <t>სატელეფონო მომსახურების საფასური</t>
  </si>
  <si>
    <t>01008005455</t>
  </si>
  <si>
    <t>კახაბერ</t>
  </si>
  <si>
    <t>შარტავა</t>
  </si>
  <si>
    <t>01008013611</t>
  </si>
  <si>
    <t>გუბაზ</t>
  </si>
  <si>
    <t>სანიკიძ</t>
  </si>
  <si>
    <t>01024006197</t>
  </si>
  <si>
    <t>რევაზ</t>
  </si>
  <si>
    <t>შავიშვილი</t>
  </si>
  <si>
    <t xml:space="preserve"> 01006006283</t>
  </si>
  <si>
    <t xml:space="preserve">ზურაბ </t>
  </si>
  <si>
    <t>01024057988</t>
  </si>
  <si>
    <t>გიული</t>
  </si>
  <si>
    <t>შუღლიაშვილი</t>
  </si>
  <si>
    <t>54001008183</t>
  </si>
  <si>
    <t>ანი</t>
  </si>
  <si>
    <t>მიროტაძე</t>
  </si>
  <si>
    <t>01008011051</t>
  </si>
  <si>
    <t>ხეჩინაშვილი</t>
  </si>
  <si>
    <t>01024001611</t>
  </si>
  <si>
    <t>თემური</t>
  </si>
  <si>
    <t>მაისურაძე</t>
  </si>
  <si>
    <t>მალხაზ გოშუანი</t>
  </si>
  <si>
    <t>თავმჯდომარე</t>
  </si>
  <si>
    <t xml:space="preserve">    კახაბერ</t>
  </si>
  <si>
    <t xml:space="preserve">    გიული</t>
  </si>
  <si>
    <t xml:space="preserve">   შარტავა</t>
  </si>
  <si>
    <t xml:space="preserve">  შუღლიაშვილი</t>
  </si>
  <si>
    <t>პრესმდივანი</t>
  </si>
  <si>
    <t>შპს " ჯორჯიან უოთერ ენდ ფაუერი"</t>
  </si>
  <si>
    <t>წყალმომარაგების საფასური</t>
  </si>
  <si>
    <t>რაიონული კონფერენცია და აქტივთან შეხვედრა</t>
  </si>
  <si>
    <t xml:space="preserve">სიღნაღი,ხაშური, რუსთავი, </t>
  </si>
  <si>
    <t>კახეთის რეგიონი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</si>
  <si>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</si>
  <si>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</si>
  <si>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</si>
  <si>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</si>
  <si>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</si>
  <si>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</si>
  <si>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სხვა მანქანა დანადგარები და ინვენტარი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</si>
  <si>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</si>
  <si>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</si>
  <si>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</si>
  <si>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</si>
  <si>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</si>
  <si>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</si>
  <si>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</si>
  <si>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</si>
  <si>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</si>
  <si>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N4.3 - მივლინებები</t>
  </si>
  <si>
    <t xml:space="preserve">ფორმა N4.4 -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</si>
  <si>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</si>
  <si>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მნიშვნელობათა ჯამს.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</si>
  <si>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</si>
  <si>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</si>
  <si>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>სულ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</si>
  <si>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</si>
  <si>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</si>
  <si>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</si>
  <si>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</si>
  <si>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</si>
  <si>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</si>
  <si>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</si>
  <si>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</si>
  <si>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</si>
  <si>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</si>
  <si>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</si>
  <si>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</si>
  <si>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</si>
  <si>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პოლიგრაფიული მომსახურება (სასერტიფიქაციო გამოცდის ტესტების ბეჭდვა)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</si>
</sst>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0,000.00"/>
    <numFmt numFmtId="173" formatCode="0,000.00"/>
    <numFmt numFmtId="174" formatCode="0,000,000.00"/>
    <numFmt numFmtId="175" formatCode="dd/mm/yy;@"/>
  </numFmts>
  <fonts count="27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name val="AcadNusx"/>
    </font>
    <font>
      <sz val="9"/>
      <name val="Sylfaen"/>
      <family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1"/>
      <color theme="1"/>
      <name val="ა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</cellStyleXfs>
  <cellXfs count="480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9" applyFont="1" applyAlignment="1" applyProtection="1">
      <alignment horizontal="center" vertical="center"/>
      <protection locked="0"/>
    </xf>
    <xf numFmtId="3" fontId="8" fillId="2" borderId="1" xfId="9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9" applyFont="1" applyProtection="1">
      <protection locked="0"/>
    </xf>
    <xf numFmtId="0" fontId="8" fillId="0" borderId="0" xfId="9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9" applyFont="1" applyAlignment="1" applyProtection="1">
      <alignment horizontal="center" vertical="center" wrapText="1"/>
      <protection locked="0"/>
    </xf>
    <xf numFmtId="0" fontId="7" fillId="0" borderId="0" xfId="9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9" applyFont="1" applyFill="1" applyBorder="1" applyAlignment="1" applyProtection="1">
      <alignment horizontal="left" vertical="center" wrapText="1"/>
    </xf>
    <xf numFmtId="0" fontId="8" fillId="2" borderId="1" xfId="9" applyFont="1" applyFill="1" applyBorder="1" applyAlignment="1" applyProtection="1">
      <alignment horizontal="left" vertical="center" wrapText="1" indent="1"/>
    </xf>
    <xf numFmtId="0" fontId="7" fillId="2" borderId="1" xfId="9" applyFont="1" applyFill="1" applyBorder="1" applyAlignment="1" applyProtection="1">
      <alignment horizontal="left" vertical="center" wrapText="1" indent="1"/>
    </xf>
    <xf numFmtId="0" fontId="7" fillId="2" borderId="1" xfId="9" applyFont="1" applyFill="1" applyBorder="1" applyAlignment="1" applyProtection="1">
      <alignment horizontal="left" vertical="center" wrapText="1" indent="2"/>
    </xf>
    <xf numFmtId="0" fontId="7" fillId="2" borderId="1" xfId="9" applyFont="1" applyFill="1" applyBorder="1" applyAlignment="1" applyProtection="1">
      <alignment horizontal="left" vertical="center" wrapText="1" indent="3"/>
    </xf>
    <xf numFmtId="0" fontId="7" fillId="2" borderId="1" xfId="9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19" fillId="0" borderId="0" xfId="3" applyFont="1" applyAlignment="1" applyProtection="1">
      <alignment vertical="center" wrapText="1"/>
      <protection locked="0"/>
    </xf>
    <xf numFmtId="0" fontId="20" fillId="0" borderId="0" xfId="3" applyFont="1" applyProtection="1">
      <protection locked="0"/>
    </xf>
    <xf numFmtId="0" fontId="1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9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9" applyNumberFormat="1" applyFont="1" applyFill="1" applyBorder="1" applyAlignment="1" applyProtection="1">
      <alignment horizontal="right" vertical="center"/>
      <protection locked="0"/>
    </xf>
    <xf numFmtId="3" fontId="7" fillId="2" borderId="1" xfId="9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9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2" applyFont="1" applyFill="1" applyBorder="1" applyAlignment="1" applyProtection="1">
      <alignment horizontal="right"/>
      <protection locked="0"/>
    </xf>
    <xf numFmtId="0" fontId="7" fillId="0" borderId="3" xfId="2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9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1" fillId="0" borderId="1" xfId="3" applyFont="1" applyBorder="1" applyAlignment="1" applyProtection="1">
      <alignment vertical="center" wrapText="1"/>
    </xf>
    <xf numFmtId="0" fontId="1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3" fillId="3" borderId="5" xfId="5" applyFont="1" applyFill="1" applyBorder="1" applyAlignment="1" applyProtection="1">
      <alignment horizontal="center" vertical="top" wrapText="1"/>
    </xf>
    <xf numFmtId="0" fontId="23" fillId="3" borderId="6" xfId="5" applyFont="1" applyFill="1" applyBorder="1" applyAlignment="1" applyProtection="1">
      <alignment horizontal="center" vertical="top" wrapText="1"/>
    </xf>
    <xf numFmtId="49" fontId="23" fillId="3" borderId="6" xfId="5" applyNumberFormat="1" applyFont="1" applyFill="1" applyBorder="1" applyAlignment="1" applyProtection="1">
      <alignment horizontal="center" vertical="top" wrapText="1"/>
    </xf>
    <xf numFmtId="0" fontId="23" fillId="3" borderId="7" xfId="5" applyFont="1" applyFill="1" applyBorder="1" applyAlignment="1" applyProtection="1">
      <alignment horizontal="center" vertical="top" wrapText="1"/>
    </xf>
    <xf numFmtId="0" fontId="23" fillId="3" borderId="8" xfId="5" applyFont="1" applyFill="1" applyBorder="1" applyAlignment="1" applyProtection="1">
      <alignment horizontal="center" vertical="top" wrapText="1"/>
    </xf>
    <xf numFmtId="0" fontId="23" fillId="4" borderId="5" xfId="5" applyFont="1" applyFill="1" applyBorder="1" applyAlignment="1" applyProtection="1">
      <alignment horizontal="center" vertical="top" wrapText="1"/>
    </xf>
    <xf numFmtId="0" fontId="23" fillId="4" borderId="6" xfId="5" applyFont="1" applyFill="1" applyBorder="1" applyAlignment="1" applyProtection="1">
      <alignment horizontal="center" vertical="top" wrapText="1"/>
    </xf>
    <xf numFmtId="0" fontId="23" fillId="0" borderId="0" xfId="5" applyFont="1" applyAlignment="1" applyProtection="1">
      <alignment horizontal="center" vertical="top" wrapText="1"/>
      <protection locked="0"/>
    </xf>
    <xf numFmtId="0" fontId="22" fillId="0" borderId="9" xfId="5" applyFont="1" applyBorder="1" applyAlignment="1" applyProtection="1">
      <alignment horizontal="center"/>
      <protection locked="0"/>
    </xf>
    <xf numFmtId="0" fontId="22" fillId="0" borderId="10" xfId="5" applyFont="1" applyBorder="1" applyAlignment="1" applyProtection="1">
      <alignment wrapText="1"/>
      <protection locked="0"/>
    </xf>
    <xf numFmtId="0" fontId="22" fillId="0" borderId="9" xfId="5" applyFont="1" applyBorder="1" applyAlignment="1" applyProtection="1">
      <alignment wrapText="1"/>
      <protection locked="0"/>
    </xf>
    <xf numFmtId="0" fontId="22" fillId="0" borderId="11" xfId="5" applyFont="1" applyBorder="1" applyAlignment="1" applyProtection="1">
      <alignment wrapText="1"/>
      <protection locked="0"/>
    </xf>
    <xf numFmtId="0" fontId="22" fillId="4" borderId="9" xfId="5" applyFont="1" applyFill="1" applyBorder="1" applyAlignment="1" applyProtection="1">
      <alignment wrapText="1"/>
      <protection locked="0"/>
    </xf>
    <xf numFmtId="0" fontId="22" fillId="4" borderId="10" xfId="5" applyFont="1" applyFill="1" applyBorder="1" applyAlignment="1" applyProtection="1">
      <alignment wrapText="1"/>
      <protection locked="0"/>
    </xf>
    <xf numFmtId="0" fontId="22" fillId="4" borderId="10" xfId="5" applyFont="1" applyFill="1" applyBorder="1" applyProtection="1">
      <protection locked="0"/>
    </xf>
    <xf numFmtId="0" fontId="22" fillId="0" borderId="12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4" xfId="5" applyFont="1" applyBorder="1" applyProtection="1">
      <protection locked="0"/>
    </xf>
    <xf numFmtId="0" fontId="22" fillId="0" borderId="12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3" xfId="5" applyFont="1" applyBorder="1" applyAlignment="1" applyProtection="1">
      <alignment wrapText="1"/>
      <protection locked="0"/>
    </xf>
    <xf numFmtId="0" fontId="22" fillId="4" borderId="12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14" xfId="5" applyFont="1" applyBorder="1" applyAlignment="1" applyProtection="1">
      <alignment horizontal="center"/>
      <protection locked="0"/>
    </xf>
    <xf numFmtId="0" fontId="22" fillId="0" borderId="15" xfId="5" applyFont="1" applyBorder="1" applyAlignment="1" applyProtection="1">
      <alignment wrapText="1"/>
      <protection locked="0"/>
    </xf>
    <xf numFmtId="0" fontId="22" fillId="0" borderId="16" xfId="5" applyFont="1" applyBorder="1" applyProtection="1">
      <protection locked="0"/>
    </xf>
    <xf numFmtId="0" fontId="22" fillId="0" borderId="14" xfId="5" applyFont="1" applyBorder="1" applyAlignment="1" applyProtection="1">
      <alignment wrapText="1"/>
      <protection locked="0"/>
    </xf>
    <xf numFmtId="49" fontId="22" fillId="0" borderId="15" xfId="5" applyNumberFormat="1" applyFont="1" applyBorder="1" applyProtection="1"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14" xfId="5" applyFont="1" applyFill="1" applyBorder="1" applyAlignment="1" applyProtection="1">
      <alignment wrapText="1"/>
      <protection locked="0"/>
    </xf>
    <xf numFmtId="0" fontId="22" fillId="4" borderId="15" xfId="5" applyFont="1" applyFill="1" applyBorder="1" applyAlignment="1" applyProtection="1">
      <alignment wrapText="1"/>
      <protection locked="0"/>
    </xf>
    <xf numFmtId="0" fontId="22" fillId="4" borderId="15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3" applyFont="1" applyBorder="1" applyProtection="1">
      <protection locked="0"/>
    </xf>
    <xf numFmtId="0" fontId="6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7" fillId="0" borderId="0" xfId="9" applyFont="1" applyBorder="1" applyAlignment="1" applyProtection="1">
      <alignment vertical="center"/>
      <protection locked="0"/>
    </xf>
    <xf numFmtId="0" fontId="19" fillId="0" borderId="1" xfId="3" applyFont="1" applyBorder="1" applyAlignment="1" applyProtection="1">
      <alignment horizontal="center" vertical="center" wrapText="1"/>
      <protection locked="0"/>
    </xf>
    <xf numFmtId="3" fontId="7" fillId="0" borderId="0" xfId="9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8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8" xfId="0" applyBorder="1"/>
    <xf numFmtId="0" fontId="19" fillId="0" borderId="0" xfId="5" applyFont="1" applyProtection="1">
      <protection locked="0"/>
    </xf>
    <xf numFmtId="0" fontId="19" fillId="0" borderId="0" xfId="5" applyFont="1" applyProtection="1"/>
    <xf numFmtId="49" fontId="19" fillId="0" borderId="0" xfId="5" applyNumberFormat="1" applyFont="1" applyProtection="1">
      <protection locked="0"/>
    </xf>
    <xf numFmtId="0" fontId="8" fillId="5" borderId="0" xfId="0" applyFont="1" applyFill="1" applyProtection="1"/>
    <xf numFmtId="0" fontId="7" fillId="5" borderId="0" xfId="9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9" applyFont="1" applyFill="1" applyAlignment="1" applyProtection="1">
      <alignment vertical="center"/>
    </xf>
    <xf numFmtId="3" fontId="8" fillId="5" borderId="1" xfId="9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5" borderId="1" xfId="9" applyNumberFormat="1" applyFont="1" applyFill="1" applyBorder="1" applyAlignment="1" applyProtection="1">
      <alignment horizontal="right" vertical="center"/>
    </xf>
    <xf numFmtId="3" fontId="7" fillId="5" borderId="1" xfId="9" applyNumberFormat="1" applyFont="1" applyFill="1" applyBorder="1" applyAlignment="1" applyProtection="1">
      <alignment horizontal="right" vertical="center" wrapText="1"/>
    </xf>
    <xf numFmtId="3" fontId="8" fillId="5" borderId="1" xfId="9" applyNumberFormat="1" applyFont="1" applyFill="1" applyBorder="1" applyAlignment="1" applyProtection="1">
      <alignment horizontal="right" vertical="center" wrapText="1"/>
    </xf>
    <xf numFmtId="0" fontId="8" fillId="5" borderId="1" xfId="0" applyFont="1" applyFill="1" applyBorder="1" applyProtection="1"/>
    <xf numFmtId="3" fontId="8" fillId="5" borderId="1" xfId="0" applyNumberFormat="1" applyFont="1" applyFill="1" applyBorder="1" applyProtection="1"/>
    <xf numFmtId="0" fontId="8" fillId="0" borderId="1" xfId="9" applyFont="1" applyFill="1" applyBorder="1" applyAlignment="1" applyProtection="1">
      <alignment horizontal="left" vertical="center" wrapText="1" indent="1"/>
    </xf>
    <xf numFmtId="0" fontId="7" fillId="0" borderId="1" xfId="9" applyFont="1" applyFill="1" applyBorder="1" applyAlignment="1" applyProtection="1">
      <alignment horizontal="left" vertical="center" wrapText="1" indent="2"/>
    </xf>
    <xf numFmtId="3" fontId="8" fillId="6" borderId="1" xfId="9" applyNumberFormat="1" applyFont="1" applyFill="1" applyBorder="1" applyAlignment="1" applyProtection="1">
      <alignment horizontal="left" vertical="center" wrapText="1"/>
    </xf>
    <xf numFmtId="3" fontId="8" fillId="6" borderId="1" xfId="9" applyNumberFormat="1" applyFont="1" applyFill="1" applyBorder="1" applyAlignment="1" applyProtection="1">
      <alignment horizontal="center" vertical="center" wrapText="1"/>
    </xf>
    <xf numFmtId="0" fontId="7" fillId="6" borderId="0" xfId="9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9" applyFont="1" applyFill="1" applyAlignment="1" applyProtection="1">
      <alignment horizontal="center" vertical="center" wrapText="1"/>
      <protection locked="0"/>
    </xf>
    <xf numFmtId="0" fontId="7" fillId="6" borderId="0" xfId="9" applyFont="1" applyFill="1" applyAlignment="1" applyProtection="1">
      <alignment horizontal="center" vertical="center" wrapText="1"/>
      <protection locked="0"/>
    </xf>
    <xf numFmtId="0" fontId="7" fillId="6" borderId="0" xfId="9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9" applyFont="1" applyFill="1" applyBorder="1" applyAlignment="1" applyProtection="1">
      <alignment horizontal="left" vertical="center" wrapText="1" indent="3"/>
    </xf>
    <xf numFmtId="0" fontId="7" fillId="0" borderId="1" xfId="9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9" applyFont="1" applyFill="1" applyAlignment="1" applyProtection="1">
      <alignment horizontal="center" vertical="center"/>
    </xf>
    <xf numFmtId="0" fontId="19" fillId="5" borderId="0" xfId="5" applyFont="1" applyFill="1" applyProtection="1"/>
    <xf numFmtId="0" fontId="19" fillId="5" borderId="0" xfId="5" applyFont="1" applyFill="1" applyProtection="1">
      <protection locked="0"/>
    </xf>
    <xf numFmtId="0" fontId="0" fillId="5" borderId="0" xfId="0" applyFill="1"/>
    <xf numFmtId="0" fontId="21" fillId="5" borderId="0" xfId="5" applyFont="1" applyFill="1" applyBorder="1" applyAlignment="1" applyProtection="1">
      <alignment horizontal="right"/>
    </xf>
    <xf numFmtId="0" fontId="1" fillId="5" borderId="0" xfId="0" applyFont="1" applyFill="1"/>
    <xf numFmtId="175" fontId="19" fillId="5" borderId="0" xfId="5" applyNumberFormat="1" applyFont="1" applyFill="1" applyBorder="1" applyProtection="1"/>
    <xf numFmtId="14" fontId="19" fillId="5" borderId="0" xfId="5" applyNumberFormat="1" applyFont="1" applyFill="1" applyBorder="1" applyProtection="1"/>
    <xf numFmtId="0" fontId="21" fillId="5" borderId="0" xfId="5" applyFont="1" applyFill="1" applyBorder="1" applyAlignment="1" applyProtection="1">
      <alignment horizontal="right"/>
      <protection locked="0"/>
    </xf>
    <xf numFmtId="49" fontId="19" fillId="5" borderId="0" xfId="5" applyNumberFormat="1" applyFont="1" applyFill="1" applyProtection="1">
      <protection locked="0"/>
    </xf>
    <xf numFmtId="0" fontId="7" fillId="5" borderId="0" xfId="9" applyFont="1" applyFill="1" applyAlignment="1" applyProtection="1">
      <alignment horizontal="left" vertical="center"/>
    </xf>
    <xf numFmtId="175" fontId="19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4" fillId="5" borderId="0" xfId="5" applyFont="1" applyFill="1" applyProtection="1"/>
    <xf numFmtId="0" fontId="22" fillId="5" borderId="0" xfId="5" applyFont="1" applyFill="1" applyBorder="1" applyAlignment="1" applyProtection="1"/>
    <xf numFmtId="0" fontId="19" fillId="5" borderId="0" xfId="5" applyFont="1" applyFill="1" applyBorder="1" applyProtection="1">
      <protection locked="0"/>
    </xf>
    <xf numFmtId="0" fontId="0" fillId="5" borderId="0" xfId="0" applyFill="1" applyBorder="1"/>
    <xf numFmtId="0" fontId="7" fillId="5" borderId="0" xfId="9" applyFont="1" applyFill="1" applyBorder="1" applyAlignment="1" applyProtection="1">
      <alignment horizontal="right" vertical="center"/>
    </xf>
    <xf numFmtId="0" fontId="7" fillId="5" borderId="0" xfId="9" applyFont="1" applyFill="1" applyBorder="1" applyAlignment="1" applyProtection="1">
      <alignment horizontal="left" vertical="center"/>
    </xf>
    <xf numFmtId="0" fontId="7" fillId="5" borderId="0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3" fontId="8" fillId="5" borderId="1" xfId="9" applyNumberFormat="1" applyFont="1" applyFill="1" applyBorder="1" applyAlignment="1" applyProtection="1">
      <alignment horizontal="left" vertical="center" wrapText="1"/>
    </xf>
    <xf numFmtId="0" fontId="7" fillId="5" borderId="1" xfId="0" applyFont="1" applyFill="1" applyBorder="1" applyProtection="1"/>
    <xf numFmtId="0" fontId="19" fillId="5" borderId="0" xfId="5" applyFont="1" applyFill="1" applyAlignment="1" applyProtection="1">
      <alignment horizontal="left"/>
    </xf>
    <xf numFmtId="14" fontId="21" fillId="5" borderId="0" xfId="5" applyNumberFormat="1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18" fillId="5" borderId="0" xfId="2" applyFont="1" applyFill="1" applyAlignment="1" applyProtection="1">
      <alignment horizontal="center" vertical="center" wrapText="1"/>
    </xf>
    <xf numFmtId="0" fontId="7" fillId="5" borderId="0" xfId="2" applyFont="1" applyFill="1" applyAlignment="1" applyProtection="1">
      <alignment horizontal="center" vertical="center"/>
      <protection locked="0"/>
    </xf>
    <xf numFmtId="0" fontId="7" fillId="5" borderId="0" xfId="2" applyFont="1" applyFill="1" applyProtection="1"/>
    <xf numFmtId="0" fontId="7" fillId="5" borderId="18" xfId="0" applyFont="1" applyFill="1" applyBorder="1" applyAlignment="1" applyProtection="1">
      <alignment horizontal="left"/>
    </xf>
    <xf numFmtId="0" fontId="7" fillId="5" borderId="0" xfId="0" applyFont="1" applyFill="1" applyBorder="1" applyAlignment="1" applyProtection="1">
      <alignment horizontal="left"/>
    </xf>
    <xf numFmtId="0" fontId="7" fillId="5" borderId="1" xfId="1" applyFont="1" applyFill="1" applyBorder="1" applyAlignment="1" applyProtection="1">
      <alignment horizontal="right" vertical="top"/>
    </xf>
    <xf numFmtId="0" fontId="8" fillId="5" borderId="3" xfId="2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5" borderId="0" xfId="0" applyFont="1" applyFill="1" applyBorder="1" applyAlignment="1" applyProtection="1">
      <alignment horizontal="left" wrapText="1"/>
    </xf>
    <xf numFmtId="0" fontId="7" fillId="5" borderId="18" xfId="0" applyFont="1" applyFill="1" applyBorder="1" applyAlignment="1" applyProtection="1">
      <alignment horizontal="left" wrapText="1"/>
    </xf>
    <xf numFmtId="0" fontId="7" fillId="5" borderId="18" xfId="0" applyFont="1" applyFill="1" applyBorder="1" applyProtection="1"/>
    <xf numFmtId="0" fontId="8" fillId="5" borderId="18" xfId="0" applyFont="1" applyFill="1" applyBorder="1" applyAlignment="1" applyProtection="1">
      <alignment horizontal="center" vertical="center" wrapText="1"/>
    </xf>
    <xf numFmtId="0" fontId="7" fillId="5" borderId="0" xfId="0" applyFont="1" applyFill="1" applyAlignment="1" applyProtection="1">
      <alignment horizontal="center" vertical="center"/>
    </xf>
    <xf numFmtId="0" fontId="7" fillId="5" borderId="18" xfId="9" applyFont="1" applyFill="1" applyBorder="1" applyAlignment="1" applyProtection="1">
      <alignment horizontal="left" vertical="center"/>
    </xf>
    <xf numFmtId="0" fontId="10" fillId="5" borderId="19" xfId="1" applyFont="1" applyFill="1" applyBorder="1" applyAlignment="1" applyProtection="1">
      <alignment horizontal="center" vertical="top" wrapText="1"/>
    </xf>
    <xf numFmtId="0" fontId="10" fillId="5" borderId="20" xfId="1" applyFont="1" applyFill="1" applyBorder="1" applyAlignment="1" applyProtection="1">
      <alignment horizontal="center" vertical="top" wrapText="1"/>
    </xf>
    <xf numFmtId="1" fontId="10" fillId="5" borderId="20" xfId="1" applyNumberFormat="1" applyFont="1" applyFill="1" applyBorder="1" applyAlignment="1" applyProtection="1">
      <alignment horizontal="center" vertical="top" wrapText="1"/>
    </xf>
    <xf numFmtId="1" fontId="10" fillId="5" borderId="19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19" fillId="5" borderId="1" xfId="3" applyFont="1" applyFill="1" applyBorder="1" applyAlignment="1" applyProtection="1">
      <alignment vertical="center" wrapText="1"/>
    </xf>
    <xf numFmtId="0" fontId="21" fillId="5" borderId="4" xfId="3" applyFont="1" applyFill="1" applyBorder="1" applyAlignment="1" applyProtection="1">
      <alignment horizontal="center" vertical="center" wrapText="1"/>
    </xf>
    <xf numFmtId="0" fontId="21" fillId="5" borderId="3" xfId="3" applyFont="1" applyFill="1" applyBorder="1" applyAlignment="1" applyProtection="1">
      <alignment horizontal="center" vertical="center" wrapText="1"/>
    </xf>
    <xf numFmtId="0" fontId="21" fillId="5" borderId="1" xfId="3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9" applyNumberFormat="1" applyFont="1" applyFill="1" applyBorder="1" applyAlignment="1" applyProtection="1">
      <alignment vertical="center"/>
    </xf>
    <xf numFmtId="0" fontId="7" fillId="5" borderId="0" xfId="9" applyFont="1" applyFill="1" applyBorder="1" applyAlignment="1" applyProtection="1">
      <alignment vertical="center"/>
    </xf>
    <xf numFmtId="14" fontId="7" fillId="5" borderId="0" xfId="9" applyNumberFormat="1" applyFont="1" applyFill="1" applyBorder="1" applyAlignment="1" applyProtection="1">
      <alignment horizontal="center" vertical="center"/>
    </xf>
    <xf numFmtId="0" fontId="2" fillId="5" borderId="0" xfId="9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3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4" xfId="3" applyFont="1" applyFill="1" applyBorder="1" applyAlignment="1" applyProtection="1">
      <alignment horizontal="left" vertical="center" wrapText="1"/>
    </xf>
    <xf numFmtId="0" fontId="7" fillId="5" borderId="0" xfId="9" applyFont="1" applyFill="1" applyBorder="1" applyAlignment="1" applyProtection="1">
      <alignment vertical="center"/>
      <protection locked="0"/>
    </xf>
    <xf numFmtId="0" fontId="20" fillId="5" borderId="0" xfId="3" applyFont="1" applyFill="1" applyBorder="1" applyProtection="1">
      <protection locked="0"/>
    </xf>
    <xf numFmtId="0" fontId="7" fillId="5" borderId="0" xfId="2" applyFont="1" applyFill="1" applyProtection="1">
      <protection locked="0"/>
    </xf>
    <xf numFmtId="0" fontId="7" fillId="5" borderId="0" xfId="9" applyFont="1" applyFill="1" applyProtection="1">
      <protection locked="0"/>
    </xf>
    <xf numFmtId="0" fontId="9" fillId="5" borderId="0" xfId="9" applyFont="1" applyFill="1" applyAlignment="1" applyProtection="1">
      <alignment horizontal="center" vertical="center" wrapText="1"/>
      <protection locked="0"/>
    </xf>
    <xf numFmtId="0" fontId="19" fillId="5" borderId="1" xfId="3" applyFont="1" applyFill="1" applyBorder="1" applyAlignment="1" applyProtection="1">
      <alignment horizontal="center" vertical="center" wrapText="1"/>
    </xf>
    <xf numFmtId="14" fontId="22" fillId="0" borderId="10" xfId="5" applyNumberFormat="1" applyFont="1" applyBorder="1" applyAlignment="1" applyProtection="1">
      <alignment wrapText="1"/>
      <protection locked="0"/>
    </xf>
    <xf numFmtId="0" fontId="22" fillId="0" borderId="21" xfId="5" applyFont="1" applyBorder="1" applyAlignment="1" applyProtection="1">
      <alignment horizontal="right"/>
      <protection locked="0"/>
    </xf>
    <xf numFmtId="0" fontId="23" fillId="5" borderId="5" xfId="5" applyFont="1" applyFill="1" applyBorder="1" applyAlignment="1" applyProtection="1">
      <alignment horizontal="center" vertical="center"/>
    </xf>
    <xf numFmtId="0" fontId="23" fillId="5" borderId="6" xfId="5" applyFont="1" applyFill="1" applyBorder="1" applyAlignment="1" applyProtection="1">
      <alignment horizontal="center"/>
    </xf>
    <xf numFmtId="0" fontId="23" fillId="5" borderId="22" xfId="5" applyFont="1" applyFill="1" applyBorder="1" applyAlignment="1" applyProtection="1">
      <alignment horizontal="center"/>
    </xf>
    <xf numFmtId="0" fontId="23" fillId="5" borderId="5" xfId="5" applyFont="1" applyFill="1" applyBorder="1" applyAlignment="1" applyProtection="1">
      <alignment horizontal="center"/>
    </xf>
    <xf numFmtId="0" fontId="23" fillId="5" borderId="8" xfId="5" applyFont="1" applyFill="1" applyBorder="1" applyAlignment="1" applyProtection="1">
      <alignment horizontal="center"/>
    </xf>
    <xf numFmtId="0" fontId="23" fillId="5" borderId="6" xfId="5" applyNumberFormat="1" applyFont="1" applyFill="1" applyBorder="1" applyAlignment="1" applyProtection="1">
      <alignment horizontal="center"/>
    </xf>
    <xf numFmtId="0" fontId="23" fillId="5" borderId="7" xfId="5" applyFont="1" applyFill="1" applyBorder="1" applyAlignment="1" applyProtection="1">
      <alignment horizontal="center"/>
    </xf>
    <xf numFmtId="0" fontId="23" fillId="5" borderId="5" xfId="5" applyFont="1" applyFill="1" applyBorder="1" applyAlignment="1" applyProtection="1">
      <alignment horizontal="center" vertical="top" wrapText="1"/>
    </xf>
    <xf numFmtId="0" fontId="23" fillId="5" borderId="6" xfId="5" applyFont="1" applyFill="1" applyBorder="1" applyAlignment="1" applyProtection="1">
      <alignment horizontal="center" vertical="top" wrapText="1"/>
    </xf>
    <xf numFmtId="0" fontId="23" fillId="5" borderId="22" xfId="5" applyFont="1" applyFill="1" applyBorder="1" applyAlignment="1" applyProtection="1">
      <alignment horizontal="center" vertical="top" wrapText="1"/>
    </xf>
    <xf numFmtId="0" fontId="23" fillId="5" borderId="8" xfId="5" applyFont="1" applyFill="1" applyBorder="1" applyAlignment="1" applyProtection="1">
      <alignment horizontal="center" vertical="top" wrapText="1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0" fillId="0" borderId="23" xfId="1" applyFont="1" applyFill="1" applyBorder="1" applyAlignment="1" applyProtection="1">
      <alignment horizontal="center" vertical="top" wrapText="1"/>
      <protection locked="0"/>
    </xf>
    <xf numFmtId="1" fontId="10" fillId="0" borderId="10" xfId="1" applyNumberFormat="1" applyFont="1" applyFill="1" applyBorder="1" applyAlignment="1" applyProtection="1">
      <alignment horizontal="left" vertical="top" wrapText="1"/>
      <protection locked="0"/>
    </xf>
    <xf numFmtId="1" fontId="10" fillId="0" borderId="24" xfId="1" applyNumberFormat="1" applyFont="1" applyFill="1" applyBorder="1" applyAlignment="1" applyProtection="1">
      <alignment horizontal="left" vertical="top" wrapText="1"/>
      <protection locked="0"/>
    </xf>
    <xf numFmtId="0" fontId="12" fillId="5" borderId="1" xfId="1" applyFont="1" applyFill="1" applyBorder="1" applyAlignment="1" applyProtection="1">
      <alignment horizontal="center" vertical="top" wrapText="1"/>
    </xf>
    <xf numFmtId="1" fontId="12" fillId="5" borderId="1" xfId="1" applyNumberFormat="1" applyFont="1" applyFill="1" applyBorder="1" applyAlignment="1" applyProtection="1">
      <alignment horizontal="center" vertical="top" wrapText="1"/>
    </xf>
    <xf numFmtId="14" fontId="22" fillId="0" borderId="15" xfId="5" applyNumberFormat="1" applyFont="1" applyBorder="1" applyAlignment="1" applyProtection="1">
      <alignment wrapText="1"/>
      <protection locked="0"/>
    </xf>
    <xf numFmtId="0" fontId="7" fillId="5" borderId="0" xfId="9" applyFont="1" applyFill="1" applyAlignment="1" applyProtection="1">
      <alignment horizontal="center" vertical="center"/>
    </xf>
    <xf numFmtId="0" fontId="7" fillId="5" borderId="0" xfId="9" applyFont="1" applyFill="1" applyBorder="1" applyAlignment="1" applyProtection="1">
      <alignment horizontal="center" vertical="center"/>
    </xf>
    <xf numFmtId="0" fontId="7" fillId="5" borderId="0" xfId="9" applyFont="1" applyFill="1" applyAlignment="1" applyProtection="1">
      <alignment horizontal="center" vertical="center"/>
    </xf>
    <xf numFmtId="0" fontId="7" fillId="5" borderId="0" xfId="9" applyFont="1" applyFill="1" applyBorder="1" applyAlignment="1" applyProtection="1">
      <alignment horizontal="center" vertical="center"/>
    </xf>
    <xf numFmtId="0" fontId="7" fillId="5" borderId="0" xfId="9" applyFont="1" applyFill="1" applyAlignment="1" applyProtection="1">
      <alignment horizontal="right" vertical="center"/>
    </xf>
    <xf numFmtId="0" fontId="7" fillId="5" borderId="0" xfId="9" applyFont="1" applyFill="1" applyBorder="1" applyAlignment="1" applyProtection="1">
      <alignment horizontal="center" vertical="center"/>
      <protection locked="0"/>
    </xf>
    <xf numFmtId="0" fontId="12" fillId="5" borderId="2" xfId="1" applyFont="1" applyFill="1" applyBorder="1" applyAlignment="1" applyProtection="1">
      <alignment horizontal="center" vertical="top" wrapText="1"/>
    </xf>
    <xf numFmtId="1" fontId="12" fillId="5" borderId="2" xfId="1" applyNumberFormat="1" applyFont="1" applyFill="1" applyBorder="1" applyAlignment="1" applyProtection="1">
      <alignment horizontal="center" vertical="top" wrapText="1"/>
    </xf>
    <xf numFmtId="0" fontId="12" fillId="0" borderId="2" xfId="1" applyFont="1" applyFill="1" applyBorder="1" applyAlignment="1" applyProtection="1">
      <alignment horizontal="left" vertical="top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5" borderId="2" xfId="1" applyNumberFormat="1" applyFont="1" applyFill="1" applyBorder="1" applyAlignment="1" applyProtection="1">
      <alignment horizontal="center" vertical="top" wrapText="1"/>
      <protection locked="0"/>
    </xf>
    <xf numFmtId="0" fontId="10" fillId="0" borderId="2" xfId="1" applyFont="1" applyFill="1" applyBorder="1" applyAlignment="1" applyProtection="1">
      <alignment horizontal="left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0" fontId="11" fillId="5" borderId="2" xfId="1" applyFont="1" applyFill="1" applyBorder="1" applyAlignment="1" applyProtection="1">
      <alignment horizontal="right" vertical="top" wrapText="1"/>
      <protection locked="0"/>
    </xf>
    <xf numFmtId="0" fontId="10" fillId="0" borderId="25" xfId="1" applyFont="1" applyFill="1" applyBorder="1" applyAlignment="1" applyProtection="1">
      <alignment horizontal="left" vertical="top" wrapText="1"/>
      <protection locked="0"/>
    </xf>
    <xf numFmtId="1" fontId="10" fillId="0" borderId="25" xfId="1" applyNumberFormat="1" applyFont="1" applyFill="1" applyBorder="1" applyAlignment="1" applyProtection="1">
      <alignment horizontal="left" vertical="top" wrapText="1"/>
      <protection locked="0"/>
    </xf>
    <xf numFmtId="0" fontId="12" fillId="5" borderId="26" xfId="1" applyFont="1" applyFill="1" applyBorder="1" applyAlignment="1" applyProtection="1">
      <alignment horizontal="left" vertical="top"/>
      <protection locked="0"/>
    </xf>
    <xf numFmtId="0" fontId="10" fillId="5" borderId="26" xfId="1" applyFont="1" applyFill="1" applyBorder="1" applyAlignment="1" applyProtection="1">
      <alignment horizontal="left" vertical="top" wrapText="1"/>
      <protection locked="0"/>
    </xf>
    <xf numFmtId="0" fontId="10" fillId="5" borderId="27" xfId="1" applyFont="1" applyFill="1" applyBorder="1" applyAlignment="1" applyProtection="1">
      <alignment horizontal="left" vertical="top" wrapText="1"/>
      <protection locked="0"/>
    </xf>
    <xf numFmtId="1" fontId="10" fillId="5" borderId="27" xfId="1" applyNumberFormat="1" applyFont="1" applyFill="1" applyBorder="1" applyAlignment="1" applyProtection="1">
      <alignment horizontal="left" vertical="top" wrapText="1"/>
      <protection locked="0"/>
    </xf>
    <xf numFmtId="1" fontId="10" fillId="5" borderId="28" xfId="1" applyNumberFormat="1" applyFont="1" applyFill="1" applyBorder="1" applyAlignment="1" applyProtection="1">
      <alignment horizontal="left" vertical="top" wrapText="1"/>
      <protection locked="0"/>
    </xf>
    <xf numFmtId="0" fontId="11" fillId="5" borderId="25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8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2" applyFont="1" applyFill="1" applyProtection="1"/>
    <xf numFmtId="0" fontId="1" fillId="5" borderId="0" xfId="2" applyFill="1" applyProtection="1"/>
    <xf numFmtId="0" fontId="1" fillId="5" borderId="0" xfId="2" applyFill="1" applyBorder="1" applyProtection="1"/>
    <xf numFmtId="0" fontId="1" fillId="0" borderId="0" xfId="2" applyProtection="1">
      <protection locked="0"/>
    </xf>
    <xf numFmtId="0" fontId="1" fillId="5" borderId="0" xfId="2" applyFill="1" applyProtection="1">
      <protection locked="0"/>
    </xf>
    <xf numFmtId="0" fontId="1" fillId="5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5" borderId="18" xfId="2" applyFill="1" applyBorder="1" applyProtection="1"/>
    <xf numFmtId="0" fontId="6" fillId="5" borderId="1" xfId="2" applyFont="1" applyFill="1" applyBorder="1" applyAlignment="1" applyProtection="1">
      <alignment horizontal="center" vertical="center"/>
    </xf>
    <xf numFmtId="0" fontId="6" fillId="5" borderId="1" xfId="2" applyFont="1" applyFill="1" applyBorder="1" applyAlignment="1" applyProtection="1">
      <alignment horizontal="center" vertical="center" wrapText="1"/>
    </xf>
    <xf numFmtId="0" fontId="6" fillId="5" borderId="10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18" xfId="2" applyFont="1" applyBorder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7" fillId="5" borderId="0" xfId="9" applyFont="1" applyFill="1" applyAlignment="1" applyProtection="1">
      <alignment horizontal="center" vertical="center"/>
    </xf>
    <xf numFmtId="0" fontId="7" fillId="5" borderId="0" xfId="9" applyFont="1" applyFill="1" applyBorder="1" applyAlignment="1" applyProtection="1">
      <alignment horizontal="center" vertical="center"/>
    </xf>
    <xf numFmtId="0" fontId="19" fillId="0" borderId="10" xfId="3" applyFont="1" applyBorder="1" applyAlignment="1" applyProtection="1">
      <alignment vertical="center" wrapText="1"/>
      <protection locked="0"/>
    </xf>
    <xf numFmtId="0" fontId="7" fillId="5" borderId="0" xfId="9" applyFont="1" applyFill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3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8" xfId="0" applyFill="1" applyBorder="1"/>
    <xf numFmtId="0" fontId="6" fillId="5" borderId="10" xfId="2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Border="1" applyProtection="1">
      <protection locked="0"/>
    </xf>
    <xf numFmtId="0" fontId="6" fillId="5" borderId="0" xfId="0" applyFont="1" applyFill="1" applyBorder="1"/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8" fillId="0" borderId="1" xfId="9" applyFont="1" applyFill="1" applyBorder="1" applyAlignment="1" applyProtection="1">
      <alignment horizontal="left" vertical="center" wrapText="1"/>
    </xf>
    <xf numFmtId="0" fontId="7" fillId="0" borderId="1" xfId="9" applyFont="1" applyFill="1" applyBorder="1" applyAlignment="1" applyProtection="1">
      <alignment horizontal="left" vertical="center" wrapText="1" indent="4"/>
    </xf>
    <xf numFmtId="49" fontId="22" fillId="0" borderId="10" xfId="5" applyNumberFormat="1" applyFont="1" applyBorder="1" applyProtection="1">
      <protection locked="0"/>
    </xf>
    <xf numFmtId="0" fontId="7" fillId="5" borderId="0" xfId="9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5" borderId="0" xfId="9" applyFont="1" applyFill="1" applyAlignment="1" applyProtection="1">
      <alignment horizontal="right" vertical="center"/>
    </xf>
    <xf numFmtId="0" fontId="1" fillId="5" borderId="0" xfId="2" applyFill="1" applyBorder="1" applyAlignment="1" applyProtection="1">
      <alignment horizontal="left"/>
      <protection locked="0"/>
    </xf>
    <xf numFmtId="0" fontId="1" fillId="5" borderId="29" xfId="2" applyFill="1" applyBorder="1" applyProtection="1"/>
    <xf numFmtId="0" fontId="1" fillId="5" borderId="1" xfId="2" applyFont="1" applyFill="1" applyBorder="1" applyAlignment="1" applyProtection="1">
      <alignment horizontal="center" vertical="center"/>
    </xf>
    <xf numFmtId="0" fontId="1" fillId="5" borderId="1" xfId="2" applyFill="1" applyBorder="1" applyAlignment="1" applyProtection="1">
      <alignment horizontal="center" vertical="center" wrapText="1"/>
    </xf>
    <xf numFmtId="0" fontId="1" fillId="5" borderId="10" xfId="2" applyFill="1" applyBorder="1" applyAlignment="1" applyProtection="1">
      <alignment horizontal="center" vertical="center" wrapText="1"/>
    </xf>
    <xf numFmtId="0" fontId="1" fillId="5" borderId="1" xfId="2" applyFont="1" applyFill="1" applyBorder="1" applyAlignment="1" applyProtection="1">
      <alignment horizontal="center" vertical="center" wrapText="1"/>
    </xf>
    <xf numFmtId="0" fontId="1" fillId="5" borderId="10" xfId="2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1" fillId="5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7" fillId="5" borderId="0" xfId="9" applyFont="1" applyFill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5" borderId="1" xfId="0" applyFont="1" applyFill="1" applyBorder="1" applyProtection="1">
      <protection locked="0"/>
    </xf>
    <xf numFmtId="0" fontId="8" fillId="2" borderId="1" xfId="9" applyFont="1" applyFill="1" applyBorder="1" applyAlignment="1" applyProtection="1">
      <alignment vertical="center" wrapText="1"/>
    </xf>
    <xf numFmtId="0" fontId="8" fillId="0" borderId="4" xfId="9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5" borderId="30" xfId="9" applyNumberFormat="1" applyFont="1" applyFill="1" applyBorder="1" applyAlignment="1" applyProtection="1">
      <alignment horizontal="right" vertical="center" wrapText="1"/>
    </xf>
    <xf numFmtId="0" fontId="8" fillId="5" borderId="10" xfId="0" applyFont="1" applyFill="1" applyBorder="1" applyProtection="1"/>
    <xf numFmtId="3" fontId="7" fillId="5" borderId="31" xfId="9" applyNumberFormat="1" applyFont="1" applyFill="1" applyBorder="1" applyAlignment="1" applyProtection="1">
      <alignment horizontal="right" vertical="center" wrapText="1"/>
    </xf>
    <xf numFmtId="0" fontId="19" fillId="5" borderId="0" xfId="5" applyFont="1" applyFill="1" applyBorder="1" applyAlignment="1" applyProtection="1">
      <alignment horizontal="right"/>
    </xf>
    <xf numFmtId="0" fontId="7" fillId="5" borderId="18" xfId="0" applyFont="1" applyFill="1" applyBorder="1" applyProtection="1">
      <protection locked="0"/>
    </xf>
    <xf numFmtId="0" fontId="0" fillId="5" borderId="18" xfId="0" applyFill="1" applyBorder="1"/>
    <xf numFmtId="0" fontId="12" fillId="5" borderId="0" xfId="1" applyFont="1" applyFill="1" applyBorder="1" applyAlignment="1" applyProtection="1">
      <alignment horizontal="center" vertical="top" wrapText="1"/>
    </xf>
    <xf numFmtId="0" fontId="11" fillId="0" borderId="19" xfId="1" applyFont="1" applyFill="1" applyBorder="1" applyAlignment="1" applyProtection="1">
      <alignment horizontal="right" vertical="top" wrapText="1"/>
      <protection locked="0"/>
    </xf>
    <xf numFmtId="0" fontId="22" fillId="0" borderId="10" xfId="8" applyFont="1" applyFill="1" applyBorder="1" applyAlignment="1" applyProtection="1">
      <alignment wrapText="1"/>
      <protection locked="0"/>
    </xf>
    <xf numFmtId="14" fontId="22" fillId="0" borderId="10" xfId="8" applyNumberFormat="1" applyFont="1" applyFill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1" fontId="10" fillId="0" borderId="32" xfId="1" applyNumberFormat="1" applyFont="1" applyFill="1" applyBorder="1" applyAlignment="1" applyProtection="1">
      <alignment horizontal="left" vertical="top" wrapText="1"/>
      <protection locked="0"/>
    </xf>
    <xf numFmtId="14" fontId="22" fillId="0" borderId="10" xfId="8" applyNumberFormat="1" applyFont="1" applyBorder="1" applyAlignment="1" applyProtection="1">
      <alignment wrapText="1"/>
      <protection locked="0"/>
    </xf>
    <xf numFmtId="0" fontId="19" fillId="0" borderId="1" xfId="4" applyFont="1" applyFill="1" applyBorder="1" applyAlignment="1" applyProtection="1">
      <alignment vertical="center" wrapText="1"/>
      <protection locked="0"/>
    </xf>
    <xf numFmtId="0" fontId="19" fillId="0" borderId="1" xfId="4" applyFont="1" applyFill="1" applyBorder="1" applyAlignment="1" applyProtection="1">
      <alignment horizontal="center" vertical="center" wrapText="1"/>
      <protection locked="0"/>
    </xf>
    <xf numFmtId="49" fontId="19" fillId="0" borderId="1" xfId="4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0" fontId="19" fillId="0" borderId="1" xfId="4" applyFont="1" applyBorder="1" applyAlignment="1" applyProtection="1">
      <alignment horizontal="left" vertical="center" wrapText="1"/>
      <protection locked="0"/>
    </xf>
    <xf numFmtId="0" fontId="19" fillId="0" borderId="10" xfId="4" applyFont="1" applyBorder="1" applyAlignment="1" applyProtection="1">
      <alignment vertical="center" wrapText="1"/>
      <protection locked="0"/>
    </xf>
    <xf numFmtId="0" fontId="19" fillId="0" borderId="1" xfId="3" applyFont="1" applyBorder="1" applyAlignment="1" applyProtection="1">
      <alignment horizontal="left" vertical="center" wrapText="1"/>
      <protection locked="0"/>
    </xf>
    <xf numFmtId="4" fontId="26" fillId="0" borderId="1" xfId="0" applyNumberFormat="1" applyFont="1" applyBorder="1" applyAlignment="1">
      <alignment wrapText="1"/>
    </xf>
    <xf numFmtId="49" fontId="19" fillId="0" borderId="1" xfId="4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center" wrapText="1"/>
    </xf>
    <xf numFmtId="0" fontId="19" fillId="0" borderId="10" xfId="4" applyFont="1" applyBorder="1" applyAlignment="1" applyProtection="1">
      <alignment horizontal="center" vertical="center" wrapText="1"/>
      <protection locked="0"/>
    </xf>
    <xf numFmtId="4" fontId="8" fillId="2" borderId="1" xfId="9" applyNumberFormat="1" applyFont="1" applyFill="1" applyBorder="1" applyAlignment="1" applyProtection="1">
      <alignment horizontal="center" vertical="center" wrapText="1"/>
      <protection locked="0"/>
    </xf>
    <xf numFmtId="3" fontId="7" fillId="6" borderId="1" xfId="9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Protection="1">
      <protection locked="0"/>
    </xf>
    <xf numFmtId="49" fontId="7" fillId="0" borderId="1" xfId="9" applyNumberFormat="1" applyFont="1" applyFill="1" applyBorder="1" applyAlignment="1" applyProtection="1">
      <alignment horizontal="center" vertical="center" wrapText="1"/>
    </xf>
    <xf numFmtId="0" fontId="7" fillId="0" borderId="1" xfId="9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1" xfId="9" applyFont="1" applyFill="1" applyBorder="1" applyAlignment="1" applyProtection="1">
      <alignment horizontal="left" vertical="top" wrapText="1"/>
    </xf>
    <xf numFmtId="49" fontId="7" fillId="0" borderId="1" xfId="0" applyNumberFormat="1" applyFont="1" applyBorder="1" applyAlignment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4" fontId="7" fillId="0" borderId="1" xfId="9" applyNumberFormat="1" applyFont="1" applyFill="1" applyBorder="1" applyAlignment="1" applyProtection="1">
      <alignment horizontal="center" vertical="center" wrapText="1"/>
    </xf>
    <xf numFmtId="3" fontId="8" fillId="5" borderId="1" xfId="0" applyNumberFormat="1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Alignment="1">
      <alignment horizontal="center" vertical="center"/>
    </xf>
    <xf numFmtId="0" fontId="7" fillId="5" borderId="0" xfId="9" applyFont="1" applyFill="1" applyAlignment="1" applyProtection="1">
      <alignment horizontal="center" vertical="center"/>
    </xf>
    <xf numFmtId="0" fontId="7" fillId="5" borderId="0" xfId="9" applyFont="1" applyFill="1" applyBorder="1" applyAlignment="1" applyProtection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0" fontId="7" fillId="2" borderId="0" xfId="0" applyFont="1" applyFill="1"/>
    <xf numFmtId="4" fontId="7" fillId="0" borderId="1" xfId="0" applyNumberFormat="1" applyFont="1" applyBorder="1" applyAlignment="1">
      <alignment vertical="top" wrapText="1"/>
    </xf>
    <xf numFmtId="4" fontId="7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Protection="1">
      <protection locked="0"/>
    </xf>
    <xf numFmtId="0" fontId="19" fillId="0" borderId="10" xfId="3" applyFont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1" fontId="10" fillId="0" borderId="1" xfId="1" applyNumberFormat="1" applyFont="1" applyFill="1" applyBorder="1" applyAlignment="1" applyProtection="1">
      <alignment horizontal="center" vertical="top" wrapText="1"/>
      <protection locked="0"/>
    </xf>
    <xf numFmtId="14" fontId="1" fillId="0" borderId="1" xfId="2" applyNumberFormat="1" applyFill="1" applyBorder="1" applyAlignment="1" applyProtection="1">
      <alignment horizontal="center"/>
      <protection locked="0"/>
    </xf>
    <xf numFmtId="14" fontId="1" fillId="0" borderId="1" xfId="2" applyNumberFormat="1" applyBorder="1" applyAlignment="1" applyProtection="1">
      <alignment horizontal="center"/>
      <protection locked="0"/>
    </xf>
    <xf numFmtId="0" fontId="7" fillId="0" borderId="1" xfId="9" applyFont="1" applyFill="1" applyBorder="1" applyAlignment="1" applyProtection="1">
      <alignment vertical="center" wrapText="1"/>
    </xf>
    <xf numFmtId="49" fontId="7" fillId="0" borderId="1" xfId="9" applyNumberFormat="1" applyFont="1" applyFill="1" applyBorder="1" applyAlignment="1" applyProtection="1">
      <alignment horizontal="right" vertical="center" wrapText="1" indent="1"/>
    </xf>
    <xf numFmtId="0" fontId="7" fillId="0" borderId="1" xfId="9" applyFont="1" applyFill="1" applyBorder="1" applyAlignment="1" applyProtection="1">
      <alignment horizontal="right" vertical="center" wrapText="1" indent="1"/>
    </xf>
    <xf numFmtId="49" fontId="7" fillId="2" borderId="1" xfId="9" applyNumberFormat="1" applyFont="1" applyFill="1" applyBorder="1" applyAlignment="1" applyProtection="1">
      <alignment horizontal="right" vertical="center" wrapText="1" indent="1"/>
    </xf>
    <xf numFmtId="14" fontId="1" fillId="0" borderId="1" xfId="2" applyNumberFormat="1" applyBorder="1" applyAlignment="1" applyProtection="1">
      <alignment horizontal="center" vertical="center"/>
      <protection locked="0"/>
    </xf>
    <xf numFmtId="0" fontId="7" fillId="5" borderId="0" xfId="9" applyFont="1" applyFill="1" applyAlignment="1" applyProtection="1">
      <alignment horizontal="right" vertical="center"/>
    </xf>
    <xf numFmtId="1" fontId="11" fillId="5" borderId="2" xfId="1" applyNumberFormat="1" applyFont="1" applyFill="1" applyBorder="1" applyAlignment="1" applyProtection="1">
      <alignment horizontal="right" vertical="top" wrapText="1"/>
      <protection locked="0"/>
    </xf>
    <xf numFmtId="0" fontId="10" fillId="0" borderId="2" xfId="1" applyFont="1" applyFill="1" applyBorder="1" applyAlignment="1" applyProtection="1">
      <alignment horizontal="center" vertical="center" wrapText="1"/>
      <protection locked="0"/>
    </xf>
    <xf numFmtId="1" fontId="10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vertical="center" wrapText="1"/>
    </xf>
    <xf numFmtId="0" fontId="19" fillId="0" borderId="1" xfId="4" applyFont="1" applyFill="1" applyBorder="1" applyAlignment="1" applyProtection="1">
      <alignment vertical="center" wrapText="1"/>
    </xf>
    <xf numFmtId="3" fontId="8" fillId="0" borderId="1" xfId="9" applyNumberFormat="1" applyFont="1" applyFill="1" applyBorder="1" applyAlignment="1" applyProtection="1">
      <alignment horizontal="right" vertical="center"/>
    </xf>
    <xf numFmtId="0" fontId="7" fillId="0" borderId="1" xfId="9" applyFont="1" applyFill="1" applyBorder="1" applyAlignment="1" applyProtection="1">
      <alignment horizontal="left" vertical="center" wrapText="1"/>
    </xf>
    <xf numFmtId="3" fontId="7" fillId="2" borderId="1" xfId="9" applyNumberFormat="1" applyFont="1" applyFill="1" applyBorder="1" applyAlignment="1" applyProtection="1">
      <alignment horizontal="center" vertical="center" wrapText="1"/>
      <protection locked="0"/>
    </xf>
    <xf numFmtId="4" fontId="8" fillId="2" borderId="0" xfId="0" applyNumberFormat="1" applyFont="1" applyFill="1" applyAlignment="1" applyProtection="1">
      <alignment horizontal="center" vertical="center"/>
      <protection locked="0"/>
    </xf>
    <xf numFmtId="1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" fontId="10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10" fillId="0" borderId="1" xfId="1" applyFont="1" applyFill="1" applyBorder="1" applyAlignment="1" applyProtection="1">
      <alignment horizontal="right" vertical="center" wrapText="1"/>
      <protection locked="0"/>
    </xf>
    <xf numFmtId="0" fontId="10" fillId="0" borderId="2" xfId="1" applyFont="1" applyFill="1" applyBorder="1" applyAlignment="1" applyProtection="1">
      <alignment horizontal="right" vertical="center" wrapText="1"/>
      <protection locked="0"/>
    </xf>
    <xf numFmtId="0" fontId="10" fillId="0" borderId="33" xfId="1" applyFont="1" applyFill="1" applyBorder="1" applyAlignment="1" applyProtection="1">
      <alignment horizontal="right" vertical="center" wrapText="1"/>
      <protection locked="0"/>
    </xf>
    <xf numFmtId="0" fontId="7" fillId="5" borderId="0" xfId="0" applyFont="1" applyFill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right" vertical="center"/>
    </xf>
    <xf numFmtId="1" fontId="12" fillId="5" borderId="2" xfId="1" applyNumberFormat="1" applyFont="1" applyFill="1" applyBorder="1" applyAlignment="1" applyProtection="1">
      <alignment horizontal="right" vertical="center" wrapText="1"/>
    </xf>
    <xf numFmtId="0" fontId="7" fillId="2" borderId="0" xfId="0" applyFont="1" applyFill="1" applyAlignment="1" applyProtection="1">
      <alignment horizontal="right" vertical="center"/>
      <protection locked="0"/>
    </xf>
    <xf numFmtId="0" fontId="10" fillId="0" borderId="25" xfId="1" applyFont="1" applyFill="1" applyBorder="1" applyAlignment="1" applyProtection="1">
      <alignment horizontal="right" vertical="center" wrapText="1"/>
      <protection locked="0"/>
    </xf>
    <xf numFmtId="0" fontId="10" fillId="0" borderId="34" xfId="1" applyFont="1" applyFill="1" applyBorder="1" applyAlignment="1" applyProtection="1">
      <alignment horizontal="right" vertical="center" wrapText="1"/>
      <protection locked="0"/>
    </xf>
    <xf numFmtId="0" fontId="12" fillId="0" borderId="1" xfId="1" applyFont="1" applyFill="1" applyBorder="1" applyAlignment="1" applyProtection="1">
      <alignment horizontal="right" vertical="center" wrapText="1"/>
      <protection locked="0"/>
    </xf>
    <xf numFmtId="0" fontId="0" fillId="2" borderId="0" xfId="0" applyFill="1" applyAlignment="1">
      <alignment horizontal="right" vertical="center"/>
    </xf>
    <xf numFmtId="0" fontId="7" fillId="2" borderId="18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Border="1" applyAlignment="1" applyProtection="1">
      <alignment horizontal="right" vertical="center"/>
      <protection locked="0"/>
    </xf>
    <xf numFmtId="0" fontId="0" fillId="2" borderId="0" xfId="0" applyFill="1" applyBorder="1" applyAlignment="1">
      <alignment horizontal="right" vertical="center"/>
    </xf>
    <xf numFmtId="0" fontId="8" fillId="2" borderId="0" xfId="0" applyFont="1" applyFill="1" applyAlignment="1" applyProtection="1">
      <alignment horizontal="right" vertical="center"/>
      <protection locked="0"/>
    </xf>
    <xf numFmtId="0" fontId="6" fillId="2" borderId="0" xfId="0" applyFont="1" applyFill="1" applyAlignment="1">
      <alignment horizontal="right" vertical="center"/>
    </xf>
    <xf numFmtId="49" fontId="7" fillId="2" borderId="0" xfId="0" applyNumberFormat="1" applyFont="1" applyFill="1" applyAlignment="1" applyProtection="1">
      <alignment horizontal="right" vertical="center"/>
      <protection locked="0"/>
    </xf>
    <xf numFmtId="0" fontId="7" fillId="5" borderId="0" xfId="9" applyFont="1" applyFill="1" applyAlignment="1" applyProtection="1">
      <alignment horizontal="center" vertical="center"/>
    </xf>
    <xf numFmtId="0" fontId="7" fillId="5" borderId="0" xfId="9" applyFont="1" applyFill="1" applyBorder="1" applyAlignment="1" applyProtection="1">
      <alignment horizontal="center" vertical="center"/>
    </xf>
    <xf numFmtId="0" fontId="8" fillId="6" borderId="0" xfId="9" applyFont="1" applyFill="1" applyAlignment="1" applyProtection="1">
      <alignment horizontal="center" vertical="center"/>
      <protection locked="0"/>
    </xf>
    <xf numFmtId="3" fontId="7" fillId="6" borderId="0" xfId="9" applyNumberFormat="1" applyFont="1" applyFill="1" applyAlignment="1" applyProtection="1">
      <alignment horizontal="center" vertical="center"/>
      <protection locked="0"/>
    </xf>
    <xf numFmtId="3" fontId="7" fillId="0" borderId="0" xfId="9" applyNumberFormat="1" applyFont="1" applyAlignment="1" applyProtection="1">
      <alignment horizontal="center" vertical="center"/>
      <protection locked="0"/>
    </xf>
    <xf numFmtId="0" fontId="16" fillId="6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7" fillId="0" borderId="4" xfId="0" applyFont="1" applyFill="1" applyBorder="1" applyAlignment="1" applyProtection="1">
      <alignment horizontal="left" vertical="center" indent="1"/>
    </xf>
    <xf numFmtId="0" fontId="7" fillId="0" borderId="0" xfId="0" applyFont="1"/>
    <xf numFmtId="0" fontId="7" fillId="5" borderId="0" xfId="9" applyFont="1" applyFill="1" applyAlignment="1" applyProtection="1">
      <alignment horizontal="center" vertical="center"/>
    </xf>
    <xf numFmtId="0" fontId="7" fillId="5" borderId="0" xfId="9" applyFont="1" applyFill="1" applyBorder="1" applyAlignment="1" applyProtection="1">
      <alignment horizontal="center" vertical="center"/>
    </xf>
    <xf numFmtId="4" fontId="8" fillId="5" borderId="1" xfId="0" applyNumberFormat="1" applyFont="1" applyFill="1" applyBorder="1" applyProtection="1"/>
    <xf numFmtId="4" fontId="7" fillId="0" borderId="1" xfId="0" applyNumberFormat="1" applyFont="1" applyBorder="1" applyProtection="1">
      <protection locked="0"/>
    </xf>
    <xf numFmtId="4" fontId="7" fillId="5" borderId="1" xfId="0" applyNumberFormat="1" applyFont="1" applyFill="1" applyBorder="1" applyProtection="1"/>
    <xf numFmtId="4" fontId="7" fillId="5" borderId="1" xfId="0" applyNumberFormat="1" applyFont="1" applyFill="1" applyBorder="1" applyProtection="1">
      <protection locked="0"/>
    </xf>
    <xf numFmtId="4" fontId="8" fillId="5" borderId="1" xfId="9" applyNumberFormat="1" applyFont="1" applyFill="1" applyBorder="1" applyAlignment="1" applyProtection="1">
      <alignment horizontal="right" vertical="center"/>
    </xf>
    <xf numFmtId="4" fontId="8" fillId="2" borderId="1" xfId="9" applyNumberFormat="1" applyFont="1" applyFill="1" applyBorder="1" applyAlignment="1" applyProtection="1">
      <alignment horizontal="center" vertical="center"/>
      <protection locked="0"/>
    </xf>
    <xf numFmtId="4" fontId="7" fillId="5" borderId="1" xfId="0" applyNumberFormat="1" applyFont="1" applyFill="1" applyBorder="1" applyAlignment="1" applyProtection="1">
      <alignment horizontal="center"/>
    </xf>
    <xf numFmtId="4" fontId="7" fillId="5" borderId="31" xfId="0" applyNumberFormat="1" applyFont="1" applyFill="1" applyBorder="1" applyAlignment="1" applyProtection="1">
      <alignment horizontal="center"/>
    </xf>
    <xf numFmtId="4" fontId="7" fillId="5" borderId="10" xfId="0" applyNumberFormat="1" applyFont="1" applyFill="1" applyBorder="1" applyAlignment="1" applyProtection="1">
      <alignment horizontal="center"/>
    </xf>
    <xf numFmtId="4" fontId="7" fillId="0" borderId="1" xfId="0" applyNumberFormat="1" applyFont="1" applyFill="1" applyBorder="1" applyAlignment="1" applyProtection="1">
      <alignment horizontal="center"/>
    </xf>
    <xf numFmtId="4" fontId="7" fillId="5" borderId="0" xfId="0" applyNumberFormat="1" applyFont="1" applyFill="1" applyProtection="1"/>
    <xf numFmtId="4" fontId="8" fillId="5" borderId="1" xfId="9" applyNumberFormat="1" applyFont="1" applyFill="1" applyBorder="1" applyAlignment="1" applyProtection="1">
      <alignment horizontal="center" vertical="center"/>
    </xf>
    <xf numFmtId="4" fontId="7" fillId="5" borderId="1" xfId="9" applyNumberFormat="1" applyFont="1" applyFill="1" applyBorder="1" applyAlignment="1" applyProtection="1">
      <alignment horizontal="center" vertical="center" wrapText="1"/>
    </xf>
    <xf numFmtId="4" fontId="8" fillId="5" borderId="1" xfId="9" applyNumberFormat="1" applyFont="1" applyFill="1" applyBorder="1" applyAlignment="1" applyProtection="1">
      <alignment horizontal="center" vertical="center" wrapText="1"/>
    </xf>
    <xf numFmtId="4" fontId="7" fillId="0" borderId="1" xfId="1" applyNumberFormat="1" applyFont="1" applyFill="1" applyBorder="1" applyAlignment="1" applyProtection="1">
      <alignment horizontal="center" vertical="top"/>
      <protection locked="0"/>
    </xf>
    <xf numFmtId="4" fontId="7" fillId="0" borderId="1" xfId="1" applyNumberFormat="1" applyFont="1" applyFill="1" applyBorder="1" applyAlignment="1" applyProtection="1">
      <alignment horizontal="center" vertical="center"/>
      <protection locked="0"/>
    </xf>
    <xf numFmtId="4" fontId="8" fillId="5" borderId="1" xfId="0" applyNumberFormat="1" applyFont="1" applyFill="1" applyBorder="1" applyAlignment="1" applyProtection="1">
      <alignment horizontal="center"/>
    </xf>
    <xf numFmtId="4" fontId="7" fillId="0" borderId="3" xfId="0" applyNumberFormat="1" applyFont="1" applyBorder="1" applyAlignment="1" applyProtection="1">
      <alignment horizontal="center"/>
      <protection locked="0"/>
    </xf>
    <xf numFmtId="4" fontId="7" fillId="0" borderId="1" xfId="0" applyNumberFormat="1" applyFont="1" applyBorder="1" applyAlignment="1" applyProtection="1">
      <alignment horizontal="center"/>
      <protection locked="0"/>
    </xf>
    <xf numFmtId="4" fontId="7" fillId="5" borderId="0" xfId="9" applyNumberFormat="1" applyFont="1" applyFill="1" applyAlignment="1" applyProtection="1">
      <alignment vertical="center"/>
    </xf>
    <xf numFmtId="4" fontId="8" fillId="2" borderId="1" xfId="9" applyNumberFormat="1" applyFont="1" applyFill="1" applyBorder="1" applyAlignment="1" applyProtection="1">
      <alignment horizontal="right" vertical="center" wrapText="1"/>
      <protection locked="0"/>
    </xf>
    <xf numFmtId="4" fontId="8" fillId="2" borderId="1" xfId="9" applyNumberFormat="1" applyFont="1" applyFill="1" applyBorder="1" applyAlignment="1" applyProtection="1">
      <alignment horizontal="right" vertical="center"/>
      <protection locked="0"/>
    </xf>
    <xf numFmtId="4" fontId="7" fillId="0" borderId="0" xfId="9" applyNumberFormat="1" applyFont="1" applyAlignment="1" applyProtection="1">
      <alignment horizontal="center" vertical="center"/>
      <protection locked="0"/>
    </xf>
    <xf numFmtId="4" fontId="10" fillId="0" borderId="32" xfId="1" applyNumberFormat="1" applyFont="1" applyFill="1" applyBorder="1" applyAlignment="1" applyProtection="1">
      <alignment horizontal="right" vertical="center" wrapText="1"/>
      <protection locked="0"/>
    </xf>
    <xf numFmtId="4" fontId="8" fillId="5" borderId="1" xfId="0" applyNumberFormat="1" applyFont="1" applyFill="1" applyBorder="1" applyAlignment="1" applyProtection="1">
      <alignment horizontal="right" vertical="center" wrapText="1"/>
    </xf>
    <xf numFmtId="4" fontId="7" fillId="0" borderId="0" xfId="0" applyNumberFormat="1" applyFont="1" applyProtection="1">
      <protection locked="0"/>
    </xf>
    <xf numFmtId="0" fontId="23" fillId="4" borderId="35" xfId="5" applyFont="1" applyFill="1" applyBorder="1" applyAlignment="1" applyProtection="1">
      <alignment horizontal="center"/>
    </xf>
    <xf numFmtId="0" fontId="23" fillId="4" borderId="36" xfId="5" applyFont="1" applyFill="1" applyBorder="1" applyAlignment="1" applyProtection="1">
      <alignment horizontal="center"/>
    </xf>
    <xf numFmtId="0" fontId="23" fillId="4" borderId="37" xfId="5" applyFont="1" applyFill="1" applyBorder="1" applyAlignment="1" applyProtection="1">
      <alignment horizontal="center"/>
    </xf>
    <xf numFmtId="14" fontId="19" fillId="0" borderId="0" xfId="5" applyNumberFormat="1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7" fillId="5" borderId="0" xfId="9" applyFont="1" applyFill="1" applyAlignment="1" applyProtection="1">
      <alignment horizontal="center" vertical="center"/>
    </xf>
    <xf numFmtId="0" fontId="7" fillId="0" borderId="0" xfId="0" applyFont="1" applyAlignment="1">
      <alignment wrapText="1"/>
    </xf>
    <xf numFmtId="0" fontId="7" fillId="5" borderId="0" xfId="9" applyFont="1" applyFill="1" applyBorder="1" applyAlignment="1" applyProtection="1">
      <alignment horizontal="center" vertical="center"/>
    </xf>
    <xf numFmtId="0" fontId="7" fillId="5" borderId="0" xfId="9" applyFont="1" applyFill="1" applyAlignment="1" applyProtection="1">
      <alignment horizontal="right" vertical="center"/>
    </xf>
    <xf numFmtId="0" fontId="19" fillId="5" borderId="1" xfId="3" applyFont="1" applyFill="1" applyBorder="1" applyAlignment="1" applyProtection="1">
      <alignment horizontal="center" vertical="center" wrapText="1"/>
    </xf>
    <xf numFmtId="0" fontId="7" fillId="0" borderId="18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1"/>
    <cellStyle name="Normal 3" xfId="2"/>
    <cellStyle name="Normal 4" xfId="3"/>
    <cellStyle name="Normal 4 2" xfId="4"/>
    <cellStyle name="Normal 5" xfId="5"/>
    <cellStyle name="Normal 5 2" xfId="6"/>
    <cellStyle name="Normal 5 2 2" xfId="7"/>
    <cellStyle name="Normal 5 2 3" xfId="8"/>
    <cellStyle name="Normal_FORMEBI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171450</xdr:rowOff>
    </xdr:from>
    <xdr:to>
      <xdr:col>2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46</xdr:row>
      <xdr:rowOff>4082</xdr:rowOff>
    </xdr:from>
    <xdr:to>
      <xdr:col>5</xdr:col>
      <xdr:colOff>110219</xdr:colOff>
      <xdr:row>46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5591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5600700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5133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51435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49</xdr:row>
      <xdr:rowOff>171450</xdr:rowOff>
    </xdr:from>
    <xdr:to>
      <xdr:col>2</xdr:col>
      <xdr:colOff>1495425</xdr:colOff>
      <xdr:row>49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4" name="Straight Connector 3"/>
        <xdr:cNvCxnSpPr/>
      </xdr:nvCxnSpPr>
      <xdr:spPr>
        <a:xfrm>
          <a:off x="1123950" y="17173575"/>
          <a:ext cx="1019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46</xdr:row>
      <xdr:rowOff>4082</xdr:rowOff>
    </xdr:from>
    <xdr:to>
      <xdr:col>5</xdr:col>
      <xdr:colOff>110219</xdr:colOff>
      <xdr:row>46</xdr:row>
      <xdr:rowOff>4082</xdr:rowOff>
    </xdr:to>
    <xdr:cxnSp macro="">
      <xdr:nvCxnSpPr>
        <xdr:cNvPr id="5" name="Straight Connector 4"/>
        <xdr:cNvCxnSpPr/>
      </xdr:nvCxnSpPr>
      <xdr:spPr>
        <a:xfrm>
          <a:off x="3136447" y="17196707"/>
          <a:ext cx="32316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5" name="Straight Connector 4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%20deklaraciis%20formebi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%20deklaraciis%20formebi%20(2)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showGridLines="0" view="pageBreakPreview" zoomScale="96" zoomScaleSheetLayoutView="96" workbookViewId="0">
      <selection activeCell="D18" sqref="D18"/>
    </sheetView>
  </sheetViews>
  <sheetFormatPr defaultRowHeight="1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4" s="112" customFormat="1">
      <c r="A1" s="115" t="s">
        <v>304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44" t="s">
        <v>101</v>
      </c>
    </row>
    <row r="2" spans="1:14" s="112" customFormat="1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472" t="s">
        <v>576</v>
      </c>
      <c r="N2" s="473"/>
    </row>
    <row r="3" spans="1:14" s="112" customFormat="1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4" s="112" customFormat="1">
      <c r="A4" s="144" t="s">
        <v>268</v>
      </c>
      <c r="B4" s="157"/>
      <c r="C4" s="157"/>
      <c r="D4" s="157" t="s">
        <v>271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4" s="112" customFormat="1">
      <c r="A5" s="26" t="s">
        <v>449</v>
      </c>
      <c r="B5" s="26"/>
      <c r="C5" s="26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4" s="112" customFormat="1" ht="15.75" thickBot="1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4" ht="15.75" thickBot="1">
      <c r="A7" s="153"/>
      <c r="B7" s="154"/>
      <c r="C7" s="153"/>
      <c r="D7" s="153"/>
      <c r="E7" s="155"/>
      <c r="F7" s="155"/>
      <c r="G7" s="144"/>
      <c r="H7" s="144"/>
      <c r="I7" s="144"/>
      <c r="J7" s="469" t="s">
        <v>418</v>
      </c>
      <c r="K7" s="470"/>
      <c r="L7" s="471"/>
      <c r="M7" s="153"/>
    </row>
    <row r="8" spans="1:14" s="72" customFormat="1" ht="39" thickBot="1">
      <c r="A8" s="223" t="s">
        <v>64</v>
      </c>
      <c r="B8" s="224" t="s">
        <v>133</v>
      </c>
      <c r="C8" s="224" t="s">
        <v>270</v>
      </c>
      <c r="D8" s="225" t="s">
        <v>277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273</v>
      </c>
      <c r="K8" s="71" t="s">
        <v>274</v>
      </c>
      <c r="L8" s="71" t="s">
        <v>223</v>
      </c>
      <c r="M8" s="226" t="s">
        <v>224</v>
      </c>
    </row>
    <row r="9" spans="1:14" s="103" customFormat="1" ht="15.75" thickBot="1">
      <c r="A9" s="216">
        <v>1</v>
      </c>
      <c r="B9" s="217">
        <v>2</v>
      </c>
      <c r="C9" s="217">
        <v>3</v>
      </c>
      <c r="D9" s="218">
        <v>4</v>
      </c>
      <c r="E9" s="219">
        <v>7</v>
      </c>
      <c r="F9" s="217">
        <v>8</v>
      </c>
      <c r="G9" s="221">
        <v>9</v>
      </c>
      <c r="H9" s="222">
        <v>12</v>
      </c>
      <c r="I9" s="220">
        <v>13</v>
      </c>
      <c r="J9" s="219">
        <v>14</v>
      </c>
      <c r="K9" s="217">
        <v>15</v>
      </c>
      <c r="L9" s="217">
        <v>16</v>
      </c>
      <c r="M9" s="220">
        <v>17</v>
      </c>
    </row>
    <row r="10" spans="1:14">
      <c r="A10" s="73">
        <v>1</v>
      </c>
      <c r="B10" s="214"/>
      <c r="C10" s="74"/>
      <c r="D10" s="215"/>
      <c r="E10" s="75"/>
      <c r="F10" s="74"/>
      <c r="G10" s="84"/>
      <c r="H10" s="314"/>
      <c r="I10" s="314"/>
      <c r="J10" s="77"/>
      <c r="K10" s="78"/>
      <c r="L10" s="79"/>
      <c r="M10" s="76"/>
    </row>
    <row r="11" spans="1:14">
      <c r="A11" s="80">
        <v>2</v>
      </c>
      <c r="B11" s="214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4">
      <c r="A12" s="80">
        <v>3</v>
      </c>
      <c r="B12" s="214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4">
      <c r="A13" s="80">
        <v>4</v>
      </c>
      <c r="B13" s="214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4">
      <c r="A14" s="80">
        <v>5</v>
      </c>
      <c r="B14" s="214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4">
      <c r="A15" s="80">
        <v>6</v>
      </c>
      <c r="B15" s="214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4">
      <c r="A16" s="80">
        <v>7</v>
      </c>
      <c r="B16" s="214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>
      <c r="A17" s="80">
        <v>8</v>
      </c>
      <c r="B17" s="214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>
      <c r="A18" s="80">
        <v>9</v>
      </c>
      <c r="B18" s="214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>
      <c r="A19" s="80">
        <v>10</v>
      </c>
      <c r="B19" s="214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>
      <c r="A20" s="80">
        <v>11</v>
      </c>
      <c r="B20" s="214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>
      <c r="A21" s="80">
        <v>12</v>
      </c>
      <c r="B21" s="214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>
      <c r="A22" s="80">
        <v>13</v>
      </c>
      <c r="B22" s="214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>
      <c r="A23" s="80">
        <v>14</v>
      </c>
      <c r="B23" s="214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>
      <c r="A24" s="80">
        <v>15</v>
      </c>
      <c r="B24" s="214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>
      <c r="A25" s="80">
        <v>16</v>
      </c>
      <c r="B25" s="214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>
      <c r="A26" s="80">
        <v>17</v>
      </c>
      <c r="B26" s="214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>
      <c r="A27" s="80">
        <v>18</v>
      </c>
      <c r="B27" s="214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>
      <c r="A28" s="80">
        <v>19</v>
      </c>
      <c r="B28" s="214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>
      <c r="A29" s="89" t="s">
        <v>272</v>
      </c>
      <c r="B29" s="233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>
      <c r="A33" s="113" t="s">
        <v>410</v>
      </c>
      <c r="G33" s="114"/>
      <c r="H33" s="114"/>
      <c r="I33" s="114"/>
    </row>
    <row r="34" spans="1:11" s="112" customFormat="1">
      <c r="A34" s="113" t="s">
        <v>421</v>
      </c>
      <c r="G34" s="114"/>
      <c r="H34" s="114"/>
      <c r="I34" s="114"/>
    </row>
    <row r="35" spans="1:11" s="112" customFormat="1">
      <c r="A35" s="113" t="s">
        <v>420</v>
      </c>
      <c r="G35" s="114"/>
      <c r="H35" s="114"/>
      <c r="I35" s="114"/>
    </row>
    <row r="36" spans="1:11" s="112" customFormat="1">
      <c r="B36" s="113"/>
      <c r="G36" s="114"/>
      <c r="H36" s="114"/>
      <c r="I36" s="114"/>
    </row>
    <row r="37" spans="1:11" s="112" customFormat="1">
      <c r="B37" s="113"/>
      <c r="G37" s="114"/>
      <c r="H37" s="114"/>
      <c r="I37" s="114"/>
    </row>
    <row r="38" spans="1:11" s="112" customFormat="1">
      <c r="B38" s="113"/>
      <c r="G38" s="114"/>
      <c r="H38" s="114"/>
      <c r="I38" s="114"/>
    </row>
    <row r="39" spans="1:11" s="112" customFormat="1">
      <c r="B39" s="113"/>
      <c r="G39" s="114"/>
      <c r="H39" s="114"/>
      <c r="I39" s="114"/>
    </row>
    <row r="40" spans="1:11" s="112" customFormat="1">
      <c r="B40" s="113"/>
      <c r="G40" s="114"/>
      <c r="H40" s="114"/>
      <c r="I40" s="114"/>
    </row>
    <row r="41" spans="1:11">
      <c r="B41" s="63"/>
      <c r="G41" s="64"/>
      <c r="H41" s="64"/>
    </row>
    <row r="42" spans="1:11" s="2" customFormat="1">
      <c r="B42" s="109" t="s">
        <v>99</v>
      </c>
    </row>
    <row r="43" spans="1:11" s="2" customFormat="1">
      <c r="C43" s="108"/>
      <c r="G43" s="108"/>
      <c r="H43" s="111"/>
      <c r="I43"/>
    </row>
    <row r="44" spans="1:11" s="2" customFormat="1">
      <c r="A44"/>
      <c r="C44" s="107" t="s">
        <v>262</v>
      </c>
      <c r="G44" s="12" t="s">
        <v>267</v>
      </c>
      <c r="H44" s="110"/>
      <c r="I44"/>
      <c r="K44" s="12"/>
    </row>
    <row r="45" spans="1:11" s="2" customFormat="1">
      <c r="A45"/>
      <c r="G45" s="2" t="s">
        <v>263</v>
      </c>
      <c r="H45"/>
      <c r="I45"/>
    </row>
    <row r="46" spans="1:11" customFormat="1" ht="15.75">
      <c r="B46" s="2"/>
      <c r="C46" s="102" t="s">
        <v>131</v>
      </c>
      <c r="E46" s="64"/>
      <c r="F46" s="64"/>
      <c r="K46" s="64"/>
    </row>
    <row r="47" spans="1:11" customFormat="1">
      <c r="E47" s="64"/>
      <c r="F47" s="64"/>
    </row>
    <row r="48" spans="1:11" customFormat="1">
      <c r="E48" s="64"/>
      <c r="F48" s="64"/>
    </row>
    <row r="49" spans="5:6" customFormat="1">
      <c r="E49" s="64"/>
      <c r="F49" s="64"/>
    </row>
    <row r="50" spans="5:6" customFormat="1">
      <c r="E50" s="64"/>
      <c r="F50" s="64"/>
    </row>
    <row r="51" spans="5:6" customFormat="1" ht="12.75"/>
  </sheetData>
  <mergeCells count="2">
    <mergeCell ref="J7:L7"/>
    <mergeCell ref="M2:N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G28" sqref="G28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5" t="s">
        <v>330</v>
      </c>
      <c r="B1" s="118"/>
      <c r="C1" s="474" t="s">
        <v>101</v>
      </c>
      <c r="D1" s="474"/>
      <c r="E1" s="132"/>
    </row>
    <row r="2" spans="1:5" s="6" customFormat="1">
      <c r="A2" s="115" t="s">
        <v>324</v>
      </c>
      <c r="B2" s="118"/>
      <c r="C2" s="472" t="s">
        <v>576</v>
      </c>
      <c r="D2" s="473"/>
      <c r="E2" s="132"/>
    </row>
    <row r="3" spans="1:5" s="6" customFormat="1">
      <c r="A3" s="117" t="s">
        <v>132</v>
      </c>
      <c r="B3" s="115"/>
      <c r="C3" s="235"/>
      <c r="D3" s="235"/>
      <c r="E3" s="132"/>
    </row>
    <row r="4" spans="1:5" s="6" customFormat="1">
      <c r="A4" s="117"/>
      <c r="B4" s="117"/>
      <c r="C4" s="235"/>
      <c r="D4" s="235"/>
      <c r="E4" s="132"/>
    </row>
    <row r="5" spans="1:5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>
      <c r="A6" s="26" t="s">
        <v>449</v>
      </c>
      <c r="B6" s="26"/>
      <c r="C6" s="26"/>
      <c r="D6" s="122"/>
      <c r="E6" s="133"/>
    </row>
    <row r="7" spans="1:5">
      <c r="A7" s="118"/>
      <c r="B7" s="118"/>
      <c r="C7" s="117"/>
      <c r="D7" s="117"/>
      <c r="E7" s="133"/>
    </row>
    <row r="8" spans="1:5" s="6" customFormat="1">
      <c r="A8" s="234"/>
      <c r="B8" s="234"/>
      <c r="C8" s="119"/>
      <c r="D8" s="119"/>
      <c r="E8" s="132"/>
    </row>
    <row r="9" spans="1:5" s="6" customFormat="1" ht="30">
      <c r="A9" s="130" t="s">
        <v>64</v>
      </c>
      <c r="B9" s="130" t="s">
        <v>329</v>
      </c>
      <c r="C9" s="120" t="s">
        <v>10</v>
      </c>
      <c r="D9" s="120" t="s">
        <v>9</v>
      </c>
      <c r="E9" s="132"/>
    </row>
    <row r="10" spans="1:5" s="9" customFormat="1" ht="18">
      <c r="A10" s="139" t="s">
        <v>325</v>
      </c>
      <c r="B10" s="139"/>
      <c r="C10" s="4"/>
      <c r="D10" s="4"/>
      <c r="E10" s="134"/>
    </row>
    <row r="11" spans="1:5" s="10" customFormat="1">
      <c r="A11" s="139" t="s">
        <v>326</v>
      </c>
      <c r="B11" s="139"/>
      <c r="C11" s="4"/>
      <c r="D11" s="4"/>
      <c r="E11" s="135"/>
    </row>
    <row r="12" spans="1:5" s="10" customFormat="1">
      <c r="A12" s="128" t="s">
        <v>275</v>
      </c>
      <c r="B12" s="128"/>
      <c r="C12" s="4"/>
      <c r="D12" s="4"/>
      <c r="E12" s="135"/>
    </row>
    <row r="13" spans="1:5" s="10" customFormat="1">
      <c r="A13" s="128" t="s">
        <v>275</v>
      </c>
      <c r="B13" s="128"/>
      <c r="C13" s="4"/>
      <c r="D13" s="4"/>
      <c r="E13" s="135"/>
    </row>
    <row r="14" spans="1:5" s="10" customFormat="1">
      <c r="A14" s="128" t="s">
        <v>275</v>
      </c>
      <c r="B14" s="128"/>
      <c r="C14" s="4"/>
      <c r="D14" s="4"/>
      <c r="E14" s="135"/>
    </row>
    <row r="15" spans="1:5" s="10" customFormat="1">
      <c r="A15" s="128" t="s">
        <v>275</v>
      </c>
      <c r="B15" s="128"/>
      <c r="C15" s="4"/>
      <c r="D15" s="4"/>
      <c r="E15" s="135"/>
    </row>
    <row r="16" spans="1:5" s="10" customFormat="1">
      <c r="A16" s="128" t="s">
        <v>275</v>
      </c>
      <c r="B16" s="128"/>
      <c r="C16" s="4"/>
      <c r="D16" s="4"/>
      <c r="E16" s="135"/>
    </row>
    <row r="17" spans="1:5" s="10" customFormat="1" ht="17.25" customHeight="1">
      <c r="A17" s="139" t="s">
        <v>327</v>
      </c>
      <c r="B17" s="128"/>
      <c r="C17" s="4"/>
      <c r="D17" s="4"/>
      <c r="E17" s="135"/>
    </row>
    <row r="18" spans="1:5" s="10" customFormat="1" ht="18" customHeight="1">
      <c r="A18" s="139" t="s">
        <v>328</v>
      </c>
      <c r="B18" s="128"/>
      <c r="C18" s="4"/>
      <c r="D18" s="4"/>
      <c r="E18" s="135"/>
    </row>
    <row r="19" spans="1:5" s="10" customFormat="1">
      <c r="A19" s="128" t="s">
        <v>275</v>
      </c>
      <c r="B19" s="128"/>
      <c r="C19" s="4"/>
      <c r="D19" s="4"/>
      <c r="E19" s="135"/>
    </row>
    <row r="20" spans="1:5" s="10" customFormat="1">
      <c r="A20" s="128" t="s">
        <v>275</v>
      </c>
      <c r="B20" s="128"/>
      <c r="C20" s="4"/>
      <c r="D20" s="4"/>
      <c r="E20" s="135"/>
    </row>
    <row r="21" spans="1:5" s="10" customFormat="1">
      <c r="A21" s="128" t="s">
        <v>275</v>
      </c>
      <c r="B21" s="128"/>
      <c r="C21" s="4"/>
      <c r="D21" s="4"/>
      <c r="E21" s="135"/>
    </row>
    <row r="22" spans="1:5" s="10" customFormat="1">
      <c r="A22" s="128" t="s">
        <v>275</v>
      </c>
      <c r="B22" s="128"/>
      <c r="C22" s="4"/>
      <c r="D22" s="4"/>
      <c r="E22" s="135"/>
    </row>
    <row r="23" spans="1:5" s="10" customFormat="1">
      <c r="A23" s="128" t="s">
        <v>275</v>
      </c>
      <c r="B23" s="128"/>
      <c r="C23" s="4"/>
      <c r="D23" s="4"/>
      <c r="E23" s="135"/>
    </row>
    <row r="24" spans="1:5" s="3" customFormat="1">
      <c r="A24" s="129"/>
      <c r="B24" s="129"/>
      <c r="C24" s="4"/>
      <c r="D24" s="4"/>
      <c r="E24" s="136"/>
    </row>
    <row r="25" spans="1:5">
      <c r="A25" s="140"/>
      <c r="B25" s="140" t="s">
        <v>331</v>
      </c>
      <c r="C25" s="127">
        <f>SUM(C10:C24)</f>
        <v>0</v>
      </c>
      <c r="D25" s="127">
        <f>SUM(D10:D24)</f>
        <v>0</v>
      </c>
      <c r="E25" s="137"/>
    </row>
    <row r="26" spans="1:5">
      <c r="A26" s="44"/>
      <c r="B26" s="44"/>
    </row>
    <row r="27" spans="1:5">
      <c r="A27" s="2" t="s">
        <v>412</v>
      </c>
      <c r="E27" s="5"/>
    </row>
    <row r="28" spans="1:5">
      <c r="A28" s="2" t="s">
        <v>396</v>
      </c>
    </row>
    <row r="29" spans="1:5">
      <c r="A29" s="289" t="s">
        <v>397</v>
      </c>
    </row>
    <row r="30" spans="1:5">
      <c r="A30" s="289"/>
    </row>
    <row r="31" spans="1:5">
      <c r="A31" s="289" t="s">
        <v>344</v>
      </c>
    </row>
    <row r="32" spans="1:5" s="22" customFormat="1" ht="12.75"/>
    <row r="33" spans="1:9">
      <c r="A33" s="107" t="s">
        <v>99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107"/>
      <c r="B36" s="107" t="s">
        <v>265</v>
      </c>
      <c r="D36" s="12"/>
      <c r="E36"/>
      <c r="F36"/>
      <c r="G36"/>
      <c r="H36"/>
      <c r="I36"/>
    </row>
    <row r="37" spans="1:9">
      <c r="B37" s="2" t="s">
        <v>264</v>
      </c>
      <c r="D37" s="12"/>
      <c r="E37"/>
      <c r="F37"/>
      <c r="G37"/>
      <c r="H37"/>
      <c r="I37"/>
    </row>
    <row r="38" spans="1:9" customFormat="1" ht="12.75">
      <c r="A38" s="102"/>
      <c r="B38" s="102" t="s">
        <v>131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view="pageBreakPreview" zoomScaleSheetLayoutView="100" workbookViewId="0">
      <selection activeCell="E15" sqref="E15"/>
    </sheetView>
  </sheetViews>
  <sheetFormatPr defaultRowHeight="15"/>
  <cols>
    <col min="1" max="1" width="5.42578125" style="384" customWidth="1"/>
    <col min="2" max="2" width="15.7109375" style="384" customWidth="1"/>
    <col min="3" max="3" width="19.28515625" style="384" customWidth="1"/>
    <col min="4" max="4" width="17" style="384" customWidth="1"/>
    <col min="5" max="5" width="24.5703125" style="384" customWidth="1"/>
    <col min="6" max="6" width="14.7109375" style="384" customWidth="1"/>
    <col min="7" max="7" width="15.5703125" style="390" customWidth="1"/>
    <col min="8" max="8" width="14.7109375" style="390" customWidth="1"/>
    <col min="9" max="9" width="29.7109375" style="390" customWidth="1"/>
    <col min="10" max="10" width="0" style="384" hidden="1" customWidth="1"/>
    <col min="11" max="16384" width="9.140625" style="384"/>
  </cols>
  <sheetData>
    <row r="1" spans="1:10">
      <c r="A1" s="115" t="s">
        <v>446</v>
      </c>
      <c r="B1" s="117"/>
      <c r="C1" s="118"/>
      <c r="D1" s="118"/>
      <c r="E1" s="118"/>
      <c r="F1" s="118"/>
      <c r="G1" s="382"/>
      <c r="H1" s="382"/>
      <c r="I1" s="474" t="s">
        <v>101</v>
      </c>
      <c r="J1" s="474"/>
    </row>
    <row r="2" spans="1:10">
      <c r="A2" s="117" t="s">
        <v>132</v>
      </c>
      <c r="B2" s="117"/>
      <c r="C2" s="118"/>
      <c r="D2" s="118"/>
      <c r="E2" s="118"/>
      <c r="F2" s="118"/>
      <c r="G2" s="382"/>
      <c r="H2" s="382"/>
      <c r="I2" s="472" t="s">
        <v>576</v>
      </c>
      <c r="J2" s="475"/>
    </row>
    <row r="3" spans="1:10">
      <c r="A3" s="117"/>
      <c r="B3" s="117"/>
      <c r="C3" s="117"/>
      <c r="D3" s="117"/>
      <c r="E3" s="115"/>
      <c r="F3" s="115"/>
      <c r="G3" s="382"/>
      <c r="H3" s="382"/>
      <c r="I3" s="382"/>
    </row>
    <row r="4" spans="1:10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83"/>
      <c r="H4" s="183"/>
      <c r="I4" s="183"/>
    </row>
    <row r="5" spans="1:10">
      <c r="A5" s="26" t="s">
        <v>449</v>
      </c>
      <c r="B5" s="26"/>
      <c r="C5" s="26"/>
      <c r="D5" s="121"/>
      <c r="E5" s="121"/>
      <c r="F5" s="121"/>
      <c r="G5" s="375"/>
      <c r="H5" s="375"/>
      <c r="I5" s="375"/>
    </row>
    <row r="6" spans="1:10">
      <c r="A6" s="118"/>
      <c r="B6" s="118"/>
      <c r="C6" s="118"/>
      <c r="D6" s="118"/>
      <c r="E6" s="118"/>
      <c r="F6" s="118"/>
      <c r="G6" s="183"/>
      <c r="H6" s="183"/>
      <c r="I6" s="183"/>
    </row>
    <row r="7" spans="1:10">
      <c r="A7" s="381"/>
      <c r="B7" s="381"/>
      <c r="C7" s="381"/>
      <c r="D7" s="381"/>
      <c r="E7" s="381"/>
      <c r="F7" s="381"/>
      <c r="G7" s="381"/>
      <c r="H7" s="381"/>
      <c r="I7" s="381"/>
    </row>
    <row r="8" spans="1:10" ht="45">
      <c r="A8" s="131" t="s">
        <v>64</v>
      </c>
      <c r="B8" s="368" t="s">
        <v>335</v>
      </c>
      <c r="C8" s="368" t="s">
        <v>336</v>
      </c>
      <c r="D8" s="368" t="s">
        <v>221</v>
      </c>
      <c r="E8" s="131" t="s">
        <v>340</v>
      </c>
      <c r="F8" s="131" t="s">
        <v>343</v>
      </c>
      <c r="G8" s="120" t="s">
        <v>10</v>
      </c>
      <c r="H8" s="120" t="s">
        <v>9</v>
      </c>
      <c r="I8" s="120" t="s">
        <v>385</v>
      </c>
      <c r="J8" s="384" t="s">
        <v>342</v>
      </c>
    </row>
    <row r="9" spans="1:10" ht="21" customHeight="1">
      <c r="A9" s="139">
        <v>1</v>
      </c>
      <c r="B9" s="139"/>
      <c r="C9" s="139"/>
      <c r="D9" s="370"/>
      <c r="E9" s="373"/>
      <c r="F9" s="139"/>
      <c r="G9" s="376"/>
      <c r="H9" s="376"/>
      <c r="I9" s="367"/>
      <c r="J9" s="384" t="s">
        <v>0</v>
      </c>
    </row>
    <row r="10" spans="1:10" ht="21" customHeight="1">
      <c r="A10" s="139">
        <v>2</v>
      </c>
      <c r="B10" s="139"/>
      <c r="C10" s="139"/>
      <c r="D10" s="370"/>
      <c r="E10" s="373"/>
      <c r="F10" s="139"/>
      <c r="G10" s="376"/>
      <c r="H10" s="376"/>
      <c r="I10" s="367"/>
    </row>
    <row r="11" spans="1:10" ht="21" customHeight="1">
      <c r="A11" s="139">
        <v>3</v>
      </c>
      <c r="B11" s="139"/>
      <c r="C11" s="139"/>
      <c r="D11" s="370"/>
      <c r="E11" s="373"/>
      <c r="F11" s="139"/>
      <c r="G11" s="376"/>
      <c r="H11" s="376"/>
      <c r="I11" s="367"/>
    </row>
    <row r="12" spans="1:10" ht="21" customHeight="1">
      <c r="A12" s="139">
        <v>4</v>
      </c>
      <c r="B12" s="139"/>
      <c r="C12" s="139"/>
      <c r="D12" s="370"/>
      <c r="E12" s="373"/>
      <c r="F12" s="139"/>
      <c r="G12" s="376"/>
      <c r="H12" s="376"/>
      <c r="I12" s="367"/>
    </row>
    <row r="13" spans="1:10" ht="21" customHeight="1">
      <c r="A13" s="139">
        <v>5</v>
      </c>
      <c r="B13" s="139"/>
      <c r="C13" s="139"/>
      <c r="D13" s="370"/>
      <c r="E13" s="373"/>
      <c r="F13" s="139"/>
      <c r="G13" s="376"/>
      <c r="H13" s="376"/>
      <c r="I13" s="367"/>
    </row>
    <row r="14" spans="1:10" ht="21" customHeight="1">
      <c r="A14" s="139">
        <v>6</v>
      </c>
      <c r="B14" s="139"/>
      <c r="C14" s="139"/>
      <c r="D14" s="370"/>
      <c r="E14" s="373"/>
      <c r="F14" s="139"/>
      <c r="G14" s="376"/>
      <c r="H14" s="376"/>
      <c r="I14" s="367"/>
    </row>
    <row r="15" spans="1:10" ht="21" customHeight="1">
      <c r="A15" s="139">
        <v>7</v>
      </c>
      <c r="B15" s="139"/>
      <c r="C15" s="139"/>
      <c r="D15" s="370"/>
      <c r="E15" s="373"/>
      <c r="F15" s="139"/>
      <c r="G15" s="376"/>
      <c r="H15" s="376"/>
      <c r="I15" s="367"/>
    </row>
    <row r="16" spans="1:10" ht="21" customHeight="1">
      <c r="A16" s="139">
        <v>8</v>
      </c>
      <c r="B16" s="139"/>
      <c r="C16" s="139"/>
      <c r="D16" s="370"/>
      <c r="E16" s="373"/>
      <c r="F16" s="139"/>
      <c r="G16" s="376"/>
      <c r="H16" s="376"/>
      <c r="I16" s="367"/>
    </row>
    <row r="17" spans="1:9" ht="21" customHeight="1">
      <c r="A17" s="139">
        <v>9</v>
      </c>
      <c r="B17" s="139"/>
      <c r="C17" s="139"/>
      <c r="D17" s="370"/>
      <c r="E17" s="373"/>
      <c r="F17" s="139"/>
      <c r="G17" s="376"/>
      <c r="H17" s="376"/>
      <c r="I17" s="367"/>
    </row>
    <row r="18" spans="1:9" ht="21" customHeight="1">
      <c r="A18" s="139">
        <v>10</v>
      </c>
      <c r="B18" s="139"/>
      <c r="C18" s="139"/>
      <c r="D18" s="370"/>
      <c r="E18" s="373"/>
      <c r="F18" s="139"/>
      <c r="G18" s="376"/>
      <c r="H18" s="376"/>
      <c r="I18" s="367"/>
    </row>
    <row r="19" spans="1:9" ht="21" customHeight="1">
      <c r="A19" s="139">
        <v>11</v>
      </c>
      <c r="B19" s="139"/>
      <c r="C19" s="139"/>
      <c r="D19" s="370"/>
      <c r="E19" s="373"/>
      <c r="F19" s="139"/>
      <c r="G19" s="376"/>
      <c r="H19" s="376"/>
      <c r="I19" s="367"/>
    </row>
    <row r="20" spans="1:9" ht="21" customHeight="1">
      <c r="A20" s="139">
        <v>12</v>
      </c>
      <c r="B20" s="139"/>
      <c r="C20" s="139"/>
      <c r="D20" s="370"/>
      <c r="E20" s="373"/>
      <c r="F20" s="139"/>
      <c r="G20" s="376"/>
      <c r="H20" s="376"/>
      <c r="I20" s="367"/>
    </row>
    <row r="21" spans="1:9" ht="21" customHeight="1">
      <c r="A21" s="139">
        <v>13</v>
      </c>
      <c r="B21" s="139"/>
      <c r="C21" s="139"/>
      <c r="D21" s="370"/>
      <c r="E21" s="373"/>
      <c r="F21" s="139"/>
      <c r="G21" s="376"/>
      <c r="H21" s="376"/>
      <c r="I21" s="367"/>
    </row>
    <row r="22" spans="1:9" ht="21" customHeight="1">
      <c r="A22" s="139">
        <v>14</v>
      </c>
      <c r="B22" s="139"/>
      <c r="C22" s="139"/>
      <c r="D22" s="370"/>
      <c r="E22" s="373"/>
      <c r="F22" s="139"/>
      <c r="G22" s="376"/>
      <c r="H22" s="376"/>
      <c r="I22" s="367"/>
    </row>
    <row r="23" spans="1:9" ht="21" customHeight="1">
      <c r="A23" s="139">
        <v>15</v>
      </c>
      <c r="B23" s="139"/>
      <c r="C23" s="139"/>
      <c r="D23" s="370"/>
      <c r="E23" s="373"/>
      <c r="F23" s="139"/>
      <c r="G23" s="376"/>
      <c r="H23" s="376"/>
      <c r="I23" s="367"/>
    </row>
    <row r="24" spans="1:9" ht="21" customHeight="1">
      <c r="A24" s="139"/>
      <c r="B24" s="139"/>
      <c r="C24" s="139"/>
      <c r="D24" s="371"/>
      <c r="E24" s="128"/>
      <c r="F24" s="139"/>
      <c r="G24" s="4"/>
      <c r="H24" s="4"/>
      <c r="I24" s="4"/>
    </row>
    <row r="25" spans="1:9" ht="21" customHeight="1">
      <c r="A25" s="139"/>
      <c r="B25" s="139"/>
      <c r="C25" s="139"/>
      <c r="D25" s="371"/>
      <c r="E25" s="128"/>
      <c r="F25" s="139"/>
      <c r="G25" s="4"/>
      <c r="H25" s="4"/>
      <c r="I25" s="4"/>
    </row>
    <row r="26" spans="1:9" ht="18" customHeight="1">
      <c r="A26" s="128" t="s">
        <v>272</v>
      </c>
      <c r="B26" s="139"/>
      <c r="C26" s="139"/>
      <c r="D26" s="371"/>
      <c r="E26" s="128"/>
      <c r="F26" s="139"/>
      <c r="G26" s="4"/>
      <c r="H26" s="4"/>
      <c r="I26" s="4"/>
    </row>
    <row r="27" spans="1:9" ht="18" customHeight="1">
      <c r="A27" s="128"/>
      <c r="B27" s="369"/>
      <c r="C27" s="369"/>
      <c r="D27" s="372"/>
      <c r="E27" s="140"/>
      <c r="F27" s="128" t="s">
        <v>433</v>
      </c>
      <c r="G27" s="377">
        <v>0</v>
      </c>
      <c r="H27" s="377">
        <v>0</v>
      </c>
      <c r="I27" s="377">
        <v>0</v>
      </c>
    </row>
    <row r="28" spans="1:9" ht="18" customHeight="1">
      <c r="A28" s="301"/>
      <c r="B28" s="302"/>
      <c r="C28" s="302"/>
      <c r="D28" s="302"/>
      <c r="E28" s="301"/>
      <c r="F28" s="301"/>
      <c r="G28" s="411"/>
      <c r="H28" s="261"/>
      <c r="I28" s="261"/>
    </row>
    <row r="29" spans="1:9" ht="18" customHeight="1">
      <c r="A29" s="302" t="s">
        <v>442</v>
      </c>
      <c r="B29" s="302"/>
      <c r="C29" s="302"/>
      <c r="D29" s="302"/>
      <c r="E29" s="301"/>
      <c r="F29" s="301"/>
      <c r="G29" s="378"/>
      <c r="H29" s="261"/>
      <c r="I29" s="261"/>
    </row>
    <row r="30" spans="1:9">
      <c r="A30" s="302"/>
      <c r="B30" s="302"/>
      <c r="C30" s="302"/>
      <c r="D30" s="302"/>
      <c r="E30" s="301"/>
      <c r="F30" s="301"/>
      <c r="G30" s="378"/>
      <c r="H30" s="261"/>
      <c r="I30" s="261"/>
    </row>
    <row r="31" spans="1:9">
      <c r="A31" s="302"/>
      <c r="B31" s="302"/>
      <c r="C31" s="258"/>
      <c r="D31" s="258"/>
      <c r="E31" s="258"/>
      <c r="F31" s="258"/>
      <c r="G31" s="261"/>
      <c r="H31" s="261"/>
      <c r="I31" s="261"/>
    </row>
    <row r="32" spans="1:9">
      <c r="A32" s="302"/>
      <c r="B32" s="302"/>
      <c r="C32" s="258"/>
      <c r="D32" s="258"/>
      <c r="E32" s="258"/>
      <c r="F32" s="258"/>
      <c r="G32" s="261"/>
      <c r="H32" s="261"/>
      <c r="I32" s="261"/>
    </row>
    <row r="33" spans="1:9">
      <c r="A33" s="258"/>
      <c r="B33" s="258"/>
      <c r="C33" s="258"/>
      <c r="D33" s="258"/>
      <c r="E33" s="258"/>
      <c r="F33" s="258"/>
      <c r="G33" s="261"/>
      <c r="H33" s="261"/>
      <c r="I33" s="261"/>
    </row>
    <row r="34" spans="1:9">
      <c r="A34" s="264" t="s">
        <v>99</v>
      </c>
      <c r="B34" s="258"/>
      <c r="C34" s="258"/>
      <c r="D34" s="258"/>
      <c r="E34" s="258"/>
      <c r="F34" s="258"/>
      <c r="G34" s="261"/>
      <c r="H34" s="261"/>
      <c r="I34" s="261"/>
    </row>
    <row r="35" spans="1:9">
      <c r="A35" s="258"/>
      <c r="B35" s="258"/>
      <c r="C35" s="258"/>
      <c r="D35" s="258"/>
      <c r="E35" s="258"/>
      <c r="F35" s="258"/>
      <c r="G35" s="261"/>
      <c r="H35" s="261"/>
      <c r="I35" s="261"/>
    </row>
    <row r="36" spans="1:9">
      <c r="A36" s="258"/>
      <c r="B36" s="258"/>
      <c r="C36" s="258"/>
      <c r="D36" s="258"/>
      <c r="E36" s="262"/>
      <c r="F36" s="262"/>
      <c r="G36" s="379"/>
      <c r="H36" s="261"/>
      <c r="I36" s="261"/>
    </row>
    <row r="37" spans="1:9">
      <c r="A37" s="264"/>
      <c r="B37" s="258"/>
      <c r="C37" s="258" t="s">
        <v>545</v>
      </c>
      <c r="D37" s="258"/>
      <c r="E37" s="264"/>
      <c r="F37" s="264"/>
      <c r="G37" s="378"/>
      <c r="H37" s="261"/>
      <c r="I37" s="261"/>
    </row>
    <row r="38" spans="1:9">
      <c r="A38" s="258"/>
      <c r="B38" s="258"/>
      <c r="C38" s="258" t="s">
        <v>384</v>
      </c>
      <c r="D38" s="258"/>
      <c r="E38" s="258"/>
      <c r="F38" s="258"/>
      <c r="G38" s="261"/>
      <c r="H38" s="261"/>
      <c r="I38" s="261"/>
    </row>
    <row r="39" spans="1:9">
      <c r="A39" s="388"/>
      <c r="C39" s="384" t="s">
        <v>131</v>
      </c>
      <c r="E39" s="388"/>
      <c r="F39" s="388"/>
      <c r="G39" s="389"/>
    </row>
  </sheetData>
  <mergeCells count="2">
    <mergeCell ref="I1:J1"/>
    <mergeCell ref="I2:J2"/>
  </mergeCells>
  <printOptions gridLines="1"/>
  <pageMargins left="0.25" right="0.25" top="0.75" bottom="0.75" header="0.3" footer="0.3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view="pageBreakPreview" zoomScale="106" zoomScaleSheetLayoutView="106" workbookViewId="0">
      <selection activeCell="D13" sqref="D13"/>
    </sheetView>
  </sheetViews>
  <sheetFormatPr defaultRowHeight="12.75"/>
  <cols>
    <col min="1" max="1" width="16.85546875" customWidth="1"/>
    <col min="2" max="2" width="15.28515625" customWidth="1"/>
    <col min="3" max="3" width="14.85546875" customWidth="1"/>
    <col min="4" max="4" width="27.140625" customWidth="1"/>
    <col min="5" max="5" width="19.7109375" customWidth="1"/>
    <col min="6" max="6" width="15.140625" customWidth="1"/>
    <col min="7" max="7" width="13.42578125" customWidth="1"/>
    <col min="8" max="8" width="11.140625" customWidth="1"/>
  </cols>
  <sheetData>
    <row r="1" spans="1:8" ht="15">
      <c r="A1" s="115" t="s">
        <v>447</v>
      </c>
      <c r="B1" s="118"/>
      <c r="C1" s="118"/>
      <c r="D1" s="118"/>
      <c r="E1" s="118"/>
      <c r="F1" s="118"/>
      <c r="G1" s="474" t="s">
        <v>101</v>
      </c>
      <c r="H1" s="474"/>
    </row>
    <row r="2" spans="1:8" ht="15">
      <c r="A2" s="117" t="s">
        <v>132</v>
      </c>
      <c r="B2" s="118"/>
      <c r="C2" s="118"/>
      <c r="D2" s="118"/>
      <c r="E2" s="118"/>
      <c r="F2" s="118"/>
      <c r="G2" s="472" t="s">
        <v>576</v>
      </c>
      <c r="H2" s="473"/>
    </row>
    <row r="3" spans="1:8" ht="15">
      <c r="A3" s="117"/>
      <c r="B3" s="117"/>
      <c r="C3" s="117"/>
      <c r="D3" s="117"/>
      <c r="E3" s="117"/>
      <c r="F3" s="117"/>
      <c r="G3" s="237"/>
      <c r="H3" s="237"/>
    </row>
    <row r="4" spans="1:8" ht="15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>
      <c r="A5" s="26" t="s">
        <v>449</v>
      </c>
      <c r="B5" s="26"/>
      <c r="C5" s="26"/>
      <c r="D5" s="121"/>
      <c r="E5" s="121"/>
      <c r="F5" s="121"/>
      <c r="G5" s="122"/>
      <c r="H5" s="122"/>
    </row>
    <row r="6" spans="1:8" ht="15">
      <c r="A6" s="118"/>
      <c r="B6" s="118"/>
      <c r="C6" s="118"/>
      <c r="D6" s="118"/>
      <c r="E6" s="118"/>
      <c r="F6" s="118"/>
      <c r="G6" s="117"/>
      <c r="H6" s="117"/>
    </row>
    <row r="7" spans="1:8" ht="15">
      <c r="A7" s="236"/>
      <c r="B7" s="236"/>
      <c r="C7" s="335"/>
      <c r="D7" s="236"/>
      <c r="E7" s="236"/>
      <c r="F7" s="236"/>
      <c r="G7" s="119"/>
      <c r="H7" s="119"/>
    </row>
    <row r="8" spans="1:8" ht="45">
      <c r="A8" s="131" t="s">
        <v>335</v>
      </c>
      <c r="B8" s="131" t="s">
        <v>336</v>
      </c>
      <c r="C8" s="131" t="s">
        <v>221</v>
      </c>
      <c r="D8" s="131" t="s">
        <v>339</v>
      </c>
      <c r="E8" s="131" t="s">
        <v>338</v>
      </c>
      <c r="F8" s="131" t="s">
        <v>380</v>
      </c>
      <c r="G8" s="120" t="s">
        <v>10</v>
      </c>
      <c r="H8" s="120" t="s">
        <v>9</v>
      </c>
    </row>
    <row r="9" spans="1:8" ht="16.5" customHeight="1">
      <c r="A9" s="139"/>
      <c r="B9" s="139"/>
      <c r="C9" s="398"/>
      <c r="D9" s="139"/>
      <c r="E9" s="139"/>
      <c r="F9" s="139"/>
      <c r="G9" s="4"/>
      <c r="H9" s="4"/>
    </row>
    <row r="10" spans="1:8" ht="16.5" customHeight="1">
      <c r="A10" s="139"/>
      <c r="B10" s="139"/>
      <c r="C10" s="398"/>
      <c r="D10" s="139"/>
      <c r="E10" s="139"/>
      <c r="F10" s="139"/>
      <c r="G10" s="4"/>
      <c r="H10" s="4"/>
    </row>
    <row r="11" spans="1:8" ht="16.5" customHeight="1">
      <c r="A11" s="139"/>
      <c r="B11" s="139"/>
      <c r="C11" s="398"/>
      <c r="D11" s="139"/>
      <c r="E11" s="139"/>
      <c r="F11" s="139"/>
      <c r="G11" s="4"/>
      <c r="H11" s="4"/>
    </row>
    <row r="12" spans="1:8" ht="16.5" customHeight="1">
      <c r="A12" s="139"/>
      <c r="B12" s="139"/>
      <c r="C12" s="398"/>
      <c r="D12" s="139"/>
      <c r="E12" s="139"/>
      <c r="F12" s="139"/>
      <c r="G12" s="4"/>
      <c r="H12" s="4"/>
    </row>
    <row r="13" spans="1:8" ht="16.5" customHeight="1">
      <c r="A13" s="139"/>
      <c r="B13" s="139"/>
      <c r="C13" s="398"/>
      <c r="D13" s="139"/>
      <c r="E13" s="139"/>
      <c r="F13" s="139"/>
      <c r="G13" s="4"/>
      <c r="H13" s="4"/>
    </row>
    <row r="14" spans="1:8" ht="16.5" customHeight="1">
      <c r="A14" s="139"/>
      <c r="B14" s="139"/>
      <c r="C14" s="398"/>
      <c r="D14" s="139"/>
      <c r="E14" s="139"/>
      <c r="F14" s="139"/>
      <c r="G14" s="4"/>
      <c r="H14" s="4"/>
    </row>
    <row r="15" spans="1:8" ht="16.5" customHeight="1">
      <c r="A15" s="139"/>
      <c r="B15" s="139"/>
      <c r="C15" s="398"/>
      <c r="D15" s="139"/>
      <c r="E15" s="139"/>
      <c r="F15" s="139"/>
      <c r="G15" s="4"/>
      <c r="H15" s="4"/>
    </row>
    <row r="16" spans="1:8" ht="16.5" customHeight="1">
      <c r="A16" s="139"/>
      <c r="B16" s="139"/>
      <c r="C16" s="398"/>
      <c r="D16" s="139"/>
      <c r="E16" s="139"/>
      <c r="F16" s="139"/>
      <c r="G16" s="4"/>
      <c r="H16" s="4"/>
    </row>
    <row r="17" spans="1:8" ht="16.5" customHeight="1">
      <c r="A17" s="139"/>
      <c r="B17" s="139"/>
      <c r="C17" s="398"/>
      <c r="D17" s="139"/>
      <c r="E17" s="139"/>
      <c r="F17" s="139"/>
      <c r="G17" s="4"/>
      <c r="H17" s="4"/>
    </row>
    <row r="18" spans="1:8" ht="16.5" customHeight="1">
      <c r="A18" s="139"/>
      <c r="B18" s="139"/>
      <c r="C18" s="398"/>
      <c r="D18" s="139"/>
      <c r="E18" s="139"/>
      <c r="F18" s="139"/>
      <c r="G18" s="4"/>
      <c r="H18" s="4"/>
    </row>
    <row r="19" spans="1:8" ht="16.5" customHeight="1">
      <c r="A19" s="139"/>
      <c r="B19" s="139"/>
      <c r="C19" s="398"/>
      <c r="D19" s="139"/>
      <c r="E19" s="139"/>
      <c r="F19" s="139"/>
      <c r="G19" s="4"/>
      <c r="H19" s="4"/>
    </row>
    <row r="20" spans="1:8" ht="16.5" customHeight="1">
      <c r="A20" s="139"/>
      <c r="B20" s="139"/>
      <c r="C20" s="398"/>
      <c r="D20" s="139"/>
      <c r="E20" s="139"/>
      <c r="F20" s="139"/>
      <c r="G20" s="4"/>
      <c r="H20" s="4"/>
    </row>
    <row r="21" spans="1:8" ht="16.5" customHeight="1">
      <c r="A21" s="139"/>
      <c r="B21" s="139"/>
      <c r="C21" s="398"/>
      <c r="D21" s="139"/>
      <c r="E21" s="139"/>
      <c r="F21" s="139"/>
      <c r="G21" s="4"/>
      <c r="H21" s="4"/>
    </row>
    <row r="22" spans="1:8" s="259" customFormat="1" ht="16.5" customHeight="1">
      <c r="A22" s="139"/>
      <c r="B22" s="139"/>
      <c r="C22" s="398"/>
      <c r="D22" s="139"/>
      <c r="E22" s="139"/>
      <c r="F22" s="139"/>
      <c r="G22" s="4"/>
      <c r="H22" s="4"/>
    </row>
    <row r="23" spans="1:8" ht="16.5" customHeight="1">
      <c r="A23" s="139"/>
      <c r="B23" s="139"/>
      <c r="C23" s="398"/>
      <c r="D23" s="139"/>
      <c r="E23" s="139"/>
      <c r="F23" s="139"/>
      <c r="G23" s="4"/>
      <c r="H23" s="4"/>
    </row>
    <row r="24" spans="1:8" ht="16.5" customHeight="1">
      <c r="A24" s="139"/>
      <c r="B24" s="139"/>
      <c r="C24" s="398"/>
      <c r="D24" s="139"/>
      <c r="E24" s="139"/>
      <c r="F24" s="139"/>
      <c r="G24" s="4"/>
      <c r="H24" s="4"/>
    </row>
    <row r="25" spans="1:8" ht="16.5" customHeight="1">
      <c r="A25" s="139"/>
      <c r="B25" s="139"/>
      <c r="C25" s="398"/>
      <c r="D25" s="139"/>
      <c r="E25" s="139"/>
      <c r="F25" s="139"/>
      <c r="G25" s="4"/>
      <c r="H25" s="4"/>
    </row>
    <row r="26" spans="1:8" ht="16.5" customHeight="1">
      <c r="A26" s="139"/>
      <c r="B26" s="139"/>
      <c r="C26" s="398"/>
      <c r="D26" s="139"/>
      <c r="E26" s="139"/>
      <c r="F26" s="139"/>
      <c r="G26" s="4"/>
      <c r="H26" s="4"/>
    </row>
    <row r="27" spans="1:8" ht="16.5" customHeight="1">
      <c r="A27" s="139"/>
      <c r="B27" s="139"/>
      <c r="C27" s="398"/>
      <c r="D27" s="139"/>
      <c r="E27" s="139"/>
      <c r="F27" s="139"/>
      <c r="G27" s="4"/>
      <c r="H27" s="4"/>
    </row>
    <row r="28" spans="1:8" ht="16.5" customHeight="1">
      <c r="A28" s="139"/>
      <c r="B28" s="139"/>
      <c r="C28" s="398"/>
      <c r="D28" s="139"/>
      <c r="E28" s="139"/>
      <c r="F28" s="139"/>
      <c r="G28" s="4"/>
      <c r="H28" s="4"/>
    </row>
    <row r="29" spans="1:8" ht="16.5" customHeight="1">
      <c r="A29" s="139"/>
      <c r="B29" s="139"/>
      <c r="C29" s="398"/>
      <c r="D29" s="139"/>
      <c r="E29" s="139"/>
      <c r="F29" s="139"/>
      <c r="G29" s="4"/>
      <c r="H29" s="4"/>
    </row>
    <row r="30" spans="1:8" ht="16.5" customHeight="1">
      <c r="A30" s="139"/>
      <c r="B30" s="139"/>
      <c r="C30" s="398"/>
      <c r="D30" s="139"/>
      <c r="E30" s="139"/>
      <c r="F30" s="139"/>
      <c r="G30" s="4"/>
      <c r="H30" s="4"/>
    </row>
    <row r="31" spans="1:8" ht="16.5" customHeight="1">
      <c r="A31" s="139"/>
      <c r="B31" s="139"/>
      <c r="C31" s="398"/>
      <c r="D31" s="139"/>
      <c r="E31" s="139"/>
      <c r="F31" s="139"/>
      <c r="G31" s="4"/>
      <c r="H31" s="4"/>
    </row>
    <row r="32" spans="1:8" ht="16.5" customHeight="1">
      <c r="A32" s="139"/>
      <c r="B32" s="139"/>
      <c r="C32" s="398"/>
      <c r="D32" s="139"/>
      <c r="E32" s="139"/>
      <c r="F32" s="139"/>
      <c r="G32" s="4"/>
      <c r="H32" s="4"/>
    </row>
    <row r="33" spans="1:8" ht="16.5" customHeight="1">
      <c r="A33" s="139"/>
      <c r="B33" s="139"/>
      <c r="C33" s="398"/>
      <c r="D33" s="139"/>
      <c r="E33" s="139"/>
      <c r="F33" s="139"/>
      <c r="G33" s="4"/>
      <c r="H33" s="4"/>
    </row>
    <row r="34" spans="1:8" ht="16.5" customHeight="1">
      <c r="A34" s="139"/>
      <c r="B34" s="139"/>
      <c r="C34" s="398"/>
      <c r="D34" s="139"/>
      <c r="E34" s="139"/>
      <c r="F34" s="139"/>
      <c r="G34" s="4"/>
      <c r="H34" s="4"/>
    </row>
    <row r="35" spans="1:8" ht="16.5" customHeight="1">
      <c r="A35" s="139"/>
      <c r="B35" s="139"/>
      <c r="C35" s="398"/>
      <c r="D35" s="139"/>
      <c r="E35" s="139"/>
      <c r="F35" s="139"/>
      <c r="G35" s="4"/>
      <c r="H35" s="4"/>
    </row>
    <row r="36" spans="1:8" ht="16.5" customHeight="1">
      <c r="A36" s="139"/>
      <c r="B36" s="139"/>
      <c r="C36" s="398"/>
      <c r="D36" s="139"/>
      <c r="E36" s="139"/>
      <c r="F36" s="139"/>
      <c r="G36" s="4"/>
      <c r="H36" s="4"/>
    </row>
    <row r="37" spans="1:8" ht="15">
      <c r="A37" s="140"/>
      <c r="B37" s="140"/>
      <c r="C37" s="140"/>
      <c r="D37" s="140"/>
      <c r="E37" s="140"/>
      <c r="F37" s="140" t="s">
        <v>334</v>
      </c>
      <c r="G37" s="127"/>
      <c r="H37" s="127"/>
    </row>
    <row r="38" spans="1:8" ht="15">
      <c r="A38" s="301"/>
      <c r="B38" s="301"/>
      <c r="C38" s="301"/>
      <c r="D38" s="301"/>
      <c r="E38" s="301"/>
      <c r="F38" s="301"/>
      <c r="G38" s="258"/>
      <c r="H38" s="258"/>
    </row>
    <row r="39" spans="1:8" ht="15">
      <c r="A39" s="302" t="s">
        <v>443</v>
      </c>
      <c r="B39" s="301"/>
      <c r="C39" s="301"/>
      <c r="D39" s="301"/>
      <c r="E39" s="301"/>
      <c r="F39" s="301"/>
      <c r="G39" s="258"/>
      <c r="H39" s="258"/>
    </row>
    <row r="40" spans="1:8" ht="15">
      <c r="A40" s="302"/>
      <c r="B40" s="301"/>
      <c r="C40" s="301"/>
      <c r="D40" s="301"/>
      <c r="E40" s="301"/>
      <c r="F40" s="301"/>
      <c r="G40" s="258"/>
      <c r="H40" s="258"/>
    </row>
    <row r="41" spans="1:8" ht="15">
      <c r="A41" s="302"/>
      <c r="B41" s="258"/>
      <c r="C41" s="258"/>
      <c r="D41" s="258"/>
      <c r="E41" s="258"/>
      <c r="F41" s="258"/>
      <c r="G41" s="258"/>
      <c r="H41" s="258"/>
    </row>
    <row r="42" spans="1:8" ht="15">
      <c r="A42" s="302"/>
      <c r="B42" s="258"/>
      <c r="C42" s="258"/>
      <c r="D42" s="258"/>
      <c r="E42" s="258"/>
      <c r="F42" s="258"/>
      <c r="G42" s="258"/>
      <c r="H42" s="258"/>
    </row>
    <row r="43" spans="1:8">
      <c r="A43" s="299"/>
      <c r="B43" s="299"/>
      <c r="C43" s="299"/>
      <c r="D43" s="299"/>
      <c r="E43" s="299"/>
      <c r="F43" s="299"/>
      <c r="G43" s="299"/>
      <c r="H43" s="299"/>
    </row>
    <row r="44" spans="1:8" ht="15">
      <c r="A44" s="264" t="s">
        <v>99</v>
      </c>
      <c r="B44" s="258"/>
      <c r="C44" s="258"/>
      <c r="D44" s="258"/>
      <c r="E44" s="258"/>
      <c r="F44" s="258"/>
      <c r="G44" s="258"/>
      <c r="H44" s="258"/>
    </row>
    <row r="45" spans="1:8" ht="15">
      <c r="A45" s="258"/>
      <c r="B45" s="258"/>
      <c r="C45" s="258"/>
      <c r="D45" s="258"/>
      <c r="E45" s="258"/>
      <c r="F45" s="258"/>
      <c r="G45" s="258"/>
      <c r="H45" s="258"/>
    </row>
    <row r="46" spans="1:8" ht="15">
      <c r="A46" s="258"/>
      <c r="B46" s="258"/>
      <c r="C46" s="258"/>
      <c r="D46" s="258"/>
      <c r="E46" s="258"/>
      <c r="F46" s="258"/>
      <c r="G46" s="258"/>
      <c r="H46" s="265"/>
    </row>
    <row r="47" spans="1:8" ht="15">
      <c r="A47" s="264"/>
      <c r="B47" s="264" t="s">
        <v>265</v>
      </c>
      <c r="C47" s="264"/>
      <c r="D47" s="264"/>
      <c r="E47" s="264"/>
      <c r="F47" s="264"/>
      <c r="G47" s="258"/>
      <c r="H47" s="265"/>
    </row>
    <row r="48" spans="1:8" ht="15">
      <c r="A48" s="258"/>
      <c r="B48" s="258" t="s">
        <v>264</v>
      </c>
      <c r="C48" s="258"/>
      <c r="D48" s="258"/>
      <c r="E48" s="258"/>
      <c r="F48" s="258"/>
      <c r="G48" s="258"/>
      <c r="H48" s="265"/>
    </row>
    <row r="49" spans="1:8">
      <c r="A49" s="266"/>
      <c r="B49" s="266" t="s">
        <v>131</v>
      </c>
      <c r="C49" s="266"/>
      <c r="D49" s="266"/>
      <c r="E49" s="266"/>
      <c r="F49" s="266"/>
      <c r="G49" s="259"/>
      <c r="H49" s="259"/>
    </row>
  </sheetData>
  <mergeCells count="2">
    <mergeCell ref="G1:H1"/>
    <mergeCell ref="G2:H2"/>
  </mergeCells>
  <printOptions gridLines="1"/>
  <pageMargins left="0.25" right="0.25" top="0.75" bottom="0.75" header="0.3" footer="0.3"/>
  <pageSetup scale="77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3" sqref="G23"/>
    </sheetView>
  </sheetViews>
  <sheetFormatPr defaultRowHeight="12.75"/>
  <cols>
    <col min="1" max="1" width="5.42578125" style="259" customWidth="1"/>
    <col min="2" max="2" width="13.140625" style="259" customWidth="1"/>
    <col min="3" max="3" width="15.140625" style="259" customWidth="1"/>
    <col min="4" max="4" width="18" style="259" customWidth="1"/>
    <col min="5" max="5" width="20.5703125" style="259" customWidth="1"/>
    <col min="6" max="6" width="21.28515625" style="259" customWidth="1"/>
    <col min="7" max="7" width="15.140625" style="259" customWidth="1"/>
    <col min="8" max="8" width="15.5703125" style="259" customWidth="1"/>
    <col min="9" max="9" width="13.42578125" style="259" customWidth="1"/>
    <col min="10" max="10" width="0" style="259" hidden="1" customWidth="1"/>
    <col min="11" max="16384" width="9.140625" style="259"/>
  </cols>
  <sheetData>
    <row r="1" spans="1:10" ht="15">
      <c r="A1" s="115" t="s">
        <v>448</v>
      </c>
      <c r="B1" s="115"/>
      <c r="C1" s="118"/>
      <c r="D1" s="118"/>
      <c r="E1" s="118"/>
      <c r="F1" s="118"/>
      <c r="G1" s="474" t="s">
        <v>101</v>
      </c>
      <c r="H1" s="474"/>
    </row>
    <row r="2" spans="1:10" ht="15">
      <c r="A2" s="117" t="s">
        <v>132</v>
      </c>
      <c r="B2" s="115"/>
      <c r="C2" s="118"/>
      <c r="D2" s="118"/>
      <c r="E2" s="118"/>
      <c r="F2" s="118"/>
      <c r="G2" s="472" t="s">
        <v>576</v>
      </c>
      <c r="H2" s="473"/>
    </row>
    <row r="3" spans="1:10" ht="15">
      <c r="A3" s="117"/>
      <c r="B3" s="117"/>
      <c r="C3" s="117"/>
      <c r="D3" s="117"/>
      <c r="E3" s="117"/>
      <c r="F3" s="117"/>
      <c r="G3" s="293"/>
      <c r="H3" s="293"/>
    </row>
    <row r="4" spans="1:10" ht="15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>
      <c r="A5" s="26" t="s">
        <v>449</v>
      </c>
      <c r="B5" s="26"/>
      <c r="C5" s="26"/>
      <c r="D5" s="121"/>
      <c r="E5" s="121"/>
      <c r="F5" s="121"/>
      <c r="G5" s="122"/>
      <c r="H5" s="122"/>
    </row>
    <row r="6" spans="1:10" ht="15">
      <c r="A6" s="118"/>
      <c r="B6" s="118"/>
      <c r="C6" s="118"/>
      <c r="D6" s="118"/>
      <c r="E6" s="118"/>
      <c r="F6" s="118"/>
      <c r="G6" s="117"/>
      <c r="H6" s="117"/>
    </row>
    <row r="7" spans="1:10" ht="15">
      <c r="A7" s="292"/>
      <c r="B7" s="292"/>
      <c r="C7" s="292"/>
      <c r="D7" s="295"/>
      <c r="E7" s="292"/>
      <c r="F7" s="292"/>
      <c r="G7" s="119"/>
      <c r="H7" s="119"/>
    </row>
    <row r="8" spans="1:10" ht="30">
      <c r="A8" s="131" t="s">
        <v>64</v>
      </c>
      <c r="B8" s="131" t="s">
        <v>335</v>
      </c>
      <c r="C8" s="131" t="s">
        <v>336</v>
      </c>
      <c r="D8" s="131" t="s">
        <v>221</v>
      </c>
      <c r="E8" s="131" t="s">
        <v>343</v>
      </c>
      <c r="F8" s="131" t="s">
        <v>337</v>
      </c>
      <c r="G8" s="120" t="s">
        <v>10</v>
      </c>
      <c r="H8" s="120" t="s">
        <v>9</v>
      </c>
      <c r="J8" s="303" t="s">
        <v>342</v>
      </c>
    </row>
    <row r="9" spans="1:10" ht="15">
      <c r="A9" s="139"/>
      <c r="B9" s="139"/>
      <c r="C9" s="139"/>
      <c r="D9" s="139"/>
      <c r="E9" s="139"/>
      <c r="F9" s="139"/>
      <c r="G9" s="4"/>
      <c r="H9" s="4"/>
      <c r="J9" s="303" t="s">
        <v>0</v>
      </c>
    </row>
    <row r="10" spans="1:10" ht="15">
      <c r="A10" s="139"/>
      <c r="B10" s="139"/>
      <c r="C10" s="139"/>
      <c r="D10" s="139"/>
      <c r="E10" s="139"/>
      <c r="F10" s="139"/>
      <c r="G10" s="4"/>
      <c r="H10" s="4"/>
    </row>
    <row r="11" spans="1:10" ht="15">
      <c r="A11" s="128"/>
      <c r="B11" s="128"/>
      <c r="C11" s="128"/>
      <c r="D11" s="128"/>
      <c r="E11" s="128"/>
      <c r="F11" s="128"/>
      <c r="G11" s="4"/>
      <c r="H11" s="4"/>
    </row>
    <row r="12" spans="1:10" ht="15">
      <c r="A12" s="128"/>
      <c r="B12" s="128"/>
      <c r="C12" s="128"/>
      <c r="D12" s="128"/>
      <c r="E12" s="128"/>
      <c r="F12" s="128"/>
      <c r="G12" s="4"/>
      <c r="H12" s="4"/>
    </row>
    <row r="13" spans="1:10" ht="15">
      <c r="A13" s="128"/>
      <c r="B13" s="128"/>
      <c r="C13" s="128"/>
      <c r="D13" s="128"/>
      <c r="E13" s="128"/>
      <c r="F13" s="128"/>
      <c r="G13" s="4"/>
      <c r="H13" s="4"/>
    </row>
    <row r="14" spans="1:10" ht="15">
      <c r="A14" s="128"/>
      <c r="B14" s="128"/>
      <c r="C14" s="128"/>
      <c r="D14" s="128"/>
      <c r="E14" s="128"/>
      <c r="F14" s="128"/>
      <c r="G14" s="4"/>
      <c r="H14" s="4"/>
    </row>
    <row r="15" spans="1:10" ht="15">
      <c r="A15" s="128"/>
      <c r="B15" s="128"/>
      <c r="C15" s="128"/>
      <c r="D15" s="128"/>
      <c r="E15" s="128"/>
      <c r="F15" s="128"/>
      <c r="G15" s="4"/>
      <c r="H15" s="4"/>
    </row>
    <row r="16" spans="1:10" ht="15">
      <c r="A16" s="128"/>
      <c r="B16" s="128"/>
      <c r="C16" s="128"/>
      <c r="D16" s="128"/>
      <c r="E16" s="128"/>
      <c r="F16" s="128"/>
      <c r="G16" s="4"/>
      <c r="H16" s="4"/>
    </row>
    <row r="17" spans="1:8" ht="15">
      <c r="A17" s="128"/>
      <c r="B17" s="128"/>
      <c r="C17" s="128"/>
      <c r="D17" s="128"/>
      <c r="E17" s="128"/>
      <c r="F17" s="128"/>
      <c r="G17" s="4"/>
      <c r="H17" s="4"/>
    </row>
    <row r="18" spans="1:8" ht="15">
      <c r="A18" s="128"/>
      <c r="B18" s="128"/>
      <c r="C18" s="128"/>
      <c r="D18" s="128"/>
      <c r="E18" s="128"/>
      <c r="F18" s="128"/>
      <c r="G18" s="4"/>
      <c r="H18" s="4"/>
    </row>
    <row r="19" spans="1:8" ht="15">
      <c r="A19" s="128"/>
      <c r="B19" s="128"/>
      <c r="C19" s="128"/>
      <c r="D19" s="128"/>
      <c r="E19" s="128"/>
      <c r="F19" s="128"/>
      <c r="G19" s="4"/>
      <c r="H19" s="4"/>
    </row>
    <row r="20" spans="1:8" ht="15">
      <c r="A20" s="128"/>
      <c r="B20" s="128"/>
      <c r="C20" s="128"/>
      <c r="D20" s="128"/>
      <c r="E20" s="128"/>
      <c r="F20" s="128"/>
      <c r="G20" s="4"/>
      <c r="H20" s="4"/>
    </row>
    <row r="21" spans="1:8" ht="15">
      <c r="A21" s="128"/>
      <c r="B21" s="128"/>
      <c r="C21" s="128"/>
      <c r="D21" s="128"/>
      <c r="E21" s="128"/>
      <c r="F21" s="128"/>
      <c r="G21" s="4"/>
      <c r="H21" s="4"/>
    </row>
    <row r="22" spans="1:8" ht="15">
      <c r="A22" s="128"/>
      <c r="B22" s="128"/>
      <c r="C22" s="128"/>
      <c r="D22" s="128"/>
      <c r="E22" s="128"/>
      <c r="F22" s="128"/>
      <c r="G22" s="4"/>
      <c r="H22" s="4"/>
    </row>
    <row r="23" spans="1:8" ht="15">
      <c r="A23" s="128"/>
      <c r="B23" s="128"/>
      <c r="C23" s="128"/>
      <c r="D23" s="128"/>
      <c r="E23" s="128"/>
      <c r="F23" s="128"/>
      <c r="G23" s="4"/>
      <c r="H23" s="4"/>
    </row>
    <row r="24" spans="1:8" ht="15">
      <c r="A24" s="128"/>
      <c r="B24" s="128"/>
      <c r="C24" s="128"/>
      <c r="D24" s="128"/>
      <c r="E24" s="128"/>
      <c r="F24" s="128"/>
      <c r="G24" s="4"/>
      <c r="H24" s="4"/>
    </row>
    <row r="25" spans="1:8" ht="15">
      <c r="A25" s="128"/>
      <c r="B25" s="128"/>
      <c r="C25" s="128"/>
      <c r="D25" s="128"/>
      <c r="E25" s="128"/>
      <c r="F25" s="128"/>
      <c r="G25" s="4"/>
      <c r="H25" s="4"/>
    </row>
    <row r="26" spans="1:8" ht="15">
      <c r="A26" s="128"/>
      <c r="B26" s="128"/>
      <c r="C26" s="128"/>
      <c r="D26" s="128"/>
      <c r="E26" s="128"/>
      <c r="F26" s="128"/>
      <c r="G26" s="4"/>
      <c r="H26" s="4"/>
    </row>
    <row r="27" spans="1:8" ht="15">
      <c r="A27" s="128"/>
      <c r="B27" s="128"/>
      <c r="C27" s="128"/>
      <c r="D27" s="128"/>
      <c r="E27" s="128"/>
      <c r="F27" s="128"/>
      <c r="G27" s="4"/>
      <c r="H27" s="4"/>
    </row>
    <row r="28" spans="1:8" ht="15">
      <c r="A28" s="128"/>
      <c r="B28" s="128"/>
      <c r="C28" s="128"/>
      <c r="D28" s="128"/>
      <c r="E28" s="128"/>
      <c r="F28" s="128"/>
      <c r="G28" s="4"/>
      <c r="H28" s="4"/>
    </row>
    <row r="29" spans="1:8" ht="15">
      <c r="A29" s="128"/>
      <c r="B29" s="128"/>
      <c r="C29" s="128"/>
      <c r="D29" s="128"/>
      <c r="E29" s="128"/>
      <c r="F29" s="128"/>
      <c r="G29" s="4"/>
      <c r="H29" s="4"/>
    </row>
    <row r="30" spans="1:8" ht="15">
      <c r="A30" s="128"/>
      <c r="B30" s="128"/>
      <c r="C30" s="128"/>
      <c r="D30" s="128"/>
      <c r="E30" s="128"/>
      <c r="F30" s="128"/>
      <c r="G30" s="4"/>
      <c r="H30" s="4"/>
    </row>
    <row r="31" spans="1:8" ht="15">
      <c r="A31" s="128"/>
      <c r="B31" s="128"/>
      <c r="C31" s="128"/>
      <c r="D31" s="128"/>
      <c r="E31" s="128"/>
      <c r="F31" s="128"/>
      <c r="G31" s="4"/>
      <c r="H31" s="4"/>
    </row>
    <row r="32" spans="1:8" ht="15">
      <c r="A32" s="128"/>
      <c r="B32" s="128"/>
      <c r="C32" s="128"/>
      <c r="D32" s="128"/>
      <c r="E32" s="128"/>
      <c r="F32" s="128"/>
      <c r="G32" s="4"/>
      <c r="H32" s="4"/>
    </row>
    <row r="33" spans="1:9" ht="15">
      <c r="A33" s="128"/>
      <c r="B33" s="128"/>
      <c r="C33" s="128"/>
      <c r="D33" s="128"/>
      <c r="E33" s="128"/>
      <c r="F33" s="128"/>
      <c r="G33" s="4"/>
      <c r="H33" s="4"/>
    </row>
    <row r="34" spans="1:9" ht="15">
      <c r="A34" s="128"/>
      <c r="B34" s="140"/>
      <c r="C34" s="140"/>
      <c r="D34" s="140"/>
      <c r="E34" s="140"/>
      <c r="F34" s="140" t="s">
        <v>341</v>
      </c>
      <c r="G34" s="127">
        <f>SUM(G9:G33)</f>
        <v>0</v>
      </c>
      <c r="H34" s="127">
        <f>SUM(H9:H33)</f>
        <v>0</v>
      </c>
    </row>
    <row r="35" spans="1:9" ht="15">
      <c r="A35" s="301"/>
      <c r="B35" s="301"/>
      <c r="C35" s="301"/>
      <c r="D35" s="301"/>
      <c r="E35" s="301"/>
      <c r="F35" s="301"/>
      <c r="G35" s="301"/>
      <c r="H35" s="258"/>
      <c r="I35" s="258"/>
    </row>
    <row r="36" spans="1:9" ht="15">
      <c r="A36" s="302" t="s">
        <v>444</v>
      </c>
      <c r="B36" s="302"/>
      <c r="C36" s="301"/>
      <c r="D36" s="301"/>
      <c r="E36" s="301"/>
      <c r="F36" s="301"/>
      <c r="G36" s="301"/>
      <c r="H36" s="258"/>
      <c r="I36" s="258"/>
    </row>
    <row r="37" spans="1:9" ht="15">
      <c r="A37" s="302" t="s">
        <v>445</v>
      </c>
      <c r="B37" s="302"/>
      <c r="C37" s="301"/>
      <c r="D37" s="301"/>
      <c r="E37" s="301"/>
      <c r="F37" s="301"/>
      <c r="G37" s="301"/>
      <c r="H37" s="258"/>
      <c r="I37" s="258"/>
    </row>
    <row r="38" spans="1:9" ht="15">
      <c r="A38" s="302"/>
      <c r="B38" s="302"/>
      <c r="C38" s="258"/>
      <c r="D38" s="258"/>
      <c r="E38" s="258"/>
      <c r="F38" s="258"/>
      <c r="G38" s="258"/>
      <c r="H38" s="258"/>
      <c r="I38" s="258"/>
    </row>
    <row r="39" spans="1:9" ht="15">
      <c r="A39" s="302"/>
      <c r="B39" s="302"/>
      <c r="C39" s="258"/>
      <c r="D39" s="258"/>
      <c r="E39" s="258"/>
      <c r="F39" s="258"/>
      <c r="G39" s="258"/>
      <c r="H39" s="258"/>
      <c r="I39" s="258"/>
    </row>
    <row r="40" spans="1:9">
      <c r="A40" s="299"/>
      <c r="B40" s="299"/>
      <c r="C40" s="299"/>
      <c r="D40" s="299"/>
      <c r="E40" s="299"/>
      <c r="F40" s="299"/>
      <c r="G40" s="299"/>
      <c r="H40" s="299"/>
      <c r="I40" s="299"/>
    </row>
    <row r="41" spans="1:9" ht="15">
      <c r="A41" s="264" t="s">
        <v>99</v>
      </c>
      <c r="B41" s="264"/>
      <c r="C41" s="258"/>
      <c r="D41" s="258"/>
      <c r="E41" s="258"/>
      <c r="F41" s="258"/>
      <c r="G41" s="258"/>
      <c r="H41" s="258"/>
      <c r="I41" s="258"/>
    </row>
    <row r="42" spans="1:9" ht="15">
      <c r="A42" s="258"/>
      <c r="B42" s="258"/>
      <c r="C42" s="258"/>
      <c r="D42" s="258"/>
      <c r="E42" s="258"/>
      <c r="F42" s="258"/>
      <c r="G42" s="258"/>
      <c r="H42" s="258"/>
      <c r="I42" s="258"/>
    </row>
    <row r="43" spans="1:9" ht="15">
      <c r="A43" s="258"/>
      <c r="B43" s="258"/>
      <c r="C43" s="258"/>
      <c r="D43" s="258"/>
      <c r="E43" s="258"/>
      <c r="F43" s="258"/>
      <c r="G43" s="258"/>
      <c r="H43" s="258"/>
      <c r="I43" s="265"/>
    </row>
    <row r="44" spans="1:9" ht="15">
      <c r="A44" s="264"/>
      <c r="B44" s="264"/>
      <c r="C44" s="264" t="s">
        <v>411</v>
      </c>
      <c r="D44" s="264"/>
      <c r="E44" s="301"/>
      <c r="F44" s="264"/>
      <c r="G44" s="264"/>
      <c r="H44" s="258"/>
      <c r="I44" s="265"/>
    </row>
    <row r="45" spans="1:9" ht="15">
      <c r="A45" s="258"/>
      <c r="B45" s="258"/>
      <c r="C45" s="258" t="s">
        <v>264</v>
      </c>
      <c r="D45" s="258"/>
      <c r="E45" s="258"/>
      <c r="F45" s="258"/>
      <c r="G45" s="258"/>
      <c r="H45" s="258"/>
      <c r="I45" s="265"/>
    </row>
    <row r="46" spans="1:9">
      <c r="A46" s="266"/>
      <c r="B46" s="266"/>
      <c r="C46" s="266" t="s">
        <v>131</v>
      </c>
      <c r="D46" s="266"/>
      <c r="E46" s="266"/>
      <c r="F46" s="266"/>
      <c r="G46" s="26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workbookViewId="0">
      <selection activeCell="C18" sqref="C18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115" t="s">
        <v>665</v>
      </c>
      <c r="B1" s="117"/>
      <c r="C1" s="476" t="s">
        <v>101</v>
      </c>
      <c r="D1" s="476"/>
    </row>
    <row r="2" spans="1:5">
      <c r="A2" s="115" t="s">
        <v>666</v>
      </c>
      <c r="B2" s="117"/>
      <c r="C2" s="472" t="s">
        <v>576</v>
      </c>
      <c r="D2" s="473"/>
    </row>
    <row r="3" spans="1:5">
      <c r="A3" s="117" t="s">
        <v>132</v>
      </c>
      <c r="B3" s="117"/>
      <c r="C3" s="442"/>
      <c r="D3" s="442"/>
    </row>
    <row r="4" spans="1:5">
      <c r="A4" s="115"/>
      <c r="B4" s="117"/>
      <c r="C4" s="442"/>
      <c r="D4" s="442"/>
    </row>
    <row r="5" spans="1:5">
      <c r="A5" s="118" t="str">
        <f>'[4]ფორმა N2'!A4</f>
        <v>ანგარიშვალდებული პირის დასახელება:</v>
      </c>
      <c r="B5" s="118"/>
      <c r="C5" s="118"/>
      <c r="D5" s="117"/>
      <c r="E5" s="5"/>
    </row>
    <row r="6" spans="1:5">
      <c r="A6" s="26" t="s">
        <v>449</v>
      </c>
      <c r="B6" s="178"/>
      <c r="C6" s="178"/>
      <c r="D6" s="59"/>
      <c r="E6" s="5"/>
    </row>
    <row r="7" spans="1:5">
      <c r="A7" s="118"/>
      <c r="B7" s="118"/>
      <c r="C7" s="118"/>
      <c r="D7" s="117"/>
      <c r="E7" s="5"/>
    </row>
    <row r="8" spans="1:5" s="6" customFormat="1">
      <c r="A8" s="441"/>
      <c r="B8" s="441"/>
      <c r="C8" s="119"/>
      <c r="D8" s="119"/>
    </row>
    <row r="9" spans="1:5" s="6" customFormat="1" ht="30">
      <c r="A9" s="162" t="s">
        <v>64</v>
      </c>
      <c r="B9" s="120" t="s">
        <v>11</v>
      </c>
      <c r="C9" s="120" t="s">
        <v>10</v>
      </c>
      <c r="D9" s="120" t="s">
        <v>9</v>
      </c>
    </row>
    <row r="10" spans="1:5" s="7" customFormat="1">
      <c r="A10" s="13">
        <v>1</v>
      </c>
      <c r="B10" s="13" t="s">
        <v>667</v>
      </c>
      <c r="C10" s="447">
        <f>SUM(C11,C14,C17,C20:C22)</f>
        <v>4784.2</v>
      </c>
      <c r="D10" s="447">
        <f>SUM(D11,D14,D17,D20:D22)</f>
        <v>4784.2</v>
      </c>
    </row>
    <row r="11" spans="1:5" s="9" customFormat="1" ht="18">
      <c r="A11" s="14">
        <v>1.1000000000000001</v>
      </c>
      <c r="B11" s="14" t="s">
        <v>68</v>
      </c>
      <c r="C11" s="447">
        <f>SUM(C12:C13)</f>
        <v>0</v>
      </c>
      <c r="D11" s="447">
        <f>SUM(D12:D13)</f>
        <v>0</v>
      </c>
    </row>
    <row r="12" spans="1:5" s="9" customFormat="1" ht="18">
      <c r="A12" s="16" t="s">
        <v>30</v>
      </c>
      <c r="B12" s="16" t="s">
        <v>668</v>
      </c>
      <c r="C12" s="463"/>
      <c r="D12" s="464"/>
    </row>
    <row r="13" spans="1:5" s="9" customFormat="1" ht="18">
      <c r="A13" s="16" t="s">
        <v>31</v>
      </c>
      <c r="B13" s="16" t="s">
        <v>669</v>
      </c>
      <c r="C13" s="463"/>
      <c r="D13" s="464"/>
    </row>
    <row r="14" spans="1:5" s="3" customFormat="1">
      <c r="A14" s="14">
        <v>1.2</v>
      </c>
      <c r="B14" s="14" t="s">
        <v>69</v>
      </c>
      <c r="C14" s="447">
        <f>SUM(C15:C16)</f>
        <v>0</v>
      </c>
      <c r="D14" s="447">
        <f>SUM(D15:D16)</f>
        <v>0</v>
      </c>
    </row>
    <row r="15" spans="1:5">
      <c r="A15" s="16" t="s">
        <v>32</v>
      </c>
      <c r="B15" s="16" t="s">
        <v>670</v>
      </c>
      <c r="C15" s="463"/>
      <c r="D15" s="464"/>
    </row>
    <row r="16" spans="1:5">
      <c r="A16" s="16" t="s">
        <v>33</v>
      </c>
      <c r="B16" s="16" t="s">
        <v>671</v>
      </c>
      <c r="C16" s="463"/>
      <c r="D16" s="464"/>
    </row>
    <row r="17" spans="1:9">
      <c r="A17" s="14">
        <v>1.3</v>
      </c>
      <c r="B17" s="14" t="s">
        <v>70</v>
      </c>
      <c r="C17" s="447">
        <f>SUM(C18:C19)</f>
        <v>3210</v>
      </c>
      <c r="D17" s="447">
        <f>SUM(D18:D19)</f>
        <v>3210</v>
      </c>
    </row>
    <row r="18" spans="1:9">
      <c r="A18" s="16" t="s">
        <v>50</v>
      </c>
      <c r="B18" s="16" t="s">
        <v>672</v>
      </c>
      <c r="C18" s="463">
        <v>3210</v>
      </c>
      <c r="D18" s="464">
        <v>3210</v>
      </c>
    </row>
    <row r="19" spans="1:9">
      <c r="A19" s="16" t="s">
        <v>51</v>
      </c>
      <c r="B19" s="16" t="s">
        <v>673</v>
      </c>
      <c r="C19" s="463"/>
      <c r="D19" s="464"/>
    </row>
    <row r="20" spans="1:9">
      <c r="A20" s="14">
        <v>1.4</v>
      </c>
      <c r="B20" s="14" t="s">
        <v>674</v>
      </c>
      <c r="C20" s="463"/>
      <c r="D20" s="464"/>
    </row>
    <row r="21" spans="1:9">
      <c r="A21" s="14">
        <v>1.5</v>
      </c>
      <c r="B21" s="14" t="s">
        <v>675</v>
      </c>
      <c r="C21" s="463">
        <v>1574.2</v>
      </c>
      <c r="D21" s="464">
        <v>1574.2</v>
      </c>
    </row>
    <row r="22" spans="1:9">
      <c r="A22" s="14">
        <v>1.6</v>
      </c>
      <c r="B22" s="14" t="s">
        <v>8</v>
      </c>
      <c r="C22" s="33"/>
      <c r="D22" s="34"/>
    </row>
    <row r="25" spans="1:9" s="22" customFormat="1" ht="12.75"/>
    <row r="26" spans="1:9">
      <c r="A26" s="107" t="s">
        <v>99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107" t="s">
        <v>265</v>
      </c>
      <c r="D29" s="12"/>
      <c r="E29"/>
      <c r="F29"/>
      <c r="G29"/>
      <c r="H29"/>
      <c r="I29"/>
    </row>
    <row r="30" spans="1:9">
      <c r="A30"/>
      <c r="B30" s="2" t="s">
        <v>264</v>
      </c>
      <c r="D30" s="12"/>
      <c r="E30"/>
      <c r="F30"/>
      <c r="G30"/>
      <c r="H30"/>
      <c r="I30"/>
    </row>
    <row r="31" spans="1:9" customFormat="1" ht="12.75">
      <c r="B31" s="102" t="s">
        <v>131</v>
      </c>
    </row>
    <row r="32" spans="1:9" s="22" customFormat="1" ht="12.75"/>
  </sheetData>
  <mergeCells count="2">
    <mergeCell ref="C1:D1"/>
    <mergeCell ref="C2:D2"/>
  </mergeCells>
  <pageMargins left="0.7" right="0.7" top="0.75" bottom="0.75" header="0.3" footer="0.3"/>
  <pageSetup paperSize="9" scale="7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workbookViewId="0">
      <selection activeCell="D19" sqref="D19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5" t="s">
        <v>676</v>
      </c>
      <c r="B1" s="118"/>
      <c r="C1" s="474" t="s">
        <v>101</v>
      </c>
      <c r="D1" s="474"/>
      <c r="E1" s="132"/>
    </row>
    <row r="2" spans="1:5" s="6" customFormat="1">
      <c r="A2" s="115" t="s">
        <v>677</v>
      </c>
      <c r="B2" s="118"/>
      <c r="C2" s="472" t="s">
        <v>576</v>
      </c>
      <c r="D2" s="473"/>
      <c r="E2" s="132"/>
    </row>
    <row r="3" spans="1:5" s="6" customFormat="1">
      <c r="A3" s="117" t="s">
        <v>132</v>
      </c>
      <c r="B3" s="115"/>
      <c r="C3" s="442"/>
      <c r="D3" s="442"/>
      <c r="E3" s="132"/>
    </row>
    <row r="4" spans="1:5" s="6" customFormat="1">
      <c r="A4" s="117"/>
      <c r="B4" s="117"/>
      <c r="C4" s="442"/>
      <c r="D4" s="442"/>
      <c r="E4" s="132"/>
    </row>
    <row r="5" spans="1:5">
      <c r="A5" s="118" t="str">
        <f>'[4]ფორმა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>
      <c r="A6" s="26" t="s">
        <v>449</v>
      </c>
      <c r="B6" s="121"/>
      <c r="C6" s="122"/>
      <c r="D6" s="122"/>
      <c r="E6" s="133"/>
    </row>
    <row r="7" spans="1:5">
      <c r="A7" s="118"/>
      <c r="B7" s="118"/>
      <c r="C7" s="117"/>
      <c r="D7" s="117"/>
      <c r="E7" s="133"/>
    </row>
    <row r="8" spans="1:5" s="6" customFormat="1">
      <c r="A8" s="441"/>
      <c r="B8" s="441"/>
      <c r="C8" s="119"/>
      <c r="D8" s="119"/>
      <c r="E8" s="132"/>
    </row>
    <row r="9" spans="1:5" s="6" customFormat="1" ht="30">
      <c r="A9" s="130" t="s">
        <v>64</v>
      </c>
      <c r="B9" s="130" t="s">
        <v>329</v>
      </c>
      <c r="C9" s="120" t="s">
        <v>10</v>
      </c>
      <c r="D9" s="120" t="s">
        <v>9</v>
      </c>
      <c r="E9" s="132"/>
    </row>
    <row r="10" spans="1:5" s="9" customFormat="1" ht="18">
      <c r="A10" s="139" t="s">
        <v>294</v>
      </c>
      <c r="B10" s="139"/>
      <c r="C10" s="4"/>
      <c r="D10" s="4"/>
      <c r="E10" s="134"/>
    </row>
    <row r="11" spans="1:5" s="10" customFormat="1">
      <c r="A11" s="139" t="s">
        <v>295</v>
      </c>
      <c r="B11" s="139"/>
      <c r="C11" s="4"/>
      <c r="D11" s="4"/>
      <c r="E11" s="135"/>
    </row>
    <row r="12" spans="1:5" s="10" customFormat="1">
      <c r="A12" s="139" t="s">
        <v>296</v>
      </c>
      <c r="B12" s="128"/>
      <c r="C12" s="4"/>
      <c r="D12" s="4"/>
      <c r="E12" s="135"/>
    </row>
    <row r="13" spans="1:5" s="10" customFormat="1">
      <c r="A13" s="128" t="s">
        <v>275</v>
      </c>
      <c r="B13" s="128"/>
      <c r="C13" s="4"/>
      <c r="D13" s="4"/>
      <c r="E13" s="135"/>
    </row>
    <row r="14" spans="1:5" s="10" customFormat="1">
      <c r="A14" s="128" t="s">
        <v>275</v>
      </c>
      <c r="B14" s="128"/>
      <c r="C14" s="4"/>
      <c r="D14" s="4"/>
      <c r="E14" s="135"/>
    </row>
    <row r="15" spans="1:5" s="10" customFormat="1">
      <c r="A15" s="128" t="s">
        <v>275</v>
      </c>
      <c r="B15" s="128"/>
      <c r="C15" s="4"/>
      <c r="D15" s="4"/>
      <c r="E15" s="135"/>
    </row>
    <row r="16" spans="1:5" s="10" customFormat="1">
      <c r="A16" s="128" t="s">
        <v>275</v>
      </c>
      <c r="B16" s="128"/>
      <c r="C16" s="4"/>
      <c r="D16" s="4"/>
      <c r="E16" s="135"/>
    </row>
    <row r="17" spans="1:9">
      <c r="A17" s="140"/>
      <c r="B17" s="140" t="s">
        <v>331</v>
      </c>
      <c r="C17" s="127">
        <f>SUM(C10:C16)</f>
        <v>0</v>
      </c>
      <c r="D17" s="127">
        <f>SUM(D10:D16)</f>
        <v>0</v>
      </c>
      <c r="E17" s="137"/>
    </row>
    <row r="18" spans="1:9">
      <c r="A18" s="44"/>
      <c r="B18" s="44"/>
    </row>
    <row r="19" spans="1:9">
      <c r="A19" s="2" t="s">
        <v>678</v>
      </c>
      <c r="E19" s="5"/>
    </row>
    <row r="20" spans="1:9">
      <c r="A20" s="2" t="s">
        <v>679</v>
      </c>
    </row>
    <row r="21" spans="1:9">
      <c r="A21" s="289"/>
    </row>
    <row r="22" spans="1:9">
      <c r="A22" s="289" t="s">
        <v>680</v>
      </c>
    </row>
    <row r="23" spans="1:9" s="22" customFormat="1" ht="12.75"/>
    <row r="24" spans="1:9">
      <c r="A24" s="107" t="s">
        <v>99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107"/>
      <c r="B27" s="107" t="s">
        <v>424</v>
      </c>
      <c r="D27" s="12"/>
      <c r="E27"/>
      <c r="F27"/>
      <c r="G27"/>
      <c r="H27"/>
      <c r="I27"/>
    </row>
    <row r="28" spans="1:9">
      <c r="B28" s="2" t="s">
        <v>425</v>
      </c>
      <c r="D28" s="12"/>
      <c r="E28"/>
      <c r="F28"/>
      <c r="G28"/>
      <c r="H28"/>
      <c r="I28"/>
    </row>
    <row r="29" spans="1:9" customFormat="1" ht="12.75">
      <c r="A29" s="102"/>
      <c r="B29" s="102" t="s">
        <v>131</v>
      </c>
    </row>
    <row r="30" spans="1:9" s="22" customFormat="1" ht="12.75"/>
  </sheetData>
  <mergeCells count="2">
    <mergeCell ref="C1:D1"/>
    <mergeCell ref="C2:D2"/>
  </mergeCells>
  <pageMargins left="0.7" right="0.7" top="0.75" bottom="0.75" header="0.3" footer="0.3"/>
  <pageSetup paperSize="9" scale="73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31" zoomScale="70" zoomScaleSheetLayoutView="70" workbookViewId="0">
      <selection activeCell="B26" sqref="B26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10.28515625" style="2" bestFit="1" customWidth="1"/>
    <col min="7" max="8" width="10" style="2" bestFit="1" customWidth="1"/>
    <col min="9" max="16384" width="9.140625" style="2"/>
  </cols>
  <sheetData>
    <row r="1" spans="1:9">
      <c r="A1" s="115" t="s">
        <v>216</v>
      </c>
      <c r="B1" s="179"/>
      <c r="C1" s="477" t="s">
        <v>190</v>
      </c>
      <c r="D1" s="477"/>
      <c r="E1" s="161"/>
    </row>
    <row r="2" spans="1:9" ht="15" customHeight="1">
      <c r="A2" s="117" t="s">
        <v>132</v>
      </c>
      <c r="B2" s="179"/>
      <c r="C2" s="472" t="s">
        <v>576</v>
      </c>
      <c r="D2" s="473"/>
      <c r="E2" s="161"/>
    </row>
    <row r="3" spans="1:9">
      <c r="A3" s="174"/>
      <c r="B3" s="179"/>
      <c r="C3" s="118"/>
      <c r="D3" s="118"/>
      <c r="E3" s="161"/>
    </row>
    <row r="4" spans="1:9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9">
      <c r="A5" s="26" t="s">
        <v>449</v>
      </c>
      <c r="B5" s="26"/>
      <c r="C5" s="26"/>
      <c r="D5" s="59"/>
      <c r="E5" s="166"/>
    </row>
    <row r="6" spans="1:9">
      <c r="A6" s="118"/>
      <c r="B6" s="117"/>
      <c r="C6" s="117"/>
      <c r="D6" s="117"/>
      <c r="E6" s="166"/>
    </row>
    <row r="7" spans="1:9">
      <c r="A7" s="173"/>
      <c r="B7" s="180"/>
      <c r="C7" s="181"/>
      <c r="D7" s="181"/>
      <c r="E7" s="161"/>
    </row>
    <row r="8" spans="1:9" ht="45">
      <c r="A8" s="182" t="s">
        <v>105</v>
      </c>
      <c r="B8" s="182" t="s">
        <v>182</v>
      </c>
      <c r="C8" s="182" t="s">
        <v>300</v>
      </c>
      <c r="D8" s="182" t="s">
        <v>251</v>
      </c>
      <c r="E8" s="161"/>
    </row>
    <row r="9" spans="1:9">
      <c r="A9" s="49"/>
      <c r="B9" s="50"/>
      <c r="C9" s="227"/>
      <c r="D9" s="227"/>
      <c r="E9" s="161"/>
    </row>
    <row r="10" spans="1:9">
      <c r="A10" s="51" t="s">
        <v>183</v>
      </c>
      <c r="B10" s="52"/>
      <c r="C10" s="467">
        <f>SUM(C11,C34)</f>
        <v>60120.850000000006</v>
      </c>
      <c r="D10" s="467">
        <f>SUM(D11,D34)</f>
        <v>85714.029999999984</v>
      </c>
      <c r="E10" s="161"/>
      <c r="I10" s="468"/>
    </row>
    <row r="11" spans="1:9">
      <c r="A11" s="53" t="s">
        <v>184</v>
      </c>
      <c r="B11" s="54"/>
      <c r="C11" s="443">
        <f>SUM(C12:C32)</f>
        <v>54653.060000000005</v>
      </c>
      <c r="D11" s="443">
        <f>SUM(D12:D32)</f>
        <v>80246.239999999991</v>
      </c>
      <c r="E11" s="161"/>
      <c r="G11" s="468"/>
    </row>
    <row r="12" spans="1:9">
      <c r="A12" s="57">
        <v>1110</v>
      </c>
      <c r="B12" s="56" t="s">
        <v>134</v>
      </c>
      <c r="C12" s="444">
        <v>546.9</v>
      </c>
      <c r="D12" s="444">
        <v>546.9</v>
      </c>
      <c r="E12" s="161"/>
      <c r="G12" s="468"/>
      <c r="H12" s="468"/>
      <c r="I12" s="468"/>
    </row>
    <row r="13" spans="1:9">
      <c r="A13" s="57">
        <v>1120</v>
      </c>
      <c r="B13" s="56" t="s">
        <v>135</v>
      </c>
      <c r="C13" s="444"/>
      <c r="D13" s="444"/>
      <c r="E13" s="161"/>
      <c r="H13" s="468"/>
    </row>
    <row r="14" spans="1:9">
      <c r="A14" s="57">
        <v>1211</v>
      </c>
      <c r="B14" s="56" t="s">
        <v>136</v>
      </c>
      <c r="C14" s="444">
        <v>49356.87</v>
      </c>
      <c r="D14" s="444">
        <v>49622.01</v>
      </c>
      <c r="E14" s="161"/>
    </row>
    <row r="15" spans="1:9">
      <c r="A15" s="57">
        <v>1212</v>
      </c>
      <c r="B15" s="56" t="s">
        <v>137</v>
      </c>
      <c r="C15" s="444"/>
      <c r="D15" s="444"/>
      <c r="E15" s="161"/>
    </row>
    <row r="16" spans="1:9">
      <c r="A16" s="57">
        <v>1213</v>
      </c>
      <c r="B16" s="56" t="s">
        <v>138</v>
      </c>
      <c r="C16" s="444"/>
      <c r="D16" s="444"/>
      <c r="E16" s="161"/>
      <c r="H16" s="468"/>
      <c r="I16" s="468"/>
    </row>
    <row r="17" spans="1:5">
      <c r="A17" s="57">
        <v>1214</v>
      </c>
      <c r="B17" s="56" t="s">
        <v>139</v>
      </c>
      <c r="C17" s="444"/>
      <c r="D17" s="444"/>
      <c r="E17" s="161"/>
    </row>
    <row r="18" spans="1:5">
      <c r="A18" s="57">
        <v>1215</v>
      </c>
      <c r="B18" s="56" t="s">
        <v>140</v>
      </c>
      <c r="C18" s="444"/>
      <c r="D18" s="444"/>
      <c r="E18" s="161"/>
    </row>
    <row r="19" spans="1:5">
      <c r="A19" s="57">
        <v>1300</v>
      </c>
      <c r="B19" s="56" t="s">
        <v>141</v>
      </c>
      <c r="C19" s="444"/>
      <c r="D19" s="444"/>
      <c r="E19" s="161"/>
    </row>
    <row r="20" spans="1:5">
      <c r="A20" s="57">
        <v>1410</v>
      </c>
      <c r="B20" s="56" t="s">
        <v>142</v>
      </c>
      <c r="C20" s="444">
        <f>172.5+29.06</f>
        <v>201.56</v>
      </c>
      <c r="D20" s="444">
        <f>172.5+550</f>
        <v>722.5</v>
      </c>
      <c r="E20" s="161"/>
    </row>
    <row r="21" spans="1:5">
      <c r="A21" s="57">
        <v>1421</v>
      </c>
      <c r="B21" s="56" t="s">
        <v>143</v>
      </c>
      <c r="C21" s="444"/>
      <c r="D21" s="444"/>
      <c r="E21" s="161"/>
    </row>
    <row r="22" spans="1:5">
      <c r="A22" s="57">
        <v>1422</v>
      </c>
      <c r="B22" s="56" t="s">
        <v>144</v>
      </c>
      <c r="C22" s="444"/>
      <c r="D22" s="444"/>
      <c r="E22" s="161"/>
    </row>
    <row r="23" spans="1:5">
      <c r="A23" s="57">
        <v>1423</v>
      </c>
      <c r="B23" s="56" t="s">
        <v>145</v>
      </c>
      <c r="C23" s="444">
        <v>720</v>
      </c>
      <c r="D23" s="444">
        <v>14348</v>
      </c>
      <c r="E23" s="161"/>
    </row>
    <row r="24" spans="1:5">
      <c r="A24" s="57">
        <v>1431</v>
      </c>
      <c r="B24" s="56" t="s">
        <v>146</v>
      </c>
      <c r="C24" s="444"/>
      <c r="D24" s="444"/>
      <c r="E24" s="161"/>
    </row>
    <row r="25" spans="1:5">
      <c r="A25" s="57">
        <v>1432</v>
      </c>
      <c r="B25" s="56" t="s">
        <v>147</v>
      </c>
      <c r="C25" s="444"/>
      <c r="D25" s="444"/>
      <c r="E25" s="161"/>
    </row>
    <row r="26" spans="1:5">
      <c r="A26" s="57">
        <v>1433</v>
      </c>
      <c r="B26" s="56" t="s">
        <v>148</v>
      </c>
      <c r="C26" s="444">
        <v>5.68</v>
      </c>
      <c r="D26" s="444">
        <v>3345.68</v>
      </c>
      <c r="E26" s="161"/>
    </row>
    <row r="27" spans="1:5">
      <c r="A27" s="57">
        <v>1441</v>
      </c>
      <c r="B27" s="56" t="s">
        <v>149</v>
      </c>
      <c r="C27" s="444">
        <v>3392.86</v>
      </c>
      <c r="D27" s="444">
        <v>7892.86</v>
      </c>
      <c r="E27" s="161"/>
    </row>
    <row r="28" spans="1:5">
      <c r="A28" s="57">
        <v>1442</v>
      </c>
      <c r="B28" s="56" t="s">
        <v>150</v>
      </c>
      <c r="C28" s="444"/>
      <c r="D28" s="444"/>
      <c r="E28" s="161"/>
    </row>
    <row r="29" spans="1:5">
      <c r="A29" s="57">
        <v>1443</v>
      </c>
      <c r="B29" s="56" t="s">
        <v>151</v>
      </c>
      <c r="C29" s="444"/>
      <c r="D29" s="444"/>
      <c r="E29" s="161"/>
    </row>
    <row r="30" spans="1:5">
      <c r="A30" s="57">
        <v>1444</v>
      </c>
      <c r="B30" s="56" t="s">
        <v>152</v>
      </c>
      <c r="C30" s="444"/>
      <c r="D30" s="444"/>
      <c r="E30" s="161"/>
    </row>
    <row r="31" spans="1:5">
      <c r="A31" s="57">
        <v>1445</v>
      </c>
      <c r="B31" s="56" t="s">
        <v>153</v>
      </c>
      <c r="C31" s="444"/>
      <c r="D31" s="444"/>
      <c r="E31" s="161"/>
    </row>
    <row r="32" spans="1:5">
      <c r="A32" s="57">
        <v>1446</v>
      </c>
      <c r="B32" s="56" t="s">
        <v>154</v>
      </c>
      <c r="C32" s="444">
        <f>'ფორმა N9'!C31</f>
        <v>429.19</v>
      </c>
      <c r="D32" s="444">
        <f>'ფორმა N9'!J31</f>
        <v>3768.29</v>
      </c>
      <c r="E32" s="161"/>
    </row>
    <row r="33" spans="1:5">
      <c r="A33" s="30"/>
      <c r="C33" s="468"/>
      <c r="D33" s="468"/>
      <c r="E33" s="161"/>
    </row>
    <row r="34" spans="1:5">
      <c r="A34" s="58" t="s">
        <v>185</v>
      </c>
      <c r="B34" s="56"/>
      <c r="C34" s="443">
        <f>SUM(C35:C42)</f>
        <v>5467.79</v>
      </c>
      <c r="D34" s="443">
        <f>SUM(D35:D42)</f>
        <v>5467.79</v>
      </c>
      <c r="E34" s="161"/>
    </row>
    <row r="35" spans="1:5">
      <c r="A35" s="57">
        <v>2110</v>
      </c>
      <c r="B35" s="56" t="s">
        <v>92</v>
      </c>
      <c r="C35" s="444"/>
      <c r="D35" s="444"/>
      <c r="E35" s="161"/>
    </row>
    <row r="36" spans="1:5">
      <c r="A36" s="57">
        <v>2120</v>
      </c>
      <c r="B36" s="56" t="s">
        <v>155</v>
      </c>
      <c r="C36" s="444">
        <f>'ფორმა N9'!C14</f>
        <v>4881.5</v>
      </c>
      <c r="D36" s="444">
        <f>'ფორმა N9'!J14</f>
        <v>4881.5</v>
      </c>
      <c r="E36" s="161"/>
    </row>
    <row r="37" spans="1:5">
      <c r="A37" s="57">
        <v>2130</v>
      </c>
      <c r="B37" s="56" t="s">
        <v>93</v>
      </c>
      <c r="C37" s="444">
        <f>'ფორმა N9'!C17</f>
        <v>586.29</v>
      </c>
      <c r="D37" s="444">
        <f>'ფორმა N9'!J17</f>
        <v>586.29</v>
      </c>
      <c r="E37" s="161"/>
    </row>
    <row r="38" spans="1:5">
      <c r="A38" s="57">
        <v>2140</v>
      </c>
      <c r="B38" s="56" t="s">
        <v>391</v>
      </c>
      <c r="C38" s="444"/>
      <c r="D38" s="444"/>
      <c r="E38" s="161"/>
    </row>
    <row r="39" spans="1:5">
      <c r="A39" s="57">
        <v>2150</v>
      </c>
      <c r="B39" s="56" t="s">
        <v>393</v>
      </c>
      <c r="C39" s="444"/>
      <c r="D39" s="444"/>
      <c r="E39" s="161"/>
    </row>
    <row r="40" spans="1:5">
      <c r="A40" s="57">
        <v>2220</v>
      </c>
      <c r="B40" s="56" t="s">
        <v>94</v>
      </c>
      <c r="C40" s="444"/>
      <c r="D40" s="444"/>
      <c r="E40" s="161"/>
    </row>
    <row r="41" spans="1:5">
      <c r="A41" s="57">
        <v>2300</v>
      </c>
      <c r="B41" s="56" t="s">
        <v>156</v>
      </c>
      <c r="C41" s="444"/>
      <c r="D41" s="444"/>
      <c r="E41" s="161"/>
    </row>
    <row r="42" spans="1:5">
      <c r="A42" s="57">
        <v>2400</v>
      </c>
      <c r="B42" s="56" t="s">
        <v>157</v>
      </c>
      <c r="C42" s="444"/>
      <c r="D42" s="444"/>
      <c r="E42" s="161"/>
    </row>
    <row r="43" spans="1:5">
      <c r="A43" s="31"/>
      <c r="C43" s="468"/>
      <c r="D43" s="468"/>
      <c r="E43" s="161"/>
    </row>
    <row r="44" spans="1:5">
      <c r="A44" s="55" t="s">
        <v>189</v>
      </c>
      <c r="B44" s="56"/>
      <c r="C44" s="443">
        <f>SUM(C45,C64)</f>
        <v>60120.849999999977</v>
      </c>
      <c r="D44" s="443">
        <f>SUM(D45,D64)</f>
        <v>85714.02999999997</v>
      </c>
      <c r="E44" s="161"/>
    </row>
    <row r="45" spans="1:5">
      <c r="A45" s="58" t="s">
        <v>186</v>
      </c>
      <c r="B45" s="56"/>
      <c r="C45" s="443">
        <f>SUM(C46:C61)</f>
        <v>308488.23</v>
      </c>
      <c r="D45" s="443">
        <f>SUM(D46:D61)</f>
        <v>308431.02999999997</v>
      </c>
      <c r="E45" s="161"/>
    </row>
    <row r="46" spans="1:5">
      <c r="A46" s="57">
        <v>3100</v>
      </c>
      <c r="B46" s="56" t="s">
        <v>158</v>
      </c>
      <c r="C46" s="444"/>
      <c r="D46" s="444"/>
      <c r="E46" s="161"/>
    </row>
    <row r="47" spans="1:5">
      <c r="A47" s="57">
        <v>3210</v>
      </c>
      <c r="B47" s="56" t="s">
        <v>159</v>
      </c>
      <c r="C47" s="444">
        <f>138.37+24.07+60.34+13.6+600+10542.66+63022.42+49343.8+64179.61</f>
        <v>187924.87</v>
      </c>
      <c r="D47" s="444">
        <f>138.37+24.07+3.14+13.6+600+10542.66+63022.42+49343.8+64179.61</f>
        <v>187867.66999999998</v>
      </c>
      <c r="E47" s="161"/>
    </row>
    <row r="48" spans="1:5">
      <c r="A48" s="57">
        <v>3221</v>
      </c>
      <c r="B48" s="56" t="s">
        <v>160</v>
      </c>
      <c r="C48" s="444"/>
      <c r="D48" s="444"/>
      <c r="E48" s="161"/>
    </row>
    <row r="49" spans="1:5">
      <c r="A49" s="57">
        <v>3222</v>
      </c>
      <c r="B49" s="56" t="s">
        <v>161</v>
      </c>
      <c r="C49" s="444"/>
      <c r="D49" s="444"/>
      <c r="E49" s="161"/>
    </row>
    <row r="50" spans="1:5">
      <c r="A50" s="57">
        <v>3223</v>
      </c>
      <c r="B50" s="56" t="s">
        <v>162</v>
      </c>
      <c r="C50" s="444"/>
      <c r="D50" s="444"/>
      <c r="E50" s="161"/>
    </row>
    <row r="51" spans="1:5">
      <c r="A51" s="57">
        <v>3224</v>
      </c>
      <c r="B51" s="56" t="s">
        <v>163</v>
      </c>
      <c r="C51" s="444"/>
      <c r="D51" s="444"/>
      <c r="E51" s="161"/>
    </row>
    <row r="52" spans="1:5">
      <c r="A52" s="57">
        <v>3231</v>
      </c>
      <c r="B52" s="56" t="s">
        <v>164</v>
      </c>
      <c r="C52" s="444"/>
      <c r="D52" s="444"/>
      <c r="E52" s="161"/>
    </row>
    <row r="53" spans="1:5">
      <c r="A53" s="57">
        <v>3232</v>
      </c>
      <c r="B53" s="56" t="s">
        <v>165</v>
      </c>
      <c r="C53" s="444"/>
      <c r="D53" s="444"/>
      <c r="E53" s="161"/>
    </row>
    <row r="54" spans="1:5">
      <c r="A54" s="57">
        <v>3234</v>
      </c>
      <c r="B54" s="56" t="s">
        <v>166</v>
      </c>
      <c r="C54" s="444"/>
      <c r="D54" s="444"/>
      <c r="E54" s="161"/>
    </row>
    <row r="55" spans="1:5" ht="30">
      <c r="A55" s="57">
        <v>3236</v>
      </c>
      <c r="B55" s="56" t="s">
        <v>181</v>
      </c>
      <c r="C55" s="444"/>
      <c r="D55" s="444"/>
      <c r="E55" s="161"/>
    </row>
    <row r="56" spans="1:5" ht="45">
      <c r="A56" s="57">
        <v>3237</v>
      </c>
      <c r="B56" s="56" t="s">
        <v>167</v>
      </c>
      <c r="C56" s="444"/>
      <c r="D56" s="444"/>
      <c r="E56" s="161"/>
    </row>
    <row r="57" spans="1:5">
      <c r="A57" s="57">
        <v>3241</v>
      </c>
      <c r="B57" s="56" t="s">
        <v>168</v>
      </c>
      <c r="C57" s="444">
        <f>83.33+1978.14+117276.89</f>
        <v>119338.36</v>
      </c>
      <c r="D57" s="444">
        <f>83.33+1978.14+117276.89</f>
        <v>119338.36</v>
      </c>
      <c r="E57" s="161"/>
    </row>
    <row r="58" spans="1:5">
      <c r="A58" s="57">
        <v>3242</v>
      </c>
      <c r="B58" s="56" t="s">
        <v>169</v>
      </c>
      <c r="C58" s="444"/>
      <c r="D58" s="444"/>
      <c r="E58" s="161"/>
    </row>
    <row r="59" spans="1:5">
      <c r="A59" s="57">
        <v>3243</v>
      </c>
      <c r="B59" s="56" t="s">
        <v>170</v>
      </c>
      <c r="C59" s="444"/>
      <c r="D59" s="444"/>
      <c r="E59" s="161"/>
    </row>
    <row r="60" spans="1:5">
      <c r="A60" s="57">
        <v>3245</v>
      </c>
      <c r="B60" s="56" t="s">
        <v>171</v>
      </c>
      <c r="C60" s="444"/>
      <c r="D60" s="444"/>
      <c r="E60" s="161"/>
    </row>
    <row r="61" spans="1:5">
      <c r="A61" s="57">
        <v>3246</v>
      </c>
      <c r="B61" s="56" t="s">
        <v>172</v>
      </c>
      <c r="C61" s="444">
        <f>1225</f>
        <v>1225</v>
      </c>
      <c r="D61" s="444">
        <f>1225</f>
        <v>1225</v>
      </c>
      <c r="E61" s="161"/>
    </row>
    <row r="62" spans="1:5">
      <c r="A62" s="31"/>
      <c r="C62" s="468"/>
      <c r="D62" s="468"/>
      <c r="E62" s="161"/>
    </row>
    <row r="63" spans="1:5">
      <c r="A63" s="32"/>
      <c r="C63" s="468"/>
      <c r="D63" s="468"/>
      <c r="E63" s="161"/>
    </row>
    <row r="64" spans="1:5">
      <c r="A64" s="58" t="s">
        <v>187</v>
      </c>
      <c r="B64" s="56"/>
      <c r="C64" s="443">
        <f>SUM(C65:C67)</f>
        <v>-248367.38</v>
      </c>
      <c r="D64" s="443">
        <f>SUM(D65:D67)</f>
        <v>-222717</v>
      </c>
      <c r="E64" s="161"/>
    </row>
    <row r="65" spans="1:7">
      <c r="A65" s="57">
        <v>5100</v>
      </c>
      <c r="B65" s="56" t="s">
        <v>249</v>
      </c>
      <c r="C65" s="444"/>
      <c r="D65" s="444"/>
      <c r="E65" s="161"/>
    </row>
    <row r="66" spans="1:7">
      <c r="A66" s="57">
        <v>5220</v>
      </c>
      <c r="B66" s="56" t="s">
        <v>413</v>
      </c>
      <c r="C66" s="444">
        <v>-248367.38</v>
      </c>
      <c r="D66" s="444">
        <v>-222717</v>
      </c>
      <c r="E66" s="161"/>
      <c r="F66" s="468"/>
      <c r="G66" s="468"/>
    </row>
    <row r="67" spans="1:7">
      <c r="A67" s="57">
        <v>5230</v>
      </c>
      <c r="B67" s="56" t="s">
        <v>414</v>
      </c>
      <c r="C67" s="444"/>
      <c r="D67" s="444"/>
      <c r="E67" s="161"/>
    </row>
    <row r="68" spans="1:7">
      <c r="A68" s="31"/>
      <c r="C68" s="468"/>
      <c r="D68" s="468"/>
      <c r="E68" s="161"/>
    </row>
    <row r="69" spans="1:7">
      <c r="A69" s="2"/>
      <c r="C69" s="468"/>
      <c r="D69" s="468"/>
      <c r="E69" s="161"/>
    </row>
    <row r="70" spans="1:7">
      <c r="A70" s="55" t="s">
        <v>188</v>
      </c>
      <c r="B70" s="56"/>
      <c r="C70" s="444"/>
      <c r="D70" s="444"/>
      <c r="E70" s="161"/>
    </row>
    <row r="71" spans="1:7" ht="30">
      <c r="A71" s="57">
        <v>1</v>
      </c>
      <c r="B71" s="56" t="s">
        <v>173</v>
      </c>
      <c r="C71" s="444"/>
      <c r="D71" s="444"/>
      <c r="E71" s="161"/>
    </row>
    <row r="72" spans="1:7">
      <c r="A72" s="57">
        <v>2</v>
      </c>
      <c r="B72" s="56" t="s">
        <v>174</v>
      </c>
      <c r="C72" s="444"/>
      <c r="D72" s="444"/>
      <c r="E72" s="161"/>
    </row>
    <row r="73" spans="1:7">
      <c r="A73" s="57">
        <v>3</v>
      </c>
      <c r="B73" s="56" t="s">
        <v>175</v>
      </c>
      <c r="C73" s="444"/>
      <c r="D73" s="444"/>
      <c r="E73" s="161"/>
    </row>
    <row r="74" spans="1:7">
      <c r="A74" s="57">
        <v>4</v>
      </c>
      <c r="B74" s="56" t="s">
        <v>357</v>
      </c>
      <c r="C74" s="444"/>
      <c r="D74" s="444"/>
      <c r="E74" s="161"/>
    </row>
    <row r="75" spans="1:7">
      <c r="A75" s="57">
        <v>5</v>
      </c>
      <c r="B75" s="56" t="s">
        <v>176</v>
      </c>
      <c r="C75" s="444"/>
      <c r="D75" s="444"/>
      <c r="E75" s="161"/>
    </row>
    <row r="76" spans="1:7">
      <c r="A76" s="57">
        <v>6</v>
      </c>
      <c r="B76" s="56" t="s">
        <v>177</v>
      </c>
      <c r="C76" s="444"/>
      <c r="D76" s="444"/>
      <c r="E76" s="161"/>
    </row>
    <row r="77" spans="1:7">
      <c r="A77" s="57">
        <v>7</v>
      </c>
      <c r="B77" s="56" t="s">
        <v>178</v>
      </c>
      <c r="C77" s="444"/>
      <c r="D77" s="444"/>
      <c r="E77" s="161"/>
    </row>
    <row r="78" spans="1:7">
      <c r="A78" s="57">
        <v>8</v>
      </c>
      <c r="B78" s="56" t="s">
        <v>179</v>
      </c>
      <c r="C78" s="444"/>
      <c r="D78" s="444"/>
      <c r="E78" s="161"/>
    </row>
    <row r="79" spans="1:7">
      <c r="A79" s="57">
        <v>9</v>
      </c>
      <c r="B79" s="56" t="s">
        <v>180</v>
      </c>
      <c r="C79" s="444"/>
      <c r="D79" s="444"/>
      <c r="E79" s="161"/>
    </row>
    <row r="83" spans="1:9">
      <c r="A83" s="2"/>
      <c r="B83" s="2"/>
    </row>
    <row r="84" spans="1:9">
      <c r="A84" s="107" t="s">
        <v>99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107" t="s">
        <v>424</v>
      </c>
      <c r="D87" s="12"/>
      <c r="E87"/>
      <c r="F87"/>
      <c r="G87"/>
      <c r="H87"/>
      <c r="I87"/>
    </row>
    <row r="88" spans="1:9">
      <c r="A88"/>
      <c r="B88" s="2" t="s">
        <v>425</v>
      </c>
      <c r="D88" s="12"/>
      <c r="E88"/>
      <c r="F88"/>
      <c r="G88"/>
      <c r="H88"/>
      <c r="I88"/>
    </row>
    <row r="89" spans="1:9" customFormat="1" ht="12.75">
      <c r="B89" s="102" t="s">
        <v>131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98" zoomScaleSheetLayoutView="98" workbookViewId="0">
      <selection activeCell="H10" sqref="H10"/>
    </sheetView>
  </sheetViews>
  <sheetFormatPr defaultRowHeight="15"/>
  <cols>
    <col min="1" max="1" width="4.85546875" style="2" customWidth="1"/>
    <col min="2" max="2" width="22.28515625" style="2" customWidth="1"/>
    <col min="3" max="3" width="26.42578125" style="2" customWidth="1"/>
    <col min="4" max="4" width="10.5703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15" t="s">
        <v>431</v>
      </c>
      <c r="B1" s="117"/>
      <c r="C1" s="117"/>
      <c r="D1" s="117"/>
      <c r="E1" s="117"/>
      <c r="F1" s="117"/>
      <c r="G1" s="117"/>
      <c r="H1" s="117"/>
      <c r="I1" s="474" t="s">
        <v>101</v>
      </c>
      <c r="J1" s="474"/>
      <c r="K1" s="161"/>
    </row>
    <row r="2" spans="1:11" ht="15" customHeight="1">
      <c r="A2" s="117" t="s">
        <v>132</v>
      </c>
      <c r="B2" s="117"/>
      <c r="C2" s="117"/>
      <c r="D2" s="117"/>
      <c r="E2" s="117"/>
      <c r="F2" s="117"/>
      <c r="G2" s="117"/>
      <c r="H2" s="117"/>
      <c r="I2" s="472" t="s">
        <v>576</v>
      </c>
      <c r="J2" s="473"/>
      <c r="K2" s="161"/>
    </row>
    <row r="3" spans="1:11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3"/>
      <c r="G4" s="117"/>
      <c r="H4" s="117"/>
      <c r="I4" s="117"/>
      <c r="J4" s="117"/>
      <c r="K4" s="161"/>
    </row>
    <row r="5" spans="1:11">
      <c r="A5" s="26" t="s">
        <v>449</v>
      </c>
      <c r="B5" s="26"/>
      <c r="C5" s="26"/>
      <c r="D5" s="310"/>
      <c r="E5" s="310"/>
      <c r="F5" s="311"/>
      <c r="G5" s="310"/>
      <c r="H5" s="310"/>
      <c r="I5" s="310"/>
      <c r="J5" s="310"/>
      <c r="K5" s="161"/>
    </row>
    <row r="6" spans="1:11">
      <c r="A6" s="118"/>
      <c r="B6" s="118"/>
      <c r="C6" s="117"/>
      <c r="D6" s="117"/>
      <c r="E6" s="117"/>
      <c r="F6" s="183"/>
      <c r="G6" s="117"/>
      <c r="H6" s="117"/>
      <c r="I6" s="117"/>
      <c r="J6" s="117"/>
      <c r="K6" s="161"/>
    </row>
    <row r="7" spans="1:11">
      <c r="A7" s="184"/>
      <c r="B7" s="181"/>
      <c r="C7" s="181"/>
      <c r="D7" s="181"/>
      <c r="E7" s="181"/>
      <c r="F7" s="181"/>
      <c r="G7" s="181"/>
      <c r="H7" s="181"/>
      <c r="I7" s="181"/>
      <c r="J7" s="181"/>
      <c r="K7" s="161"/>
    </row>
    <row r="8" spans="1:11" s="26" customFormat="1" ht="45">
      <c r="A8" s="186" t="s">
        <v>64</v>
      </c>
      <c r="B8" s="186" t="s">
        <v>103</v>
      </c>
      <c r="C8" s="187" t="s">
        <v>105</v>
      </c>
      <c r="D8" s="187" t="s">
        <v>269</v>
      </c>
      <c r="E8" s="187" t="s">
        <v>104</v>
      </c>
      <c r="F8" s="185" t="s">
        <v>250</v>
      </c>
      <c r="G8" s="185" t="s">
        <v>291</v>
      </c>
      <c r="H8" s="185" t="s">
        <v>292</v>
      </c>
      <c r="I8" s="185" t="s">
        <v>251</v>
      </c>
      <c r="J8" s="188" t="s">
        <v>106</v>
      </c>
      <c r="K8" s="161"/>
    </row>
    <row r="9" spans="1:11" s="26" customFormat="1">
      <c r="A9" s="231">
        <v>1</v>
      </c>
      <c r="B9" s="231">
        <v>2</v>
      </c>
      <c r="C9" s="232">
        <v>3</v>
      </c>
      <c r="D9" s="232">
        <v>4</v>
      </c>
      <c r="E9" s="232">
        <v>5</v>
      </c>
      <c r="F9" s="232">
        <v>6</v>
      </c>
      <c r="G9" s="232">
        <v>7</v>
      </c>
      <c r="H9" s="232">
        <v>8</v>
      </c>
      <c r="I9" s="232">
        <v>9</v>
      </c>
      <c r="J9" s="232">
        <v>10</v>
      </c>
      <c r="K9" s="161"/>
    </row>
    <row r="10" spans="1:11" s="26" customFormat="1" ht="15.75">
      <c r="A10" s="347"/>
      <c r="B10" s="349" t="s">
        <v>450</v>
      </c>
      <c r="C10" s="229" t="s">
        <v>451</v>
      </c>
      <c r="D10" s="230" t="s">
        <v>213</v>
      </c>
      <c r="E10" s="350" t="s">
        <v>452</v>
      </c>
      <c r="F10" s="27">
        <v>49356.87</v>
      </c>
      <c r="G10" s="27">
        <v>36560.39</v>
      </c>
      <c r="H10" s="27">
        <v>36295.25</v>
      </c>
      <c r="I10" s="27">
        <v>49622.01</v>
      </c>
      <c r="J10" s="27"/>
      <c r="K10" s="161"/>
    </row>
    <row r="11" spans="1:11" s="26" customFormat="1" ht="30">
      <c r="A11" s="347"/>
      <c r="B11" s="351" t="s">
        <v>450</v>
      </c>
      <c r="C11" s="352">
        <v>187727300</v>
      </c>
      <c r="D11" s="353" t="s">
        <v>453</v>
      </c>
      <c r="E11" s="354" t="s">
        <v>454</v>
      </c>
      <c r="F11" s="27">
        <v>0</v>
      </c>
      <c r="G11" s="27">
        <v>0</v>
      </c>
      <c r="H11" s="27">
        <v>0</v>
      </c>
      <c r="I11" s="27">
        <f>F11+G11-H11</f>
        <v>0</v>
      </c>
      <c r="J11" s="27"/>
      <c r="K11" s="161"/>
    </row>
    <row r="12" spans="1:11" s="26" customFormat="1" ht="15.75">
      <c r="A12" s="228">
        <v>1</v>
      </c>
      <c r="B12" s="74"/>
      <c r="C12" s="229"/>
      <c r="D12" s="230"/>
      <c r="E12" s="214"/>
      <c r="F12" s="348"/>
      <c r="G12" s="348"/>
      <c r="H12" s="348"/>
      <c r="I12" s="348"/>
      <c r="J12" s="348"/>
      <c r="K12" s="161"/>
    </row>
    <row r="13" spans="1:11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>
      <c r="A15" s="160"/>
      <c r="B15" s="160"/>
      <c r="C15" s="160"/>
      <c r="D15" s="160"/>
      <c r="E15" s="160"/>
      <c r="F15" s="160"/>
      <c r="G15" s="160"/>
      <c r="H15" s="160"/>
      <c r="I15" s="160"/>
      <c r="J15" s="160"/>
    </row>
    <row r="16" spans="1:11">
      <c r="A16" s="160"/>
      <c r="B16" s="160"/>
      <c r="C16" s="160"/>
      <c r="D16" s="160"/>
      <c r="E16" s="160"/>
      <c r="F16" s="160"/>
      <c r="G16" s="160"/>
      <c r="H16" s="160"/>
      <c r="I16" s="160"/>
      <c r="J16" s="160"/>
    </row>
    <row r="17" spans="1:10">
      <c r="A17" s="160"/>
      <c r="B17" s="306" t="s">
        <v>99</v>
      </c>
      <c r="C17" s="160"/>
      <c r="D17" s="160"/>
      <c r="E17" s="160"/>
      <c r="F17" s="307"/>
      <c r="G17" s="160"/>
      <c r="H17" s="160"/>
      <c r="I17" s="160"/>
      <c r="J17" s="160"/>
    </row>
    <row r="18" spans="1:10">
      <c r="A18" s="160"/>
      <c r="B18" s="160"/>
      <c r="C18" s="160"/>
      <c r="D18" s="160"/>
      <c r="E18" s="160"/>
      <c r="F18" s="157"/>
      <c r="G18" s="157"/>
      <c r="H18" s="157"/>
      <c r="I18" s="157"/>
      <c r="J18" s="157"/>
    </row>
    <row r="19" spans="1:10">
      <c r="A19" s="160"/>
      <c r="B19" s="160"/>
      <c r="C19" s="345"/>
      <c r="D19" s="160"/>
      <c r="E19" s="160"/>
      <c r="F19" s="345"/>
      <c r="G19" s="346"/>
      <c r="H19" s="346"/>
      <c r="I19" s="157"/>
      <c r="J19" s="157"/>
    </row>
    <row r="20" spans="1:10">
      <c r="A20" s="157"/>
      <c r="B20" s="160"/>
      <c r="C20" s="308" t="s">
        <v>262</v>
      </c>
      <c r="D20" s="308"/>
      <c r="E20" s="160"/>
      <c r="F20" s="160" t="s">
        <v>267</v>
      </c>
      <c r="G20" s="157"/>
      <c r="H20" s="157"/>
      <c r="I20" s="157"/>
      <c r="J20" s="157"/>
    </row>
    <row r="21" spans="1:10">
      <c r="A21" s="157"/>
      <c r="B21" s="160"/>
      <c r="C21" s="309" t="s">
        <v>131</v>
      </c>
      <c r="D21" s="160"/>
      <c r="E21" s="160"/>
      <c r="F21" s="160" t="s">
        <v>263</v>
      </c>
      <c r="G21" s="157"/>
      <c r="H21" s="157"/>
      <c r="I21" s="157"/>
      <c r="J21" s="157"/>
    </row>
    <row r="22" spans="1:10" customFormat="1">
      <c r="A22" s="157"/>
      <c r="B22" s="160"/>
      <c r="C22" s="160"/>
      <c r="D22" s="309"/>
      <c r="E22" s="157"/>
      <c r="F22" s="157"/>
      <c r="G22" s="157"/>
      <c r="H22" s="157"/>
      <c r="I22" s="157"/>
      <c r="J22" s="157"/>
    </row>
    <row r="23" spans="1:10" customFormat="1" ht="12.75">
      <c r="A23" s="157"/>
      <c r="B23" s="157"/>
      <c r="C23" s="157"/>
      <c r="D23" s="157"/>
      <c r="E23" s="157"/>
      <c r="F23" s="157"/>
      <c r="G23" s="157"/>
      <c r="H23" s="157"/>
      <c r="I23" s="157"/>
      <c r="J23" s="157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3622047244094491" right="0.23622047244094491" top="0.35433070866141736" bottom="0.35433070866141736" header="0.19685039370078741" footer="0.31496062992125984"/>
  <pageSetup paperSize="9" scale="9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view="pageBreakPreview" zoomScaleSheetLayoutView="100" workbookViewId="0">
      <selection activeCell="F25" sqref="F25"/>
    </sheetView>
  </sheetViews>
  <sheetFormatPr defaultRowHeight="15"/>
  <cols>
    <col min="1" max="1" width="12" style="258" customWidth="1"/>
    <col min="2" max="2" width="13.28515625" style="258" customWidth="1"/>
    <col min="3" max="3" width="21.42578125" style="258" customWidth="1"/>
    <col min="4" max="4" width="17.85546875" style="258" customWidth="1"/>
    <col min="5" max="5" width="12.7109375" style="258" customWidth="1"/>
    <col min="6" max="6" width="36.85546875" style="258" customWidth="1"/>
    <col min="7" max="7" width="22.28515625" style="258" customWidth="1"/>
    <col min="8" max="8" width="0.5703125" style="258" customWidth="1"/>
    <col min="9" max="16384" width="9.140625" style="258"/>
  </cols>
  <sheetData>
    <row r="1" spans="1:8">
      <c r="A1" s="115" t="s">
        <v>360</v>
      </c>
      <c r="B1" s="117"/>
      <c r="C1" s="117"/>
      <c r="D1" s="117"/>
      <c r="E1" s="117"/>
      <c r="F1" s="117"/>
      <c r="G1" s="238" t="s">
        <v>101</v>
      </c>
      <c r="H1" s="239"/>
    </row>
    <row r="2" spans="1:8">
      <c r="A2" s="117" t="s">
        <v>132</v>
      </c>
      <c r="B2" s="117"/>
      <c r="C2" s="117"/>
      <c r="D2" s="117"/>
      <c r="E2" s="117"/>
      <c r="F2" s="117"/>
      <c r="G2" s="472" t="s">
        <v>576</v>
      </c>
      <c r="H2" s="473"/>
    </row>
    <row r="3" spans="1:8">
      <c r="A3" s="117"/>
      <c r="B3" s="117"/>
      <c r="C3" s="117"/>
      <c r="D3" s="117"/>
      <c r="E3" s="117"/>
      <c r="F3" s="117"/>
      <c r="G3" s="158"/>
      <c r="H3" s="239"/>
    </row>
    <row r="4" spans="1:8">
      <c r="A4" s="118" t="str">
        <f>'[3]ფორმა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>
      <c r="A5" s="26" t="s">
        <v>449</v>
      </c>
      <c r="B5" s="26"/>
      <c r="C5" s="26"/>
      <c r="D5" s="296"/>
      <c r="E5" s="296"/>
      <c r="F5" s="296"/>
      <c r="G5" s="296"/>
      <c r="H5" s="160"/>
    </row>
    <row r="6" spans="1:8">
      <c r="A6" s="118"/>
      <c r="B6" s="117"/>
      <c r="C6" s="117"/>
      <c r="D6" s="117"/>
      <c r="E6" s="117"/>
      <c r="F6" s="117"/>
      <c r="G6" s="117"/>
      <c r="H6" s="160"/>
    </row>
    <row r="7" spans="1:8">
      <c r="A7" s="117"/>
      <c r="B7" s="117"/>
      <c r="C7" s="117"/>
      <c r="D7" s="117"/>
      <c r="E7" s="117"/>
      <c r="F7" s="117"/>
      <c r="G7" s="117"/>
      <c r="H7" s="161"/>
    </row>
    <row r="8" spans="1:8" ht="45.75" customHeight="1">
      <c r="A8" s="240" t="s">
        <v>310</v>
      </c>
      <c r="B8" s="240" t="s">
        <v>133</v>
      </c>
      <c r="C8" s="241" t="s">
        <v>358</v>
      </c>
      <c r="D8" s="241" t="s">
        <v>359</v>
      </c>
      <c r="E8" s="241" t="s">
        <v>269</v>
      </c>
      <c r="F8" s="240" t="s">
        <v>317</v>
      </c>
      <c r="G8" s="241" t="s">
        <v>311</v>
      </c>
      <c r="H8" s="161"/>
    </row>
    <row r="9" spans="1:8">
      <c r="A9" s="242" t="s">
        <v>312</v>
      </c>
      <c r="B9" s="243"/>
      <c r="C9" s="244"/>
      <c r="D9" s="245"/>
      <c r="E9" s="245"/>
      <c r="F9" s="245"/>
      <c r="G9" s="246">
        <v>0</v>
      </c>
      <c r="H9" s="161"/>
    </row>
    <row r="10" spans="1:8" ht="15.75">
      <c r="A10" s="243">
        <v>1</v>
      </c>
      <c r="B10" s="214">
        <v>41493</v>
      </c>
      <c r="C10" s="404">
        <v>3830</v>
      </c>
      <c r="D10" s="405"/>
      <c r="E10" s="248" t="s">
        <v>213</v>
      </c>
      <c r="F10" s="247" t="s">
        <v>577</v>
      </c>
      <c r="G10" s="403">
        <f>G9+C10-D10</f>
        <v>3830</v>
      </c>
      <c r="H10" s="161"/>
    </row>
    <row r="11" spans="1:8" ht="15.75">
      <c r="A11" s="243">
        <v>2</v>
      </c>
      <c r="B11" s="214">
        <v>41493</v>
      </c>
      <c r="C11" s="404"/>
      <c r="D11" s="405">
        <v>1400</v>
      </c>
      <c r="E11" s="248" t="s">
        <v>213</v>
      </c>
      <c r="F11" s="248" t="s">
        <v>342</v>
      </c>
      <c r="G11" s="403">
        <f t="shared" ref="G11:G17" si="0">G10+C11-D11</f>
        <v>2430</v>
      </c>
      <c r="H11" s="161"/>
    </row>
    <row r="12" spans="1:8" ht="15.75">
      <c r="A12" s="243">
        <v>3</v>
      </c>
      <c r="B12" s="214">
        <v>41493</v>
      </c>
      <c r="C12" s="404"/>
      <c r="D12" s="405">
        <v>500</v>
      </c>
      <c r="E12" s="248" t="s">
        <v>213</v>
      </c>
      <c r="F12" s="248" t="s">
        <v>342</v>
      </c>
      <c r="G12" s="403">
        <f t="shared" si="0"/>
        <v>1930</v>
      </c>
      <c r="H12" s="161"/>
    </row>
    <row r="13" spans="1:8" ht="15.75">
      <c r="A13" s="243">
        <v>4</v>
      </c>
      <c r="B13" s="214">
        <v>41493</v>
      </c>
      <c r="C13" s="404"/>
      <c r="D13" s="405">
        <v>400</v>
      </c>
      <c r="E13" s="248" t="s">
        <v>213</v>
      </c>
      <c r="F13" s="248" t="s">
        <v>342</v>
      </c>
      <c r="G13" s="403">
        <f t="shared" si="0"/>
        <v>1530</v>
      </c>
      <c r="H13" s="161"/>
    </row>
    <row r="14" spans="1:8" ht="15.75">
      <c r="A14" s="243">
        <v>5</v>
      </c>
      <c r="B14" s="214"/>
      <c r="C14" s="404"/>
      <c r="D14" s="405">
        <v>1530</v>
      </c>
      <c r="E14" s="248" t="s">
        <v>213</v>
      </c>
      <c r="F14" s="248" t="s">
        <v>578</v>
      </c>
      <c r="G14" s="403">
        <f t="shared" si="0"/>
        <v>0</v>
      </c>
      <c r="H14" s="161"/>
    </row>
    <row r="15" spans="1:8" ht="15.75">
      <c r="A15" s="243">
        <v>6</v>
      </c>
      <c r="B15" s="214">
        <v>41615</v>
      </c>
      <c r="C15" s="404">
        <v>1680</v>
      </c>
      <c r="D15" s="405"/>
      <c r="E15" s="248" t="s">
        <v>213</v>
      </c>
      <c r="F15" s="247" t="s">
        <v>577</v>
      </c>
      <c r="G15" s="403">
        <f t="shared" si="0"/>
        <v>1680</v>
      </c>
      <c r="H15" s="161"/>
    </row>
    <row r="16" spans="1:8" ht="15.75">
      <c r="A16" s="243">
        <v>7</v>
      </c>
      <c r="B16" s="214">
        <v>41615</v>
      </c>
      <c r="C16" s="404"/>
      <c r="D16" s="405">
        <v>1680</v>
      </c>
      <c r="E16" s="248" t="s">
        <v>213</v>
      </c>
      <c r="F16" s="248" t="s">
        <v>578</v>
      </c>
      <c r="G16" s="403">
        <f t="shared" si="0"/>
        <v>0</v>
      </c>
      <c r="H16" s="161"/>
    </row>
    <row r="17" spans="1:8" ht="15.75">
      <c r="A17" s="243">
        <v>8</v>
      </c>
      <c r="B17" s="214"/>
      <c r="C17" s="247"/>
      <c r="D17" s="248"/>
      <c r="E17" s="248"/>
      <c r="F17" s="248"/>
      <c r="G17" s="403">
        <f t="shared" si="0"/>
        <v>0</v>
      </c>
      <c r="H17" s="161"/>
    </row>
    <row r="18" spans="1:8" ht="15.75">
      <c r="A18" s="243">
        <v>9</v>
      </c>
      <c r="B18" s="214"/>
      <c r="C18" s="247"/>
      <c r="D18" s="248"/>
      <c r="E18" s="248"/>
      <c r="F18" s="248"/>
      <c r="G18" s="249" t="str">
        <f t="shared" ref="G18:G28" si="1">IF(ISBLANK(B18),"",G17+C18-D18)</f>
        <v/>
      </c>
      <c r="H18" s="161"/>
    </row>
    <row r="19" spans="1:8" ht="15.75">
      <c r="A19" s="243">
        <v>10</v>
      </c>
      <c r="B19" s="214"/>
      <c r="C19" s="247"/>
      <c r="D19" s="248"/>
      <c r="E19" s="248"/>
      <c r="F19" s="248"/>
      <c r="G19" s="249" t="str">
        <f t="shared" si="1"/>
        <v/>
      </c>
      <c r="H19" s="161"/>
    </row>
    <row r="20" spans="1:8" ht="15.75">
      <c r="A20" s="243">
        <v>11</v>
      </c>
      <c r="B20" s="214"/>
      <c r="C20" s="247"/>
      <c r="D20" s="248"/>
      <c r="E20" s="248"/>
      <c r="F20" s="248"/>
      <c r="G20" s="249" t="str">
        <f t="shared" si="1"/>
        <v/>
      </c>
      <c r="H20" s="161"/>
    </row>
    <row r="21" spans="1:8" ht="15.75">
      <c r="A21" s="243">
        <v>12</v>
      </c>
      <c r="B21" s="214"/>
      <c r="C21" s="247"/>
      <c r="D21" s="248"/>
      <c r="E21" s="248"/>
      <c r="F21" s="248"/>
      <c r="G21" s="249" t="str">
        <f t="shared" si="1"/>
        <v/>
      </c>
      <c r="H21" s="161"/>
    </row>
    <row r="22" spans="1:8" ht="15.75">
      <c r="A22" s="243">
        <v>13</v>
      </c>
      <c r="B22" s="214"/>
      <c r="C22" s="247"/>
      <c r="D22" s="248"/>
      <c r="E22" s="248"/>
      <c r="F22" s="248"/>
      <c r="G22" s="249" t="str">
        <f t="shared" si="1"/>
        <v/>
      </c>
      <c r="H22" s="161"/>
    </row>
    <row r="23" spans="1:8" ht="15.75">
      <c r="A23" s="243">
        <v>14</v>
      </c>
      <c r="B23" s="214"/>
      <c r="C23" s="247"/>
      <c r="D23" s="248"/>
      <c r="E23" s="248"/>
      <c r="F23" s="248"/>
      <c r="G23" s="249" t="str">
        <f t="shared" si="1"/>
        <v/>
      </c>
      <c r="H23" s="161"/>
    </row>
    <row r="24" spans="1:8" ht="15.75">
      <c r="A24" s="243">
        <v>15</v>
      </c>
      <c r="B24" s="214"/>
      <c r="C24" s="247"/>
      <c r="D24" s="248"/>
      <c r="E24" s="248"/>
      <c r="F24" s="248"/>
      <c r="G24" s="249" t="str">
        <f t="shared" si="1"/>
        <v/>
      </c>
      <c r="H24" s="161"/>
    </row>
    <row r="25" spans="1:8" ht="15.75">
      <c r="A25" s="243">
        <v>16</v>
      </c>
      <c r="B25" s="214"/>
      <c r="C25" s="247"/>
      <c r="D25" s="248"/>
      <c r="E25" s="248"/>
      <c r="F25" s="248"/>
      <c r="G25" s="249" t="str">
        <f t="shared" si="1"/>
        <v/>
      </c>
      <c r="H25" s="161"/>
    </row>
    <row r="26" spans="1:8" ht="15.75">
      <c r="A26" s="243">
        <v>17</v>
      </c>
      <c r="B26" s="214"/>
      <c r="C26" s="247"/>
      <c r="D26" s="248"/>
      <c r="E26" s="248"/>
      <c r="F26" s="248"/>
      <c r="G26" s="249" t="str">
        <f t="shared" si="1"/>
        <v/>
      </c>
      <c r="H26" s="161"/>
    </row>
    <row r="27" spans="1:8" ht="15.75">
      <c r="A27" s="243">
        <v>18</v>
      </c>
      <c r="B27" s="214"/>
      <c r="C27" s="247"/>
      <c r="D27" s="248"/>
      <c r="E27" s="248"/>
      <c r="F27" s="248"/>
      <c r="G27" s="249" t="str">
        <f t="shared" si="1"/>
        <v/>
      </c>
      <c r="H27" s="161"/>
    </row>
    <row r="28" spans="1:8" ht="15.75">
      <c r="A28" s="243">
        <v>19</v>
      </c>
      <c r="B28" s="214"/>
      <c r="C28" s="247"/>
      <c r="D28" s="248"/>
      <c r="E28" s="248"/>
      <c r="F28" s="248"/>
      <c r="G28" s="249" t="str">
        <f t="shared" si="1"/>
        <v/>
      </c>
      <c r="H28" s="161"/>
    </row>
    <row r="29" spans="1:8" ht="15.75">
      <c r="A29" s="243">
        <v>20</v>
      </c>
      <c r="B29" s="214"/>
      <c r="C29" s="250"/>
      <c r="D29" s="251"/>
      <c r="E29" s="251"/>
      <c r="F29" s="251"/>
      <c r="G29" s="249" t="str">
        <f>IF(ISBLANK(B29),"",#REF!+C29-D29)</f>
        <v/>
      </c>
      <c r="H29" s="161"/>
    </row>
    <row r="30" spans="1:8" ht="15.75">
      <c r="A30" s="243" t="s">
        <v>275</v>
      </c>
      <c r="B30" s="214"/>
      <c r="C30" s="250"/>
      <c r="D30" s="251"/>
      <c r="E30" s="251"/>
      <c r="F30" s="251"/>
      <c r="G30" s="249" t="str">
        <f>IF(ISBLANK(B30),"",#REF!+C30-D30)</f>
        <v/>
      </c>
      <c r="H30" s="161"/>
    </row>
    <row r="31" spans="1:8">
      <c r="A31" s="252" t="s">
        <v>313</v>
      </c>
      <c r="B31" s="253"/>
      <c r="C31" s="254"/>
      <c r="D31" s="255"/>
      <c r="E31" s="255"/>
      <c r="F31" s="256"/>
      <c r="G31" s="257" t="str">
        <f>G30</f>
        <v/>
      </c>
      <c r="H31" s="161"/>
    </row>
    <row r="35" spans="1:10">
      <c r="B35" s="260" t="s">
        <v>99</v>
      </c>
      <c r="F35" s="261"/>
    </row>
    <row r="36" spans="1:10">
      <c r="F36" s="259"/>
      <c r="G36" s="259"/>
      <c r="H36" s="259"/>
      <c r="I36" s="259"/>
      <c r="J36" s="259"/>
    </row>
    <row r="37" spans="1:10">
      <c r="C37" s="262"/>
      <c r="F37" s="262"/>
      <c r="G37" s="263"/>
      <c r="H37" s="259"/>
      <c r="I37" s="259"/>
      <c r="J37" s="259"/>
    </row>
    <row r="38" spans="1:10">
      <c r="A38" s="259"/>
      <c r="C38" s="264" t="s">
        <v>262</v>
      </c>
      <c r="F38" s="265" t="s">
        <v>267</v>
      </c>
      <c r="G38" s="263"/>
      <c r="H38" s="259"/>
      <c r="I38" s="259"/>
      <c r="J38" s="259"/>
    </row>
    <row r="39" spans="1:10">
      <c r="A39" s="259"/>
      <c r="C39" s="266" t="s">
        <v>131</v>
      </c>
      <c r="F39" s="258" t="s">
        <v>263</v>
      </c>
      <c r="G39" s="259"/>
      <c r="H39" s="259"/>
      <c r="I39" s="259"/>
      <c r="J39" s="259"/>
    </row>
    <row r="40" spans="1:10" s="259" customFormat="1">
      <c r="B40" s="258"/>
    </row>
    <row r="41" spans="1:10" s="259" customFormat="1" ht="12.75"/>
    <row r="42" spans="1:10" s="259" customFormat="1" ht="12.75"/>
    <row r="43" spans="1:10" s="259" customFormat="1" ht="12.75"/>
    <row r="44" spans="1:10" s="259" customFormat="1" ht="12.75"/>
  </sheetData>
  <mergeCells count="1">
    <mergeCell ref="G2:H2"/>
  </mergeCells>
  <dataValidations count="1">
    <dataValidation allowBlank="1" showInputMessage="1" showErrorMessage="1" prompt="თვე/დღე/წელი" sqref="B10:B30"/>
  </dataValidations>
  <printOptions gridLines="1"/>
  <pageMargins left="0.7" right="0.7" top="0.75" bottom="0.7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106" zoomScaleSheetLayoutView="106" workbookViewId="0">
      <selection activeCell="C31" sqref="C31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94" t="s">
        <v>301</v>
      </c>
      <c r="B1" s="195"/>
      <c r="C1" s="195"/>
      <c r="D1" s="195"/>
      <c r="E1" s="195"/>
      <c r="F1" s="119"/>
      <c r="G1" s="119"/>
      <c r="H1" s="119"/>
      <c r="I1" s="476" t="s">
        <v>101</v>
      </c>
      <c r="J1" s="476"/>
      <c r="K1" s="201"/>
    </row>
    <row r="2" spans="1:12" s="22" customFormat="1" ht="15" customHeight="1">
      <c r="A2" s="161" t="s">
        <v>132</v>
      </c>
      <c r="B2" s="195"/>
      <c r="C2" s="195"/>
      <c r="D2" s="195"/>
      <c r="E2" s="195"/>
      <c r="F2" s="196"/>
      <c r="G2" s="197"/>
      <c r="H2" s="197"/>
      <c r="I2" s="472" t="s">
        <v>576</v>
      </c>
      <c r="J2" s="473"/>
      <c r="K2" s="201"/>
    </row>
    <row r="3" spans="1:12" s="22" customFormat="1" ht="15">
      <c r="A3" s="195"/>
      <c r="B3" s="195"/>
      <c r="C3" s="195"/>
      <c r="D3" s="195"/>
      <c r="E3" s="195"/>
      <c r="F3" s="196"/>
      <c r="G3" s="197"/>
      <c r="H3" s="197"/>
      <c r="I3" s="198"/>
      <c r="J3" s="116"/>
      <c r="K3" s="201"/>
    </row>
    <row r="4" spans="1:12" s="2" customFormat="1" ht="15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3"/>
      <c r="J4" s="117"/>
      <c r="K4" s="161"/>
      <c r="L4" s="22"/>
    </row>
    <row r="5" spans="1:12" s="2" customFormat="1" ht="15">
      <c r="A5" s="26" t="s">
        <v>449</v>
      </c>
      <c r="B5" s="26"/>
      <c r="C5" s="26"/>
      <c r="D5" s="178"/>
      <c r="E5" s="178"/>
      <c r="F5" s="59"/>
      <c r="G5" s="59"/>
      <c r="H5" s="59"/>
      <c r="I5" s="189"/>
      <c r="J5" s="59"/>
      <c r="K5" s="161"/>
    </row>
    <row r="6" spans="1:12" s="22" customFormat="1" ht="13.5">
      <c r="A6" s="199"/>
      <c r="B6" s="200"/>
      <c r="C6" s="200"/>
      <c r="D6" s="195"/>
      <c r="E6" s="195"/>
      <c r="F6" s="195"/>
      <c r="G6" s="195"/>
      <c r="H6" s="195"/>
      <c r="I6" s="195"/>
      <c r="J6" s="195"/>
      <c r="K6" s="201"/>
    </row>
    <row r="7" spans="1:12" ht="45">
      <c r="A7" s="190"/>
      <c r="B7" s="478" t="s">
        <v>212</v>
      </c>
      <c r="C7" s="478"/>
      <c r="D7" s="478" t="s">
        <v>289</v>
      </c>
      <c r="E7" s="478"/>
      <c r="F7" s="478" t="s">
        <v>290</v>
      </c>
      <c r="G7" s="478"/>
      <c r="H7" s="213" t="s">
        <v>276</v>
      </c>
      <c r="I7" s="478" t="s">
        <v>215</v>
      </c>
      <c r="J7" s="478"/>
      <c r="K7" s="202"/>
    </row>
    <row r="8" spans="1:12" ht="15">
      <c r="A8" s="191" t="s">
        <v>107</v>
      </c>
      <c r="B8" s="192" t="s">
        <v>214</v>
      </c>
      <c r="C8" s="193" t="s">
        <v>213</v>
      </c>
      <c r="D8" s="192" t="s">
        <v>214</v>
      </c>
      <c r="E8" s="193" t="s">
        <v>213</v>
      </c>
      <c r="F8" s="192" t="s">
        <v>214</v>
      </c>
      <c r="G8" s="193" t="s">
        <v>213</v>
      </c>
      <c r="H8" s="193" t="s">
        <v>213</v>
      </c>
      <c r="I8" s="192" t="s">
        <v>214</v>
      </c>
      <c r="J8" s="193" t="s">
        <v>213</v>
      </c>
      <c r="K8" s="202"/>
    </row>
    <row r="9" spans="1:12" ht="15">
      <c r="A9" s="60" t="s">
        <v>108</v>
      </c>
      <c r="B9" s="123">
        <f>SUM(B10,B14,B17)</f>
        <v>5</v>
      </c>
      <c r="C9" s="123">
        <f>SUM(C10,C14,C17)</f>
        <v>5467.79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5</v>
      </c>
      <c r="J9" s="123">
        <f t="shared" si="0"/>
        <v>5467.79</v>
      </c>
      <c r="K9" s="202"/>
    </row>
    <row r="10" spans="1:12" ht="15">
      <c r="A10" s="61" t="s">
        <v>109</v>
      </c>
      <c r="B10" s="406">
        <f>SUM(B11:B13)</f>
        <v>0</v>
      </c>
      <c r="C10" s="406">
        <f>SUM(C11:C13)</f>
        <v>0</v>
      </c>
      <c r="D10" s="406">
        <f t="shared" ref="D10:J10" si="1">SUM(D11:D13)</f>
        <v>0</v>
      </c>
      <c r="E10" s="406">
        <f>SUM(E11:E13)</f>
        <v>0</v>
      </c>
      <c r="F10" s="406">
        <f t="shared" si="1"/>
        <v>0</v>
      </c>
      <c r="G10" s="406">
        <f>SUM(G11:G13)</f>
        <v>0</v>
      </c>
      <c r="H10" s="406">
        <f>SUM(H11:H13)</f>
        <v>0</v>
      </c>
      <c r="I10" s="406">
        <f>SUM(I11:I13)</f>
        <v>0</v>
      </c>
      <c r="J10" s="406">
        <f t="shared" si="1"/>
        <v>0</v>
      </c>
      <c r="K10" s="202"/>
    </row>
    <row r="11" spans="1:12" ht="15">
      <c r="A11" s="61" t="s">
        <v>110</v>
      </c>
      <c r="B11" s="358"/>
      <c r="C11" s="358"/>
      <c r="D11" s="358"/>
      <c r="E11" s="358"/>
      <c r="F11" s="358"/>
      <c r="G11" s="358"/>
      <c r="H11" s="358"/>
      <c r="I11" s="358"/>
      <c r="J11" s="358"/>
      <c r="K11" s="202"/>
    </row>
    <row r="12" spans="1:12" ht="15">
      <c r="A12" s="61" t="s">
        <v>111</v>
      </c>
      <c r="B12" s="358"/>
      <c r="C12" s="358"/>
      <c r="D12" s="358"/>
      <c r="E12" s="358"/>
      <c r="F12" s="358"/>
      <c r="G12" s="358"/>
      <c r="H12" s="358"/>
      <c r="I12" s="358"/>
      <c r="J12" s="358"/>
      <c r="K12" s="202"/>
    </row>
    <row r="13" spans="1:12" ht="15">
      <c r="A13" s="61" t="s">
        <v>112</v>
      </c>
      <c r="B13" s="358"/>
      <c r="C13" s="358"/>
      <c r="D13" s="358"/>
      <c r="E13" s="358"/>
      <c r="F13" s="358"/>
      <c r="G13" s="358"/>
      <c r="H13" s="358"/>
      <c r="I13" s="358"/>
      <c r="J13" s="358"/>
      <c r="K13" s="202"/>
    </row>
    <row r="14" spans="1:12" ht="15">
      <c r="A14" s="61" t="s">
        <v>113</v>
      </c>
      <c r="B14" s="406">
        <f>SUM(B15:B16)</f>
        <v>4</v>
      </c>
      <c r="C14" s="406">
        <f>SUM(C15:C16)</f>
        <v>4881.5</v>
      </c>
      <c r="D14" s="406">
        <f t="shared" ref="D14:J14" si="2">SUM(D15:D16)</f>
        <v>0</v>
      </c>
      <c r="E14" s="406">
        <f>SUM(E15:E16)</f>
        <v>0</v>
      </c>
      <c r="F14" s="406">
        <f t="shared" si="2"/>
        <v>0</v>
      </c>
      <c r="G14" s="406">
        <f>SUM(G15:G16)</f>
        <v>0</v>
      </c>
      <c r="H14" s="406">
        <f>SUM(H15:H16)</f>
        <v>0</v>
      </c>
      <c r="I14" s="406">
        <f>SUM(I15:I16)</f>
        <v>4</v>
      </c>
      <c r="J14" s="406">
        <f t="shared" si="2"/>
        <v>4881.5</v>
      </c>
      <c r="K14" s="202"/>
    </row>
    <row r="15" spans="1:12" ht="15">
      <c r="A15" s="61" t="s">
        <v>114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202"/>
    </row>
    <row r="16" spans="1:12" ht="15">
      <c r="A16" s="61" t="s">
        <v>115</v>
      </c>
      <c r="B16" s="355">
        <v>4</v>
      </c>
      <c r="C16" s="355">
        <v>4881.5</v>
      </c>
      <c r="D16" s="355"/>
      <c r="E16" s="355"/>
      <c r="F16" s="355"/>
      <c r="G16" s="355"/>
      <c r="H16" s="355"/>
      <c r="I16" s="355">
        <v>4</v>
      </c>
      <c r="J16" s="355">
        <v>4881.5</v>
      </c>
      <c r="K16" s="202"/>
    </row>
    <row r="17" spans="1:11" ht="15">
      <c r="A17" s="61" t="s">
        <v>116</v>
      </c>
      <c r="B17" s="407">
        <f>SUM(B18:B19,B22,B23)</f>
        <v>1</v>
      </c>
      <c r="C17" s="407">
        <f>SUM(C18:C19,C22,C23)</f>
        <v>586.29</v>
      </c>
      <c r="D17" s="407">
        <f t="shared" ref="D17:J17" si="3">SUM(D18:D19,D22,D23)</f>
        <v>0</v>
      </c>
      <c r="E17" s="407">
        <f>SUM(E18:E19,E22,E23)</f>
        <v>0</v>
      </c>
      <c r="F17" s="407">
        <f t="shared" si="3"/>
        <v>0</v>
      </c>
      <c r="G17" s="407">
        <f>SUM(G18:G19,G22,G23)</f>
        <v>0</v>
      </c>
      <c r="H17" s="407">
        <f>SUM(H18:H19,H22,H23)</f>
        <v>0</v>
      </c>
      <c r="I17" s="407">
        <f>SUM(I18:I19,I22,I23)</f>
        <v>1</v>
      </c>
      <c r="J17" s="407">
        <f t="shared" si="3"/>
        <v>586.29</v>
      </c>
      <c r="K17" s="202"/>
    </row>
    <row r="18" spans="1:11" ht="15">
      <c r="A18" s="61" t="s">
        <v>117</v>
      </c>
      <c r="B18" s="355"/>
      <c r="C18" s="355"/>
      <c r="D18" s="355"/>
      <c r="E18" s="355"/>
      <c r="F18" s="355"/>
      <c r="G18" s="355"/>
      <c r="H18" s="355"/>
      <c r="I18" s="355"/>
      <c r="J18" s="355"/>
      <c r="K18" s="202"/>
    </row>
    <row r="19" spans="1:11" ht="15">
      <c r="A19" s="61" t="s">
        <v>118</v>
      </c>
      <c r="B19" s="407">
        <f>SUM(B20:B21)</f>
        <v>1</v>
      </c>
      <c r="C19" s="407">
        <f>SUM(C20:C21)</f>
        <v>586.29</v>
      </c>
      <c r="D19" s="407">
        <f t="shared" ref="D19:J19" si="4">SUM(D20:D21)</f>
        <v>0</v>
      </c>
      <c r="E19" s="407">
        <f>SUM(E20:E21)</f>
        <v>0</v>
      </c>
      <c r="F19" s="407">
        <f t="shared" si="4"/>
        <v>0</v>
      </c>
      <c r="G19" s="407">
        <f>SUM(G20:G21)</f>
        <v>0</v>
      </c>
      <c r="H19" s="407">
        <f>SUM(H20:H21)</f>
        <v>0</v>
      </c>
      <c r="I19" s="407">
        <f>SUM(I20:I21)</f>
        <v>1</v>
      </c>
      <c r="J19" s="407">
        <f t="shared" si="4"/>
        <v>586.29</v>
      </c>
      <c r="K19" s="202"/>
    </row>
    <row r="20" spans="1:11" ht="15">
      <c r="A20" s="61" t="s">
        <v>119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202"/>
    </row>
    <row r="21" spans="1:11" ht="15">
      <c r="A21" s="61" t="s">
        <v>120</v>
      </c>
      <c r="B21" s="355">
        <v>1</v>
      </c>
      <c r="C21" s="355">
        <v>586.29</v>
      </c>
      <c r="D21" s="355"/>
      <c r="E21" s="355"/>
      <c r="F21" s="355"/>
      <c r="G21" s="355"/>
      <c r="H21" s="355"/>
      <c r="I21" s="355">
        <v>1</v>
      </c>
      <c r="J21" s="355">
        <v>586.29</v>
      </c>
      <c r="K21" s="202"/>
    </row>
    <row r="22" spans="1:11" ht="15">
      <c r="A22" s="61" t="s">
        <v>121</v>
      </c>
      <c r="B22" s="355"/>
      <c r="C22" s="355"/>
      <c r="D22" s="355"/>
      <c r="E22" s="355"/>
      <c r="F22" s="355"/>
      <c r="G22" s="355"/>
      <c r="H22" s="355"/>
      <c r="I22" s="355"/>
      <c r="J22" s="355"/>
      <c r="K22" s="202"/>
    </row>
    <row r="23" spans="1:11" ht="15">
      <c r="A23" s="61" t="s">
        <v>122</v>
      </c>
      <c r="B23" s="355"/>
      <c r="C23" s="355"/>
      <c r="D23" s="355"/>
      <c r="E23" s="355"/>
      <c r="F23" s="355"/>
      <c r="G23" s="355"/>
      <c r="H23" s="355"/>
      <c r="I23" s="355"/>
      <c r="J23" s="355"/>
      <c r="K23" s="202"/>
    </row>
    <row r="24" spans="1:11" ht="15">
      <c r="A24" s="60" t="s">
        <v>123</v>
      </c>
      <c r="B24" s="408">
        <f>SUM(B25:B31)</f>
        <v>200</v>
      </c>
      <c r="C24" s="408">
        <f t="shared" ref="C24:J24" si="5">SUM(C25:C31)</f>
        <v>429.19</v>
      </c>
      <c r="D24" s="408">
        <f t="shared" si="5"/>
        <v>3000</v>
      </c>
      <c r="E24" s="408">
        <f t="shared" si="5"/>
        <v>6270</v>
      </c>
      <c r="F24" s="408">
        <f t="shared" si="5"/>
        <v>1400</v>
      </c>
      <c r="G24" s="408">
        <f t="shared" si="5"/>
        <v>2930.9</v>
      </c>
      <c r="H24" s="408">
        <f t="shared" si="5"/>
        <v>0</v>
      </c>
      <c r="I24" s="408">
        <f>SUM(I25:I31)</f>
        <v>1800</v>
      </c>
      <c r="J24" s="408">
        <f t="shared" si="5"/>
        <v>3768.29</v>
      </c>
      <c r="K24" s="202"/>
    </row>
    <row r="25" spans="1:11" ht="15">
      <c r="A25" s="61" t="s">
        <v>252</v>
      </c>
      <c r="B25" s="355"/>
      <c r="C25" s="355"/>
      <c r="D25" s="355"/>
      <c r="E25" s="355"/>
      <c r="F25" s="355"/>
      <c r="G25" s="355"/>
      <c r="H25" s="355"/>
      <c r="I25" s="355"/>
      <c r="J25" s="355"/>
      <c r="K25" s="202"/>
    </row>
    <row r="26" spans="1:11" ht="15">
      <c r="A26" s="61" t="s">
        <v>253</v>
      </c>
      <c r="B26" s="355"/>
      <c r="C26" s="355"/>
      <c r="D26" s="355"/>
      <c r="E26" s="355"/>
      <c r="F26" s="355"/>
      <c r="G26" s="355"/>
      <c r="H26" s="355"/>
      <c r="I26" s="355"/>
      <c r="J26" s="355"/>
      <c r="K26" s="202"/>
    </row>
    <row r="27" spans="1:11" ht="15">
      <c r="A27" s="61" t="s">
        <v>254</v>
      </c>
      <c r="B27" s="355"/>
      <c r="C27" s="355"/>
      <c r="D27" s="355"/>
      <c r="E27" s="355"/>
      <c r="F27" s="355"/>
      <c r="G27" s="355"/>
      <c r="H27" s="355"/>
      <c r="I27" s="355"/>
      <c r="J27" s="355"/>
      <c r="K27" s="202"/>
    </row>
    <row r="28" spans="1:11" ht="15">
      <c r="A28" s="61" t="s">
        <v>255</v>
      </c>
      <c r="B28" s="355"/>
      <c r="C28" s="355"/>
      <c r="D28" s="355"/>
      <c r="E28" s="355"/>
      <c r="F28" s="355"/>
      <c r="G28" s="355"/>
      <c r="H28" s="355"/>
      <c r="I28" s="355"/>
      <c r="J28" s="355"/>
      <c r="K28" s="202"/>
    </row>
    <row r="29" spans="1:11" ht="15">
      <c r="A29" s="61" t="s">
        <v>256</v>
      </c>
      <c r="B29" s="355"/>
      <c r="C29" s="355"/>
      <c r="D29" s="355"/>
      <c r="E29" s="355"/>
      <c r="F29" s="355"/>
      <c r="G29" s="355"/>
      <c r="H29" s="355"/>
      <c r="I29" s="355"/>
      <c r="J29" s="355"/>
      <c r="K29" s="202"/>
    </row>
    <row r="30" spans="1:11" ht="15">
      <c r="A30" s="61" t="s">
        <v>257</v>
      </c>
      <c r="B30" s="355"/>
      <c r="C30" s="355"/>
      <c r="D30" s="355"/>
      <c r="E30" s="355"/>
      <c r="F30" s="355"/>
      <c r="G30" s="355"/>
      <c r="H30" s="355"/>
      <c r="I30" s="355"/>
      <c r="J30" s="355"/>
      <c r="K30" s="202"/>
    </row>
    <row r="31" spans="1:11" ht="15">
      <c r="A31" s="61" t="s">
        <v>258</v>
      </c>
      <c r="B31" s="355">
        <v>200</v>
      </c>
      <c r="C31" s="355">
        <v>429.19</v>
      </c>
      <c r="D31" s="355">
        <v>3000</v>
      </c>
      <c r="E31" s="355">
        <v>6270</v>
      </c>
      <c r="F31" s="355">
        <v>1400</v>
      </c>
      <c r="G31" s="355">
        <v>2930.9</v>
      </c>
      <c r="H31" s="355"/>
      <c r="I31" s="355">
        <v>1800</v>
      </c>
      <c r="J31" s="355">
        <v>3768.29</v>
      </c>
      <c r="K31" s="202"/>
    </row>
    <row r="32" spans="1:11" ht="15">
      <c r="A32" s="60" t="s">
        <v>124</v>
      </c>
      <c r="B32" s="408">
        <f>SUM(B33:B35)</f>
        <v>0</v>
      </c>
      <c r="C32" s="408">
        <f>SUM(C33:C35)</f>
        <v>0</v>
      </c>
      <c r="D32" s="408">
        <f t="shared" ref="D32:J32" si="6">SUM(D33:D35)</f>
        <v>0</v>
      </c>
      <c r="E32" s="408">
        <f>SUM(E33:E35)</f>
        <v>0</v>
      </c>
      <c r="F32" s="408">
        <f t="shared" si="6"/>
        <v>0</v>
      </c>
      <c r="G32" s="408">
        <f>SUM(G33:G35)</f>
        <v>0</v>
      </c>
      <c r="H32" s="408">
        <f>SUM(H33:H35)</f>
        <v>0</v>
      </c>
      <c r="I32" s="408">
        <f>SUM(I33:I35)</f>
        <v>0</v>
      </c>
      <c r="J32" s="408">
        <f t="shared" si="6"/>
        <v>0</v>
      </c>
      <c r="K32" s="202"/>
    </row>
    <row r="33" spans="1:11" ht="15">
      <c r="A33" s="61" t="s">
        <v>259</v>
      </c>
      <c r="B33" s="355"/>
      <c r="C33" s="355"/>
      <c r="D33" s="355"/>
      <c r="E33" s="355"/>
      <c r="F33" s="355"/>
      <c r="G33" s="355"/>
      <c r="H33" s="355"/>
      <c r="I33" s="355"/>
      <c r="J33" s="355"/>
      <c r="K33" s="202"/>
    </row>
    <row r="34" spans="1:11" ht="15">
      <c r="A34" s="61" t="s">
        <v>260</v>
      </c>
      <c r="B34" s="355"/>
      <c r="C34" s="355"/>
      <c r="D34" s="355"/>
      <c r="E34" s="355"/>
      <c r="F34" s="355"/>
      <c r="G34" s="355"/>
      <c r="H34" s="355"/>
      <c r="I34" s="355"/>
      <c r="J34" s="355"/>
      <c r="K34" s="202"/>
    </row>
    <row r="35" spans="1:11" ht="15">
      <c r="A35" s="61" t="s">
        <v>261</v>
      </c>
      <c r="B35" s="355"/>
      <c r="C35" s="355"/>
      <c r="D35" s="355"/>
      <c r="E35" s="355"/>
      <c r="F35" s="355"/>
      <c r="G35" s="355"/>
      <c r="H35" s="355"/>
      <c r="I35" s="355"/>
      <c r="J35" s="355"/>
      <c r="K35" s="202"/>
    </row>
    <row r="36" spans="1:11" ht="15">
      <c r="A36" s="60" t="s">
        <v>125</v>
      </c>
      <c r="B36" s="408">
        <f t="shared" ref="B36:J36" si="7">SUM(B37:B39,B42)</f>
        <v>0</v>
      </c>
      <c r="C36" s="408">
        <f t="shared" si="7"/>
        <v>0</v>
      </c>
      <c r="D36" s="408">
        <f t="shared" si="7"/>
        <v>0</v>
      </c>
      <c r="E36" s="408">
        <f t="shared" si="7"/>
        <v>0</v>
      </c>
      <c r="F36" s="408">
        <f t="shared" si="7"/>
        <v>0</v>
      </c>
      <c r="G36" s="408">
        <f t="shared" si="7"/>
        <v>0</v>
      </c>
      <c r="H36" s="408">
        <f t="shared" si="7"/>
        <v>0</v>
      </c>
      <c r="I36" s="408">
        <f t="shared" si="7"/>
        <v>0</v>
      </c>
      <c r="J36" s="408">
        <f t="shared" si="7"/>
        <v>0</v>
      </c>
      <c r="K36" s="202"/>
    </row>
    <row r="37" spans="1:11" ht="15">
      <c r="A37" s="61" t="s">
        <v>126</v>
      </c>
      <c r="B37" s="355"/>
      <c r="C37" s="355"/>
      <c r="D37" s="355"/>
      <c r="E37" s="355"/>
      <c r="F37" s="355"/>
      <c r="G37" s="355"/>
      <c r="H37" s="355"/>
      <c r="I37" s="355"/>
      <c r="J37" s="355"/>
      <c r="K37" s="202"/>
    </row>
    <row r="38" spans="1:11" ht="15">
      <c r="A38" s="61" t="s">
        <v>127</v>
      </c>
      <c r="B38" s="355"/>
      <c r="C38" s="355"/>
      <c r="D38" s="355"/>
      <c r="E38" s="355"/>
      <c r="F38" s="355"/>
      <c r="G38" s="355"/>
      <c r="H38" s="355"/>
      <c r="I38" s="355"/>
      <c r="J38" s="355"/>
      <c r="K38" s="202"/>
    </row>
    <row r="39" spans="1:11" ht="15">
      <c r="A39" s="61" t="s">
        <v>128</v>
      </c>
      <c r="B39" s="407">
        <f t="shared" ref="B39:J39" si="8">SUM(B40:B41)</f>
        <v>0</v>
      </c>
      <c r="C39" s="407">
        <f t="shared" si="8"/>
        <v>0</v>
      </c>
      <c r="D39" s="407">
        <f t="shared" si="8"/>
        <v>0</v>
      </c>
      <c r="E39" s="407">
        <f t="shared" si="8"/>
        <v>0</v>
      </c>
      <c r="F39" s="407">
        <f t="shared" si="8"/>
        <v>0</v>
      </c>
      <c r="G39" s="407">
        <f t="shared" si="8"/>
        <v>0</v>
      </c>
      <c r="H39" s="407">
        <f t="shared" si="8"/>
        <v>0</v>
      </c>
      <c r="I39" s="407">
        <f t="shared" si="8"/>
        <v>0</v>
      </c>
      <c r="J39" s="407">
        <f t="shared" si="8"/>
        <v>0</v>
      </c>
      <c r="K39" s="202"/>
    </row>
    <row r="40" spans="1:11" ht="30">
      <c r="A40" s="61" t="s">
        <v>415</v>
      </c>
      <c r="B40" s="358"/>
      <c r="C40" s="358"/>
      <c r="D40" s="358"/>
      <c r="E40" s="358"/>
      <c r="F40" s="358"/>
      <c r="G40" s="358"/>
      <c r="H40" s="358"/>
      <c r="I40" s="358"/>
      <c r="J40" s="358"/>
      <c r="K40" s="202"/>
    </row>
    <row r="41" spans="1:11" ht="15">
      <c r="A41" s="61" t="s">
        <v>129</v>
      </c>
      <c r="B41" s="358"/>
      <c r="C41" s="358"/>
      <c r="D41" s="358"/>
      <c r="E41" s="358"/>
      <c r="F41" s="358"/>
      <c r="G41" s="358"/>
      <c r="H41" s="358"/>
      <c r="I41" s="358"/>
      <c r="J41" s="358"/>
      <c r="K41" s="202"/>
    </row>
    <row r="42" spans="1:11" ht="15">
      <c r="A42" s="61" t="s">
        <v>130</v>
      </c>
      <c r="B42" s="358"/>
      <c r="C42" s="358"/>
      <c r="D42" s="358"/>
      <c r="E42" s="358"/>
      <c r="F42" s="358"/>
      <c r="G42" s="358"/>
      <c r="H42" s="358"/>
      <c r="I42" s="358"/>
      <c r="J42" s="358"/>
      <c r="K42" s="202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109" t="s">
        <v>99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108"/>
      <c r="C48" s="108"/>
      <c r="F48" s="108"/>
      <c r="G48" s="111"/>
      <c r="H48" s="108"/>
      <c r="I48"/>
      <c r="J48"/>
    </row>
    <row r="49" spans="1:10" s="2" customFormat="1" ht="15">
      <c r="B49" s="107" t="s">
        <v>262</v>
      </c>
      <c r="F49" s="12" t="s">
        <v>267</v>
      </c>
      <c r="G49" s="110"/>
      <c r="I49"/>
      <c r="J49"/>
    </row>
    <row r="50" spans="1:10" s="2" customFormat="1" ht="15">
      <c r="B50" s="102" t="s">
        <v>131</v>
      </c>
      <c r="F50" s="2" t="s">
        <v>263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24" sqref="B2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15" t="s">
        <v>298</v>
      </c>
      <c r="B1" s="117"/>
      <c r="C1" s="474" t="s">
        <v>101</v>
      </c>
      <c r="D1" s="474"/>
      <c r="E1" s="166"/>
    </row>
    <row r="2" spans="1:7">
      <c r="A2" s="117" t="s">
        <v>132</v>
      </c>
      <c r="B2" s="117"/>
      <c r="C2" s="472" t="s">
        <v>576</v>
      </c>
      <c r="D2" s="473"/>
      <c r="E2" s="166"/>
    </row>
    <row r="3" spans="1:7">
      <c r="A3" s="115"/>
      <c r="B3" s="117"/>
      <c r="C3" s="116"/>
      <c r="D3" s="116"/>
      <c r="E3" s="166"/>
    </row>
    <row r="4" spans="1:7">
      <c r="A4" s="118" t="s">
        <v>268</v>
      </c>
      <c r="B4" s="158"/>
      <c r="C4" s="159"/>
      <c r="D4" s="117"/>
      <c r="E4" s="166"/>
    </row>
    <row r="5" spans="1:7">
      <c r="A5" s="26" t="s">
        <v>449</v>
      </c>
      <c r="B5" s="26"/>
      <c r="C5" s="26"/>
      <c r="E5" s="166"/>
    </row>
    <row r="6" spans="1:7">
      <c r="A6" s="160"/>
      <c r="B6" s="160"/>
      <c r="C6" s="160"/>
      <c r="D6" s="161"/>
      <c r="E6" s="166"/>
    </row>
    <row r="7" spans="1:7">
      <c r="A7" s="117"/>
      <c r="B7" s="117"/>
      <c r="C7" s="117"/>
      <c r="D7" s="117"/>
      <c r="E7" s="166"/>
    </row>
    <row r="8" spans="1:7" s="6" customFormat="1" ht="39" customHeight="1">
      <c r="A8" s="162" t="s">
        <v>64</v>
      </c>
      <c r="B8" s="120" t="s">
        <v>243</v>
      </c>
      <c r="C8" s="120" t="s">
        <v>66</v>
      </c>
      <c r="D8" s="120" t="s">
        <v>67</v>
      </c>
      <c r="E8" s="166"/>
    </row>
    <row r="9" spans="1:7" s="7" customFormat="1" ht="16.5" customHeight="1">
      <c r="A9" s="312">
        <v>1</v>
      </c>
      <c r="B9" s="312" t="s">
        <v>65</v>
      </c>
      <c r="C9" s="443">
        <f>SUM(C10,C25)</f>
        <v>36560.39</v>
      </c>
      <c r="D9" s="443">
        <f>SUM(D10,D25)</f>
        <v>36560.39</v>
      </c>
      <c r="E9" s="166"/>
    </row>
    <row r="10" spans="1:7" s="7" customFormat="1" ht="16.5" customHeight="1">
      <c r="A10" s="128">
        <v>1.1000000000000001</v>
      </c>
      <c r="B10" s="128" t="s">
        <v>72</v>
      </c>
      <c r="C10" s="443">
        <f>SUM(C11,C12,C15,C18,C24)</f>
        <v>36560.39</v>
      </c>
      <c r="D10" s="443">
        <f>SUM(D11,D12,D15,D18,D23,D24)</f>
        <v>36560.39</v>
      </c>
      <c r="E10" s="166"/>
    </row>
    <row r="11" spans="1:7" s="9" customFormat="1" ht="16.5" customHeight="1">
      <c r="A11" s="129" t="s">
        <v>30</v>
      </c>
      <c r="B11" s="129" t="s">
        <v>71</v>
      </c>
      <c r="C11" s="444"/>
      <c r="D11" s="444"/>
      <c r="E11" s="166"/>
    </row>
    <row r="12" spans="1:7" s="10" customFormat="1" ht="16.5" customHeight="1">
      <c r="A12" s="129" t="s">
        <v>31</v>
      </c>
      <c r="B12" s="129" t="s">
        <v>305</v>
      </c>
      <c r="C12" s="445">
        <f>SUM(C13:C14)</f>
        <v>0</v>
      </c>
      <c r="D12" s="445">
        <f>SUM(D13:D14)</f>
        <v>0</v>
      </c>
      <c r="E12" s="166"/>
      <c r="G12" s="106"/>
    </row>
    <row r="13" spans="1:7" s="3" customFormat="1" ht="16.5" customHeight="1">
      <c r="A13" s="138" t="s">
        <v>73</v>
      </c>
      <c r="B13" s="138" t="s">
        <v>308</v>
      </c>
      <c r="C13" s="444"/>
      <c r="D13" s="444"/>
      <c r="E13" s="166"/>
    </row>
    <row r="14" spans="1:7" s="3" customFormat="1" ht="16.5" customHeight="1">
      <c r="A14" s="138" t="s">
        <v>100</v>
      </c>
      <c r="B14" s="138" t="s">
        <v>89</v>
      </c>
      <c r="C14" s="444"/>
      <c r="D14" s="444"/>
      <c r="E14" s="166"/>
    </row>
    <row r="15" spans="1:7" s="3" customFormat="1" ht="16.5" customHeight="1">
      <c r="A15" s="129" t="s">
        <v>74</v>
      </c>
      <c r="B15" s="129" t="s">
        <v>75</v>
      </c>
      <c r="C15" s="445">
        <f>SUM(C16:C17)</f>
        <v>36560.39</v>
      </c>
      <c r="D15" s="445">
        <f>SUM(D16:D17)</f>
        <v>36560.39</v>
      </c>
      <c r="E15" s="166"/>
    </row>
    <row r="16" spans="1:7" s="3" customFormat="1" ht="16.5" customHeight="1">
      <c r="A16" s="138" t="s">
        <v>76</v>
      </c>
      <c r="B16" s="138" t="s">
        <v>78</v>
      </c>
      <c r="C16" s="444">
        <v>24370.3</v>
      </c>
      <c r="D16" s="444">
        <f>C16</f>
        <v>24370.3</v>
      </c>
      <c r="E16" s="166"/>
    </row>
    <row r="17" spans="1:6" s="3" customFormat="1" ht="30">
      <c r="A17" s="138" t="s">
        <v>77</v>
      </c>
      <c r="B17" s="138" t="s">
        <v>102</v>
      </c>
      <c r="C17" s="444">
        <v>12190.09</v>
      </c>
      <c r="D17" s="444">
        <f>C17</f>
        <v>12190.09</v>
      </c>
      <c r="E17" s="166"/>
    </row>
    <row r="18" spans="1:6" s="3" customFormat="1" ht="16.5" customHeight="1">
      <c r="A18" s="129" t="s">
        <v>79</v>
      </c>
      <c r="B18" s="129" t="s">
        <v>395</v>
      </c>
      <c r="C18" s="445">
        <f>SUM(C19:C22)</f>
        <v>0</v>
      </c>
      <c r="D18" s="445">
        <f>SUM(D19:D22)</f>
        <v>0</v>
      </c>
      <c r="E18" s="166"/>
    </row>
    <row r="19" spans="1:6" s="3" customFormat="1" ht="16.5" customHeight="1">
      <c r="A19" s="138" t="s">
        <v>80</v>
      </c>
      <c r="B19" s="138" t="s">
        <v>81</v>
      </c>
      <c r="C19" s="444"/>
      <c r="D19" s="444"/>
      <c r="E19" s="166"/>
    </row>
    <row r="20" spans="1:6" s="3" customFormat="1" ht="30">
      <c r="A20" s="138" t="s">
        <v>84</v>
      </c>
      <c r="B20" s="138" t="s">
        <v>82</v>
      </c>
      <c r="C20" s="444"/>
      <c r="D20" s="444"/>
      <c r="E20" s="166"/>
    </row>
    <row r="21" spans="1:6" s="3" customFormat="1" ht="16.5" customHeight="1">
      <c r="A21" s="138" t="s">
        <v>85</v>
      </c>
      <c r="B21" s="138" t="s">
        <v>83</v>
      </c>
      <c r="C21" s="444"/>
      <c r="D21" s="444"/>
      <c r="E21" s="166"/>
    </row>
    <row r="22" spans="1:6" s="3" customFormat="1" ht="16.5" customHeight="1">
      <c r="A22" s="138" t="s">
        <v>86</v>
      </c>
      <c r="B22" s="138" t="s">
        <v>422</v>
      </c>
      <c r="C22" s="444"/>
      <c r="D22" s="444"/>
      <c r="E22" s="166"/>
    </row>
    <row r="23" spans="1:6" s="3" customFormat="1" ht="16.5" customHeight="1">
      <c r="A23" s="129" t="s">
        <v>87</v>
      </c>
      <c r="B23" s="129" t="s">
        <v>423</v>
      </c>
      <c r="C23" s="446"/>
      <c r="D23" s="444"/>
      <c r="E23" s="166"/>
    </row>
    <row r="24" spans="1:6" s="3" customFormat="1">
      <c r="A24" s="129" t="s">
        <v>245</v>
      </c>
      <c r="B24" s="129" t="s">
        <v>429</v>
      </c>
      <c r="C24" s="444"/>
      <c r="D24" s="444"/>
      <c r="E24" s="166"/>
    </row>
    <row r="25" spans="1:6" ht="16.5" customHeight="1">
      <c r="A25" s="128">
        <v>1.2</v>
      </c>
      <c r="B25" s="128" t="s">
        <v>88</v>
      </c>
      <c r="C25" s="443">
        <f>SUM(C26,C30)</f>
        <v>0</v>
      </c>
      <c r="D25" s="443">
        <f>SUM(D26,D30)</f>
        <v>0</v>
      </c>
      <c r="E25" s="166"/>
    </row>
    <row r="26" spans="1:6" ht="16.5" customHeight="1">
      <c r="A26" s="129" t="s">
        <v>32</v>
      </c>
      <c r="B26" s="129" t="s">
        <v>308</v>
      </c>
      <c r="C26" s="445">
        <f>SUM(C27:C29)</f>
        <v>0</v>
      </c>
      <c r="D26" s="445">
        <f>SUM(D27:D29)</f>
        <v>0</v>
      </c>
      <c r="E26" s="166"/>
    </row>
    <row r="27" spans="1:6">
      <c r="A27" s="313" t="s">
        <v>90</v>
      </c>
      <c r="B27" s="313" t="s">
        <v>306</v>
      </c>
      <c r="C27" s="444"/>
      <c r="D27" s="444"/>
      <c r="E27" s="166"/>
    </row>
    <row r="28" spans="1:6">
      <c r="A28" s="313" t="s">
        <v>91</v>
      </c>
      <c r="B28" s="313" t="s">
        <v>309</v>
      </c>
      <c r="C28" s="444"/>
      <c r="D28" s="444"/>
      <c r="E28" s="166"/>
    </row>
    <row r="29" spans="1:6">
      <c r="A29" s="313" t="s">
        <v>432</v>
      </c>
      <c r="B29" s="313" t="s">
        <v>307</v>
      </c>
      <c r="C29" s="444"/>
      <c r="D29" s="444"/>
      <c r="E29" s="166"/>
    </row>
    <row r="30" spans="1:6">
      <c r="A30" s="129" t="s">
        <v>33</v>
      </c>
      <c r="B30" s="323" t="s">
        <v>428</v>
      </c>
      <c r="C30" s="444"/>
      <c r="D30" s="444"/>
      <c r="E30" s="166"/>
    </row>
    <row r="31" spans="1:6">
      <c r="D31" s="26"/>
      <c r="E31" s="167"/>
      <c r="F31" s="26"/>
    </row>
    <row r="32" spans="1:6">
      <c r="A32" s="1"/>
      <c r="D32" s="26"/>
      <c r="E32" s="167"/>
      <c r="F32" s="26"/>
    </row>
    <row r="33" spans="1:9">
      <c r="D33" s="26"/>
      <c r="E33" s="167"/>
      <c r="F33" s="26"/>
    </row>
    <row r="34" spans="1:9">
      <c r="D34" s="26"/>
      <c r="E34" s="167"/>
      <c r="F34" s="26"/>
    </row>
    <row r="35" spans="1:9">
      <c r="A35" s="107" t="s">
        <v>99</v>
      </c>
      <c r="D35" s="26"/>
      <c r="E35" s="167"/>
      <c r="F35" s="26"/>
    </row>
    <row r="36" spans="1:9">
      <c r="D36" s="26"/>
      <c r="E36" s="168"/>
      <c r="F36" s="168"/>
      <c r="G36"/>
      <c r="H36"/>
      <c r="I36"/>
    </row>
    <row r="37" spans="1:9">
      <c r="D37" s="169"/>
      <c r="E37" s="168"/>
      <c r="F37" s="168"/>
      <c r="G37"/>
      <c r="H37"/>
      <c r="I37"/>
    </row>
    <row r="38" spans="1:9">
      <c r="A38"/>
      <c r="B38" s="107" t="s">
        <v>265</v>
      </c>
      <c r="D38" s="169"/>
      <c r="E38" s="168"/>
      <c r="F38" s="168"/>
      <c r="G38"/>
      <c r="H38"/>
      <c r="I38"/>
    </row>
    <row r="39" spans="1:9">
      <c r="A39"/>
      <c r="B39" s="2" t="s">
        <v>264</v>
      </c>
      <c r="D39" s="169"/>
      <c r="E39" s="168"/>
      <c r="F39" s="168"/>
      <c r="G39"/>
      <c r="H39"/>
      <c r="I39"/>
    </row>
    <row r="40" spans="1:9" customFormat="1" ht="12.75">
      <c r="B40" s="102" t="s">
        <v>131</v>
      </c>
      <c r="D40" s="168"/>
      <c r="E40" s="168"/>
      <c r="F40" s="168"/>
    </row>
    <row r="41" spans="1:9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F24" sqref="F24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>
      <c r="A1" s="194" t="s">
        <v>302</v>
      </c>
      <c r="B1" s="195"/>
      <c r="C1" s="195"/>
      <c r="D1" s="195"/>
      <c r="E1" s="195"/>
      <c r="F1" s="195"/>
      <c r="G1" s="201"/>
      <c r="H1" s="141" t="s">
        <v>190</v>
      </c>
      <c r="I1" s="201"/>
      <c r="J1" s="104"/>
      <c r="K1" s="104"/>
      <c r="L1" s="104"/>
    </row>
    <row r="2" spans="1:12" s="22" customFormat="1" ht="15">
      <c r="A2" s="161" t="s">
        <v>132</v>
      </c>
      <c r="B2" s="195"/>
      <c r="C2" s="195"/>
      <c r="D2" s="195"/>
      <c r="E2" s="195"/>
      <c r="F2" s="195"/>
      <c r="G2" s="203"/>
      <c r="H2" s="472" t="s">
        <v>576</v>
      </c>
      <c r="I2" s="473"/>
      <c r="J2" s="104"/>
      <c r="K2" s="104"/>
      <c r="L2" s="104"/>
    </row>
    <row r="3" spans="1:12" s="22" customFormat="1" ht="15">
      <c r="A3" s="195"/>
      <c r="B3" s="195"/>
      <c r="C3" s="195"/>
      <c r="D3" s="195"/>
      <c r="E3" s="195"/>
      <c r="F3" s="195"/>
      <c r="G3" s="203"/>
      <c r="H3" s="198"/>
      <c r="I3" s="203"/>
      <c r="J3" s="104"/>
      <c r="K3" s="104"/>
      <c r="L3" s="104"/>
    </row>
    <row r="4" spans="1:12" s="2" customFormat="1" ht="15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5"/>
      <c r="F4" s="195"/>
      <c r="G4" s="195"/>
      <c r="H4" s="195"/>
      <c r="I4" s="201"/>
      <c r="J4" s="100"/>
      <c r="K4" s="100"/>
      <c r="L4" s="22"/>
    </row>
    <row r="5" spans="1:12" s="2" customFormat="1" ht="15">
      <c r="A5" s="177" t="str">
        <f>'ფორმა N2'!A5</f>
        <v>პოლიტიკური გაერთიანება "ეროვნული ფორუმი"</v>
      </c>
      <c r="B5" s="26" t="s">
        <v>449</v>
      </c>
      <c r="C5" s="26"/>
      <c r="D5" s="26"/>
      <c r="E5" s="205"/>
      <c r="F5" s="206"/>
      <c r="G5" s="206"/>
      <c r="H5" s="206"/>
      <c r="I5" s="201"/>
      <c r="J5" s="100"/>
      <c r="K5" s="100"/>
      <c r="L5" s="12"/>
    </row>
    <row r="6" spans="1:12" s="22" customFormat="1" ht="13.5">
      <c r="A6" s="199"/>
      <c r="B6" s="200"/>
      <c r="C6" s="200"/>
      <c r="D6" s="200"/>
      <c r="E6" s="195"/>
      <c r="F6" s="195"/>
      <c r="G6" s="195"/>
      <c r="H6" s="195"/>
      <c r="I6" s="201"/>
      <c r="J6" s="100"/>
      <c r="K6" s="100"/>
      <c r="L6" s="100"/>
    </row>
    <row r="7" spans="1:12" ht="30">
      <c r="A7" s="191" t="s">
        <v>64</v>
      </c>
      <c r="B7" s="191" t="s">
        <v>369</v>
      </c>
      <c r="C7" s="193" t="s">
        <v>370</v>
      </c>
      <c r="D7" s="193" t="s">
        <v>229</v>
      </c>
      <c r="E7" s="193" t="s">
        <v>234</v>
      </c>
      <c r="F7" s="193" t="s">
        <v>235</v>
      </c>
      <c r="G7" s="193" t="s">
        <v>236</v>
      </c>
      <c r="H7" s="193" t="s">
        <v>237</v>
      </c>
      <c r="I7" s="201"/>
    </row>
    <row r="8" spans="1:12" ht="15">
      <c r="A8" s="191">
        <v>1</v>
      </c>
      <c r="B8" s="191">
        <v>2</v>
      </c>
      <c r="C8" s="193">
        <v>3</v>
      </c>
      <c r="D8" s="191">
        <v>4</v>
      </c>
      <c r="E8" s="193">
        <v>5</v>
      </c>
      <c r="F8" s="191">
        <v>6</v>
      </c>
      <c r="G8" s="193">
        <v>7</v>
      </c>
      <c r="H8" s="193">
        <v>8</v>
      </c>
      <c r="I8" s="201"/>
    </row>
    <row r="9" spans="1:12" ht="15">
      <c r="A9" s="105">
        <v>1</v>
      </c>
      <c r="B9" s="25"/>
      <c r="C9" s="25"/>
      <c r="D9" s="25"/>
      <c r="E9" s="25"/>
      <c r="F9" s="25"/>
      <c r="G9" s="214"/>
      <c r="H9" s="25"/>
      <c r="I9" s="201"/>
    </row>
    <row r="10" spans="1:12" ht="15">
      <c r="A10" s="105">
        <v>2</v>
      </c>
      <c r="B10" s="25"/>
      <c r="C10" s="25"/>
      <c r="D10" s="25"/>
      <c r="E10" s="25"/>
      <c r="F10" s="25"/>
      <c r="G10" s="214"/>
      <c r="H10" s="25"/>
      <c r="I10" s="201"/>
    </row>
    <row r="11" spans="1:12" ht="15">
      <c r="A11" s="105">
        <v>3</v>
      </c>
      <c r="B11" s="25"/>
      <c r="C11" s="25"/>
      <c r="D11" s="25"/>
      <c r="E11" s="25"/>
      <c r="F11" s="25"/>
      <c r="G11" s="214"/>
      <c r="H11" s="25"/>
      <c r="I11" s="201"/>
    </row>
    <row r="12" spans="1:12" ht="15">
      <c r="A12" s="105">
        <v>4</v>
      </c>
      <c r="B12" s="25"/>
      <c r="C12" s="25"/>
      <c r="D12" s="25"/>
      <c r="E12" s="25"/>
      <c r="F12" s="25"/>
      <c r="G12" s="214"/>
      <c r="H12" s="25"/>
      <c r="I12" s="201"/>
    </row>
    <row r="13" spans="1:12" ht="15">
      <c r="A13" s="105">
        <v>5</v>
      </c>
      <c r="B13" s="25"/>
      <c r="C13" s="25"/>
      <c r="D13" s="25"/>
      <c r="E13" s="25"/>
      <c r="F13" s="25"/>
      <c r="G13" s="214"/>
      <c r="H13" s="25"/>
      <c r="I13" s="201"/>
    </row>
    <row r="14" spans="1:12" ht="15">
      <c r="A14" s="105">
        <v>6</v>
      </c>
      <c r="B14" s="25"/>
      <c r="C14" s="25"/>
      <c r="D14" s="25"/>
      <c r="E14" s="25"/>
      <c r="F14" s="25"/>
      <c r="G14" s="214"/>
      <c r="H14" s="25"/>
      <c r="I14" s="201"/>
    </row>
    <row r="15" spans="1:12" s="22" customFormat="1" ht="15">
      <c r="A15" s="105">
        <v>7</v>
      </c>
      <c r="B15" s="25"/>
      <c r="C15" s="25"/>
      <c r="D15" s="25"/>
      <c r="E15" s="25"/>
      <c r="F15" s="25"/>
      <c r="G15" s="214"/>
      <c r="H15" s="25"/>
      <c r="I15" s="201"/>
      <c r="J15" s="100"/>
      <c r="K15" s="100"/>
      <c r="L15" s="100"/>
    </row>
    <row r="16" spans="1:12" s="22" customFormat="1" ht="15">
      <c r="A16" s="105">
        <v>8</v>
      </c>
      <c r="B16" s="25"/>
      <c r="C16" s="25"/>
      <c r="D16" s="25"/>
      <c r="E16" s="25"/>
      <c r="F16" s="25"/>
      <c r="G16" s="214"/>
      <c r="H16" s="25"/>
      <c r="I16" s="201"/>
      <c r="J16" s="100"/>
      <c r="K16" s="100"/>
      <c r="L16" s="100"/>
    </row>
    <row r="17" spans="1:12" s="22" customFormat="1" ht="15">
      <c r="A17" s="105">
        <v>9</v>
      </c>
      <c r="B17" s="25"/>
      <c r="C17" s="25"/>
      <c r="D17" s="25"/>
      <c r="E17" s="25"/>
      <c r="F17" s="25"/>
      <c r="G17" s="214"/>
      <c r="H17" s="25"/>
      <c r="I17" s="201"/>
      <c r="J17" s="100"/>
      <c r="K17" s="100"/>
      <c r="L17" s="100"/>
    </row>
    <row r="18" spans="1:12" s="22" customFormat="1" ht="15">
      <c r="A18" s="105">
        <v>10</v>
      </c>
      <c r="B18" s="25"/>
      <c r="C18" s="25"/>
      <c r="D18" s="25"/>
      <c r="E18" s="25"/>
      <c r="F18" s="25"/>
      <c r="G18" s="214"/>
      <c r="H18" s="25"/>
      <c r="I18" s="201"/>
      <c r="J18" s="100"/>
      <c r="K18" s="100"/>
      <c r="L18" s="100"/>
    </row>
    <row r="19" spans="1:12" s="22" customFormat="1" ht="15">
      <c r="A19" s="105">
        <v>11</v>
      </c>
      <c r="B19" s="25"/>
      <c r="C19" s="25"/>
      <c r="D19" s="25"/>
      <c r="E19" s="25"/>
      <c r="F19" s="25"/>
      <c r="G19" s="214"/>
      <c r="H19" s="25"/>
      <c r="I19" s="201"/>
      <c r="J19" s="100"/>
      <c r="K19" s="100"/>
      <c r="L19" s="100"/>
    </row>
    <row r="20" spans="1:12" s="22" customFormat="1" ht="15">
      <c r="A20" s="105">
        <v>12</v>
      </c>
      <c r="B20" s="25"/>
      <c r="C20" s="25"/>
      <c r="D20" s="25"/>
      <c r="E20" s="25"/>
      <c r="F20" s="25"/>
      <c r="G20" s="214"/>
      <c r="H20" s="25"/>
      <c r="I20" s="201"/>
      <c r="J20" s="100"/>
      <c r="K20" s="100"/>
      <c r="L20" s="100"/>
    </row>
    <row r="21" spans="1:12" s="22" customFormat="1" ht="15">
      <c r="A21" s="105">
        <v>13</v>
      </c>
      <c r="B21" s="25"/>
      <c r="C21" s="25"/>
      <c r="D21" s="25"/>
      <c r="E21" s="25"/>
      <c r="F21" s="25"/>
      <c r="G21" s="214"/>
      <c r="H21" s="25"/>
      <c r="I21" s="201"/>
      <c r="J21" s="100"/>
      <c r="K21" s="100"/>
      <c r="L21" s="100"/>
    </row>
    <row r="22" spans="1:12" s="22" customFormat="1" ht="15">
      <c r="A22" s="105">
        <v>14</v>
      </c>
      <c r="B22" s="25"/>
      <c r="C22" s="25"/>
      <c r="D22" s="25"/>
      <c r="E22" s="25"/>
      <c r="F22" s="25"/>
      <c r="G22" s="214"/>
      <c r="H22" s="25"/>
      <c r="I22" s="201"/>
      <c r="J22" s="100"/>
      <c r="K22" s="100"/>
      <c r="L22" s="100"/>
    </row>
    <row r="23" spans="1:12" s="22" customFormat="1" ht="15">
      <c r="A23" s="105">
        <v>15</v>
      </c>
      <c r="B23" s="25"/>
      <c r="C23" s="25"/>
      <c r="D23" s="25"/>
      <c r="E23" s="25"/>
      <c r="F23" s="25"/>
      <c r="G23" s="214"/>
      <c r="H23" s="25"/>
      <c r="I23" s="201"/>
      <c r="J23" s="100"/>
      <c r="K23" s="100"/>
      <c r="L23" s="100"/>
    </row>
    <row r="24" spans="1:12" s="22" customFormat="1" ht="15">
      <c r="A24" s="105">
        <v>16</v>
      </c>
      <c r="B24" s="25"/>
      <c r="C24" s="25"/>
      <c r="D24" s="25"/>
      <c r="E24" s="25"/>
      <c r="F24" s="25"/>
      <c r="G24" s="214"/>
      <c r="H24" s="25"/>
      <c r="I24" s="201"/>
      <c r="J24" s="100"/>
      <c r="K24" s="100"/>
      <c r="L24" s="100"/>
    </row>
    <row r="25" spans="1:12" s="22" customFormat="1" ht="15">
      <c r="A25" s="105">
        <v>17</v>
      </c>
      <c r="B25" s="25"/>
      <c r="C25" s="25"/>
      <c r="D25" s="25"/>
      <c r="E25" s="25"/>
      <c r="F25" s="25"/>
      <c r="G25" s="214"/>
      <c r="H25" s="25"/>
      <c r="I25" s="201"/>
      <c r="J25" s="100"/>
      <c r="K25" s="100"/>
      <c r="L25" s="100"/>
    </row>
    <row r="26" spans="1:12" s="22" customFormat="1" ht="15">
      <c r="A26" s="105">
        <v>18</v>
      </c>
      <c r="B26" s="25"/>
      <c r="C26" s="25"/>
      <c r="D26" s="25"/>
      <c r="E26" s="25"/>
      <c r="F26" s="25"/>
      <c r="G26" s="214"/>
      <c r="H26" s="25"/>
      <c r="I26" s="201"/>
      <c r="J26" s="100"/>
      <c r="K26" s="100"/>
      <c r="L26" s="100"/>
    </row>
    <row r="27" spans="1:12" s="22" customFormat="1" ht="15">
      <c r="A27" s="105" t="s">
        <v>275</v>
      </c>
      <c r="B27" s="25"/>
      <c r="C27" s="25"/>
      <c r="D27" s="25"/>
      <c r="E27" s="25"/>
      <c r="F27" s="25"/>
      <c r="G27" s="214"/>
      <c r="H27" s="25"/>
      <c r="I27" s="201"/>
      <c r="J27" s="100"/>
      <c r="K27" s="100"/>
      <c r="L27" s="100"/>
    </row>
    <row r="28" spans="1:12" s="22" customFormat="1">
      <c r="J28" s="100"/>
      <c r="K28" s="100"/>
      <c r="L28" s="100"/>
    </row>
    <row r="29" spans="1:12" s="22" customFormat="1"/>
    <row r="30" spans="1:12" s="22" customFormat="1">
      <c r="A30" s="24"/>
    </row>
    <row r="31" spans="1:12" s="2" customFormat="1" ht="15">
      <c r="B31" s="109" t="s">
        <v>99</v>
      </c>
      <c r="E31" s="5"/>
    </row>
    <row r="32" spans="1:12" s="2" customFormat="1" ht="15">
      <c r="C32" s="108"/>
      <c r="E32" s="108"/>
      <c r="F32" s="111"/>
      <c r="G32"/>
      <c r="H32"/>
      <c r="I32"/>
    </row>
    <row r="33" spans="1:9" s="2" customFormat="1" ht="15">
      <c r="A33"/>
      <c r="C33" s="107" t="s">
        <v>262</v>
      </c>
      <c r="E33" s="12" t="s">
        <v>267</v>
      </c>
      <c r="F33" s="110"/>
      <c r="G33"/>
      <c r="H33"/>
      <c r="I33"/>
    </row>
    <row r="34" spans="1:9" s="2" customFormat="1" ht="15">
      <c r="A34"/>
      <c r="C34" s="102" t="s">
        <v>131</v>
      </c>
      <c r="E34" s="2" t="s">
        <v>263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>
      <c r="A1" s="194" t="s">
        <v>303</v>
      </c>
      <c r="B1" s="195"/>
      <c r="C1" s="195"/>
      <c r="D1" s="195"/>
      <c r="E1" s="195"/>
      <c r="F1" s="195"/>
      <c r="G1" s="195"/>
      <c r="H1" s="201"/>
      <c r="I1" s="119" t="s">
        <v>190</v>
      </c>
      <c r="J1" s="208"/>
    </row>
    <row r="2" spans="1:12" s="22" customFormat="1" ht="15">
      <c r="A2" s="161" t="s">
        <v>132</v>
      </c>
      <c r="B2" s="195"/>
      <c r="C2" s="195"/>
      <c r="D2" s="195"/>
      <c r="E2" s="195"/>
      <c r="F2" s="195"/>
      <c r="G2" s="195"/>
      <c r="H2" s="201"/>
      <c r="I2" s="472" t="s">
        <v>576</v>
      </c>
      <c r="J2" s="473"/>
    </row>
    <row r="3" spans="1:12" s="22" customFormat="1" ht="15">
      <c r="A3" s="195"/>
      <c r="B3" s="195"/>
      <c r="C3" s="195"/>
      <c r="D3" s="195"/>
      <c r="E3" s="195"/>
      <c r="F3" s="195"/>
      <c r="G3" s="195"/>
      <c r="H3" s="198"/>
      <c r="I3" s="198"/>
      <c r="J3" s="208"/>
    </row>
    <row r="4" spans="1:12" s="2" customFormat="1" ht="15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4"/>
      <c r="F4" s="195"/>
      <c r="G4" s="195"/>
      <c r="H4" s="195"/>
      <c r="I4" s="204"/>
      <c r="J4" s="160"/>
      <c r="L4" s="22"/>
    </row>
    <row r="5" spans="1:12" s="2" customFormat="1" ht="15">
      <c r="A5" s="177" t="str">
        <f>'ფორმა N1'!D4</f>
        <v xml:space="preserve"> </v>
      </c>
      <c r="B5" s="26" t="s">
        <v>449</v>
      </c>
      <c r="C5" s="26"/>
      <c r="D5" s="26"/>
      <c r="E5" s="205"/>
      <c r="F5" s="206"/>
      <c r="G5" s="206"/>
      <c r="H5" s="206"/>
      <c r="I5" s="205"/>
      <c r="J5" s="160"/>
    </row>
    <row r="6" spans="1:12" s="22" customFormat="1" ht="13.5">
      <c r="A6" s="199"/>
      <c r="B6" s="200"/>
      <c r="C6" s="200"/>
      <c r="D6" s="200"/>
      <c r="E6" s="195"/>
      <c r="F6" s="195"/>
      <c r="G6" s="195"/>
      <c r="H6" s="195"/>
      <c r="I6" s="195"/>
      <c r="J6" s="203"/>
    </row>
    <row r="7" spans="1:12" ht="30">
      <c r="A7" s="207" t="s">
        <v>64</v>
      </c>
      <c r="B7" s="191" t="s">
        <v>242</v>
      </c>
      <c r="C7" s="193" t="s">
        <v>238</v>
      </c>
      <c r="D7" s="193" t="s">
        <v>239</v>
      </c>
      <c r="E7" s="193" t="s">
        <v>240</v>
      </c>
      <c r="F7" s="193" t="s">
        <v>241</v>
      </c>
      <c r="G7" s="193" t="s">
        <v>235</v>
      </c>
      <c r="H7" s="193" t="s">
        <v>236</v>
      </c>
      <c r="I7" s="193" t="s">
        <v>237</v>
      </c>
      <c r="J7" s="209"/>
    </row>
    <row r="8" spans="1:12" ht="15">
      <c r="A8" s="191">
        <v>1</v>
      </c>
      <c r="B8" s="191">
        <v>2</v>
      </c>
      <c r="C8" s="193">
        <v>3</v>
      </c>
      <c r="D8" s="191">
        <v>4</v>
      </c>
      <c r="E8" s="193">
        <v>5</v>
      </c>
      <c r="F8" s="191">
        <v>6</v>
      </c>
      <c r="G8" s="193">
        <v>7</v>
      </c>
      <c r="H8" s="191">
        <v>8</v>
      </c>
      <c r="I8" s="193">
        <v>9</v>
      </c>
      <c r="J8" s="209"/>
    </row>
    <row r="9" spans="1:12" ht="15">
      <c r="A9" s="105">
        <v>1</v>
      </c>
      <c r="B9" s="25"/>
      <c r="C9" s="25"/>
      <c r="D9" s="25"/>
      <c r="E9" s="25"/>
      <c r="F9" s="25"/>
      <c r="G9" s="25"/>
      <c r="H9" s="214"/>
      <c r="I9" s="25"/>
      <c r="J9" s="209"/>
    </row>
    <row r="10" spans="1:12" ht="15">
      <c r="A10" s="105">
        <v>2</v>
      </c>
      <c r="B10" s="25"/>
      <c r="C10" s="25"/>
      <c r="D10" s="25"/>
      <c r="E10" s="25"/>
      <c r="F10" s="25"/>
      <c r="G10" s="25"/>
      <c r="H10" s="214"/>
      <c r="I10" s="25"/>
      <c r="J10" s="209"/>
    </row>
    <row r="11" spans="1:12" ht="15">
      <c r="A11" s="105">
        <v>3</v>
      </c>
      <c r="B11" s="25"/>
      <c r="C11" s="25"/>
      <c r="D11" s="25"/>
      <c r="E11" s="25"/>
      <c r="F11" s="25"/>
      <c r="G11" s="25"/>
      <c r="H11" s="214"/>
      <c r="I11" s="25"/>
      <c r="J11" s="209"/>
    </row>
    <row r="12" spans="1:12" ht="15">
      <c r="A12" s="105">
        <v>4</v>
      </c>
      <c r="B12" s="25"/>
      <c r="C12" s="25"/>
      <c r="D12" s="25"/>
      <c r="E12" s="25"/>
      <c r="F12" s="25"/>
      <c r="G12" s="25"/>
      <c r="H12" s="214"/>
      <c r="I12" s="25"/>
      <c r="J12" s="209"/>
    </row>
    <row r="13" spans="1:12" ht="15">
      <c r="A13" s="105">
        <v>5</v>
      </c>
      <c r="B13" s="25"/>
      <c r="C13" s="25"/>
      <c r="D13" s="25"/>
      <c r="E13" s="25"/>
      <c r="F13" s="25"/>
      <c r="G13" s="25"/>
      <c r="H13" s="214"/>
      <c r="I13" s="25"/>
      <c r="J13" s="209"/>
    </row>
    <row r="14" spans="1:12" ht="15">
      <c r="A14" s="105">
        <v>6</v>
      </c>
      <c r="B14" s="25"/>
      <c r="C14" s="25"/>
      <c r="D14" s="25"/>
      <c r="E14" s="25"/>
      <c r="F14" s="25"/>
      <c r="G14" s="25"/>
      <c r="H14" s="214"/>
      <c r="I14" s="25"/>
      <c r="J14" s="209"/>
    </row>
    <row r="15" spans="1:12" s="22" customFormat="1" ht="15">
      <c r="A15" s="105">
        <v>7</v>
      </c>
      <c r="B15" s="25"/>
      <c r="C15" s="25"/>
      <c r="D15" s="25"/>
      <c r="E15" s="25"/>
      <c r="F15" s="25"/>
      <c r="G15" s="25"/>
      <c r="H15" s="214"/>
      <c r="I15" s="25"/>
      <c r="J15" s="203"/>
    </row>
    <row r="16" spans="1:12" s="22" customFormat="1" ht="15">
      <c r="A16" s="105">
        <v>8</v>
      </c>
      <c r="B16" s="25"/>
      <c r="C16" s="25"/>
      <c r="D16" s="25"/>
      <c r="E16" s="25"/>
      <c r="F16" s="25"/>
      <c r="G16" s="25"/>
      <c r="H16" s="214"/>
      <c r="I16" s="25"/>
      <c r="J16" s="203"/>
    </row>
    <row r="17" spans="1:10" s="22" customFormat="1" ht="15">
      <c r="A17" s="105">
        <v>9</v>
      </c>
      <c r="B17" s="25"/>
      <c r="C17" s="25"/>
      <c r="D17" s="25"/>
      <c r="E17" s="25"/>
      <c r="F17" s="25"/>
      <c r="G17" s="25"/>
      <c r="H17" s="214"/>
      <c r="I17" s="25"/>
      <c r="J17" s="203"/>
    </row>
    <row r="18" spans="1:10" s="22" customFormat="1" ht="15">
      <c r="A18" s="105">
        <v>10</v>
      </c>
      <c r="B18" s="25"/>
      <c r="C18" s="25"/>
      <c r="D18" s="25"/>
      <c r="E18" s="25"/>
      <c r="F18" s="25"/>
      <c r="G18" s="25"/>
      <c r="H18" s="214"/>
      <c r="I18" s="25"/>
      <c r="J18" s="203"/>
    </row>
    <row r="19" spans="1:10" s="22" customFormat="1" ht="15">
      <c r="A19" s="105">
        <v>11</v>
      </c>
      <c r="B19" s="25"/>
      <c r="C19" s="25"/>
      <c r="D19" s="25"/>
      <c r="E19" s="25"/>
      <c r="F19" s="25"/>
      <c r="G19" s="25"/>
      <c r="H19" s="214"/>
      <c r="I19" s="25"/>
      <c r="J19" s="203"/>
    </row>
    <row r="20" spans="1:10" s="22" customFormat="1" ht="15">
      <c r="A20" s="105">
        <v>12</v>
      </c>
      <c r="B20" s="25"/>
      <c r="C20" s="25"/>
      <c r="D20" s="25"/>
      <c r="E20" s="25"/>
      <c r="F20" s="25"/>
      <c r="G20" s="25"/>
      <c r="H20" s="214"/>
      <c r="I20" s="25"/>
      <c r="J20" s="203"/>
    </row>
    <row r="21" spans="1:10" s="22" customFormat="1" ht="15">
      <c r="A21" s="105">
        <v>13</v>
      </c>
      <c r="B21" s="25"/>
      <c r="C21" s="25"/>
      <c r="D21" s="25"/>
      <c r="E21" s="25"/>
      <c r="F21" s="25"/>
      <c r="G21" s="25"/>
      <c r="H21" s="214"/>
      <c r="I21" s="25"/>
      <c r="J21" s="203"/>
    </row>
    <row r="22" spans="1:10" s="22" customFormat="1" ht="15">
      <c r="A22" s="105">
        <v>14</v>
      </c>
      <c r="B22" s="25"/>
      <c r="C22" s="25"/>
      <c r="D22" s="25"/>
      <c r="E22" s="25"/>
      <c r="F22" s="25"/>
      <c r="G22" s="25"/>
      <c r="H22" s="214"/>
      <c r="I22" s="25"/>
      <c r="J22" s="203"/>
    </row>
    <row r="23" spans="1:10" s="22" customFormat="1" ht="15">
      <c r="A23" s="105">
        <v>15</v>
      </c>
      <c r="B23" s="25"/>
      <c r="C23" s="25"/>
      <c r="D23" s="25"/>
      <c r="E23" s="25"/>
      <c r="F23" s="25"/>
      <c r="G23" s="25"/>
      <c r="H23" s="214"/>
      <c r="I23" s="25"/>
      <c r="J23" s="203"/>
    </row>
    <row r="24" spans="1:10" s="22" customFormat="1" ht="15">
      <c r="A24" s="105">
        <v>16</v>
      </c>
      <c r="B24" s="25"/>
      <c r="C24" s="25"/>
      <c r="D24" s="25"/>
      <c r="E24" s="25"/>
      <c r="F24" s="25"/>
      <c r="G24" s="25"/>
      <c r="H24" s="214"/>
      <c r="I24" s="25"/>
      <c r="J24" s="203"/>
    </row>
    <row r="25" spans="1:10" s="22" customFormat="1" ht="15">
      <c r="A25" s="105">
        <v>17</v>
      </c>
      <c r="B25" s="25"/>
      <c r="C25" s="25"/>
      <c r="D25" s="25"/>
      <c r="E25" s="25"/>
      <c r="F25" s="25"/>
      <c r="G25" s="25"/>
      <c r="H25" s="214"/>
      <c r="I25" s="25"/>
      <c r="J25" s="203"/>
    </row>
    <row r="26" spans="1:10" s="22" customFormat="1" ht="15">
      <c r="A26" s="105">
        <v>18</v>
      </c>
      <c r="B26" s="25"/>
      <c r="C26" s="25"/>
      <c r="D26" s="25"/>
      <c r="E26" s="25"/>
      <c r="F26" s="25"/>
      <c r="G26" s="25"/>
      <c r="H26" s="214"/>
      <c r="I26" s="25"/>
      <c r="J26" s="203"/>
    </row>
    <row r="27" spans="1:10" s="22" customFormat="1" ht="15">
      <c r="A27" s="105" t="s">
        <v>275</v>
      </c>
      <c r="B27" s="25"/>
      <c r="C27" s="25"/>
      <c r="D27" s="25"/>
      <c r="E27" s="25"/>
      <c r="F27" s="25"/>
      <c r="G27" s="25"/>
      <c r="H27" s="214"/>
      <c r="I27" s="25"/>
      <c r="J27" s="203"/>
    </row>
    <row r="28" spans="1:10" s="22" customFormat="1">
      <c r="J28" s="100"/>
    </row>
    <row r="29" spans="1:10" s="22" customFormat="1"/>
    <row r="30" spans="1:10" s="22" customFormat="1">
      <c r="A30" s="24"/>
    </row>
    <row r="31" spans="1:10" s="2" customFormat="1" ht="15">
      <c r="B31" s="109" t="s">
        <v>99</v>
      </c>
      <c r="E31" s="5"/>
    </row>
    <row r="32" spans="1:10" s="2" customFormat="1" ht="15">
      <c r="C32" s="108"/>
      <c r="E32" s="108"/>
      <c r="F32" s="111"/>
      <c r="G32" s="111"/>
      <c r="H32"/>
      <c r="I32"/>
    </row>
    <row r="33" spans="1:10" s="2" customFormat="1" ht="15">
      <c r="A33"/>
      <c r="C33" s="107" t="s">
        <v>262</v>
      </c>
      <c r="E33" s="12" t="s">
        <v>267</v>
      </c>
      <c r="F33" s="110"/>
      <c r="G33"/>
      <c r="H33"/>
      <c r="I33"/>
    </row>
    <row r="34" spans="1:10" s="2" customFormat="1" ht="15">
      <c r="A34"/>
      <c r="C34" s="102" t="s">
        <v>131</v>
      </c>
      <c r="E34" s="2" t="s">
        <v>263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100"/>
    </row>
    <row r="38" spans="1:10" s="22" customFormat="1">
      <c r="J38" s="100"/>
    </row>
    <row r="39" spans="1:10" s="22" customFormat="1">
      <c r="J39" s="100"/>
    </row>
    <row r="40" spans="1:10" s="22" customFormat="1">
      <c r="J40" s="100"/>
    </row>
    <row r="41" spans="1:10" s="22" customFormat="1">
      <c r="J41" s="100"/>
    </row>
    <row r="42" spans="1:10" s="22" customFormat="1">
      <c r="J42" s="100"/>
    </row>
    <row r="43" spans="1:10" s="22" customFormat="1">
      <c r="J43" s="100"/>
    </row>
    <row r="44" spans="1:10" s="22" customFormat="1">
      <c r="J44" s="100"/>
    </row>
    <row r="45" spans="1:10" s="22" customFormat="1">
      <c r="J45" s="100"/>
    </row>
    <row r="46" spans="1:10" s="22" customFormat="1">
      <c r="J46" s="100"/>
    </row>
    <row r="47" spans="1:10" s="22" customFormat="1">
      <c r="J47" s="100"/>
    </row>
    <row r="48" spans="1:10" s="22" customFormat="1">
      <c r="J48" s="100"/>
    </row>
    <row r="49" spans="10:10" s="22" customFormat="1">
      <c r="J49" s="100"/>
    </row>
    <row r="50" spans="10:10" s="22" customFormat="1">
      <c r="J50" s="100"/>
    </row>
    <row r="51" spans="10:10" s="22" customFormat="1">
      <c r="J51" s="100"/>
    </row>
    <row r="52" spans="10:10" s="22" customFormat="1">
      <c r="J52" s="100"/>
    </row>
    <row r="53" spans="10:10" s="22" customFormat="1">
      <c r="J53" s="100"/>
    </row>
    <row r="54" spans="10:10" s="22" customFormat="1">
      <c r="J54" s="100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F24" sqref="F24"/>
    </sheetView>
  </sheetViews>
  <sheetFormatPr defaultRowHeight="12.75"/>
  <cols>
    <col min="1" max="1" width="4.85546875" style="286" customWidth="1"/>
    <col min="2" max="2" width="37.42578125" style="286" customWidth="1"/>
    <col min="3" max="3" width="21.5703125" style="286" customWidth="1"/>
    <col min="4" max="4" width="20" style="286" customWidth="1"/>
    <col min="5" max="5" width="18.7109375" style="286" customWidth="1"/>
    <col min="6" max="6" width="24.140625" style="286" customWidth="1"/>
    <col min="7" max="7" width="27.140625" style="286" customWidth="1"/>
    <col min="8" max="8" width="0.7109375" style="286" customWidth="1"/>
    <col min="9" max="16384" width="9.140625" style="286"/>
  </cols>
  <sheetData>
    <row r="1" spans="1:8" s="270" customFormat="1" ht="15">
      <c r="A1" s="267" t="s">
        <v>323</v>
      </c>
      <c r="B1" s="268"/>
      <c r="C1" s="268"/>
      <c r="D1" s="268"/>
      <c r="E1" s="268"/>
      <c r="F1" s="119"/>
      <c r="G1" s="119" t="s">
        <v>101</v>
      </c>
      <c r="H1" s="271"/>
    </row>
    <row r="2" spans="1:8" s="270" customFormat="1" ht="14.25" customHeight="1">
      <c r="A2" s="271" t="s">
        <v>314</v>
      </c>
      <c r="B2" s="268"/>
      <c r="C2" s="268"/>
      <c r="D2" s="268"/>
      <c r="E2" s="269"/>
      <c r="F2" s="269"/>
      <c r="G2" s="472" t="s">
        <v>576</v>
      </c>
      <c r="H2" s="473"/>
    </row>
    <row r="3" spans="1:8" s="270" customFormat="1">
      <c r="A3" s="271"/>
      <c r="B3" s="268"/>
      <c r="C3" s="268"/>
      <c r="D3" s="268"/>
      <c r="E3" s="269"/>
      <c r="F3" s="269"/>
      <c r="G3" s="269"/>
      <c r="H3" s="271"/>
    </row>
    <row r="4" spans="1:8" s="270" customFormat="1" ht="15">
      <c r="A4" s="172" t="s">
        <v>268</v>
      </c>
      <c r="B4" s="268"/>
      <c r="C4" s="268"/>
      <c r="D4" s="268"/>
      <c r="E4" s="272"/>
      <c r="F4" s="272"/>
      <c r="G4" s="269"/>
      <c r="H4" s="271"/>
    </row>
    <row r="5" spans="1:8" s="270" customFormat="1" ht="15">
      <c r="A5" s="273"/>
      <c r="B5" s="26" t="s">
        <v>449</v>
      </c>
      <c r="C5" s="26"/>
      <c r="D5" s="26"/>
      <c r="E5" s="273"/>
      <c r="F5" s="273"/>
      <c r="G5" s="274"/>
      <c r="H5" s="271"/>
    </row>
    <row r="6" spans="1:8" s="287" customFormat="1">
      <c r="A6" s="275"/>
      <c r="B6" s="275"/>
      <c r="C6" s="275"/>
      <c r="D6" s="275"/>
      <c r="E6" s="275"/>
      <c r="F6" s="275"/>
      <c r="G6" s="275"/>
      <c r="H6" s="272"/>
    </row>
    <row r="7" spans="1:8" s="270" customFormat="1" ht="51">
      <c r="A7" s="305" t="s">
        <v>64</v>
      </c>
      <c r="B7" s="278" t="s">
        <v>318</v>
      </c>
      <c r="C7" s="278" t="s">
        <v>319</v>
      </c>
      <c r="D7" s="278" t="s">
        <v>320</v>
      </c>
      <c r="E7" s="278" t="s">
        <v>321</v>
      </c>
      <c r="F7" s="278" t="s">
        <v>322</v>
      </c>
      <c r="G7" s="278" t="s">
        <v>315</v>
      </c>
      <c r="H7" s="271"/>
    </row>
    <row r="8" spans="1:8" s="270" customFormat="1">
      <c r="A8" s="276">
        <v>1</v>
      </c>
      <c r="B8" s="277">
        <v>2</v>
      </c>
      <c r="C8" s="277">
        <v>3</v>
      </c>
      <c r="D8" s="277">
        <v>4</v>
      </c>
      <c r="E8" s="278">
        <v>5</v>
      </c>
      <c r="F8" s="278">
        <v>6</v>
      </c>
      <c r="G8" s="278">
        <v>7</v>
      </c>
      <c r="H8" s="271"/>
    </row>
    <row r="9" spans="1:8" s="270" customFormat="1">
      <c r="A9" s="288">
        <v>1</v>
      </c>
      <c r="B9" s="279"/>
      <c r="C9" s="279"/>
      <c r="D9" s="280"/>
      <c r="E9" s="279"/>
      <c r="F9" s="279"/>
      <c r="G9" s="279"/>
      <c r="H9" s="271"/>
    </row>
    <row r="10" spans="1:8" s="270" customFormat="1">
      <c r="A10" s="288">
        <v>2</v>
      </c>
      <c r="B10" s="279"/>
      <c r="C10" s="279"/>
      <c r="D10" s="280"/>
      <c r="E10" s="279"/>
      <c r="F10" s="279"/>
      <c r="G10" s="279"/>
      <c r="H10" s="271"/>
    </row>
    <row r="11" spans="1:8" s="270" customFormat="1">
      <c r="A11" s="288">
        <v>3</v>
      </c>
      <c r="B11" s="279"/>
      <c r="C11" s="279"/>
      <c r="D11" s="280"/>
      <c r="E11" s="279"/>
      <c r="F11" s="279"/>
      <c r="G11" s="279"/>
      <c r="H11" s="271"/>
    </row>
    <row r="12" spans="1:8" s="270" customFormat="1">
      <c r="A12" s="288">
        <v>4</v>
      </c>
      <c r="B12" s="279"/>
      <c r="C12" s="279"/>
      <c r="D12" s="280"/>
      <c r="E12" s="279"/>
      <c r="F12" s="279"/>
      <c r="G12" s="279"/>
      <c r="H12" s="271"/>
    </row>
    <row r="13" spans="1:8" s="270" customFormat="1">
      <c r="A13" s="288">
        <v>5</v>
      </c>
      <c r="B13" s="279"/>
      <c r="C13" s="279"/>
      <c r="D13" s="280"/>
      <c r="E13" s="279"/>
      <c r="F13" s="279"/>
      <c r="G13" s="279"/>
      <c r="H13" s="271"/>
    </row>
    <row r="14" spans="1:8" s="270" customFormat="1">
      <c r="A14" s="288">
        <v>6</v>
      </c>
      <c r="B14" s="279"/>
      <c r="C14" s="279"/>
      <c r="D14" s="280"/>
      <c r="E14" s="279"/>
      <c r="F14" s="279"/>
      <c r="G14" s="279"/>
      <c r="H14" s="271"/>
    </row>
    <row r="15" spans="1:8" s="270" customFormat="1">
      <c r="A15" s="288">
        <v>7</v>
      </c>
      <c r="B15" s="279"/>
      <c r="C15" s="279"/>
      <c r="D15" s="280"/>
      <c r="E15" s="279"/>
      <c r="F15" s="279"/>
      <c r="G15" s="279"/>
      <c r="H15" s="271"/>
    </row>
    <row r="16" spans="1:8" s="270" customFormat="1">
      <c r="A16" s="288">
        <v>8</v>
      </c>
      <c r="B16" s="279"/>
      <c r="C16" s="279"/>
      <c r="D16" s="280"/>
      <c r="E16" s="279"/>
      <c r="F16" s="279"/>
      <c r="G16" s="279"/>
      <c r="H16" s="271"/>
    </row>
    <row r="17" spans="1:11" s="270" customFormat="1">
      <c r="A17" s="288">
        <v>9</v>
      </c>
      <c r="B17" s="279"/>
      <c r="C17" s="279"/>
      <c r="D17" s="280"/>
      <c r="E17" s="279"/>
      <c r="F17" s="279"/>
      <c r="G17" s="279"/>
      <c r="H17" s="271"/>
    </row>
    <row r="18" spans="1:11" s="270" customFormat="1">
      <c r="A18" s="288">
        <v>10</v>
      </c>
      <c r="B18" s="279"/>
      <c r="C18" s="279"/>
      <c r="D18" s="280"/>
      <c r="E18" s="279"/>
      <c r="F18" s="279"/>
      <c r="G18" s="279"/>
      <c r="H18" s="271"/>
    </row>
    <row r="19" spans="1:11" s="270" customFormat="1">
      <c r="A19" s="288" t="s">
        <v>272</v>
      </c>
      <c r="B19" s="279"/>
      <c r="C19" s="279"/>
      <c r="D19" s="280"/>
      <c r="E19" s="279"/>
      <c r="F19" s="279"/>
      <c r="G19" s="279"/>
      <c r="H19" s="271"/>
    </row>
    <row r="22" spans="1:11" s="270" customFormat="1"/>
    <row r="23" spans="1:11" s="270" customFormat="1"/>
    <row r="24" spans="1:11" s="21" customFormat="1" ht="15">
      <c r="B24" s="281" t="s">
        <v>99</v>
      </c>
      <c r="C24" s="281"/>
    </row>
    <row r="25" spans="1:11" s="21" customFormat="1" ht="15">
      <c r="B25" s="281"/>
      <c r="C25" s="281"/>
    </row>
    <row r="26" spans="1:11" s="21" customFormat="1" ht="15">
      <c r="C26" s="283"/>
      <c r="F26" s="283"/>
      <c r="G26" s="283"/>
      <c r="H26" s="282"/>
    </row>
    <row r="27" spans="1:11" s="21" customFormat="1" ht="15">
      <c r="C27" s="284" t="s">
        <v>262</v>
      </c>
      <c r="F27" s="281" t="s">
        <v>316</v>
      </c>
      <c r="J27" s="282"/>
      <c r="K27" s="282"/>
    </row>
    <row r="28" spans="1:11" s="21" customFormat="1" ht="15">
      <c r="C28" s="284" t="s">
        <v>131</v>
      </c>
      <c r="F28" s="285" t="s">
        <v>263</v>
      </c>
      <c r="J28" s="282"/>
      <c r="K28" s="282"/>
    </row>
    <row r="29" spans="1:11" s="270" customFormat="1" ht="15">
      <c r="C29" s="284"/>
      <c r="J29" s="287"/>
      <c r="K29" s="287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93" zoomScaleNormal="80" zoomScaleSheetLayoutView="93" workbookViewId="0">
      <selection activeCell="F9" sqref="F9:F1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94" t="s">
        <v>437</v>
      </c>
      <c r="B1" s="195"/>
      <c r="C1" s="195"/>
      <c r="D1" s="195"/>
      <c r="E1" s="195"/>
      <c r="F1" s="195"/>
      <c r="G1" s="195"/>
      <c r="H1" s="195"/>
      <c r="I1" s="195"/>
      <c r="J1" s="195"/>
      <c r="K1" s="119" t="s">
        <v>101</v>
      </c>
    </row>
    <row r="2" spans="1:12" ht="15">
      <c r="A2" s="161" t="s">
        <v>132</v>
      </c>
      <c r="B2" s="195"/>
      <c r="C2" s="195"/>
      <c r="D2" s="195"/>
      <c r="E2" s="195"/>
      <c r="F2" s="195"/>
      <c r="G2" s="195"/>
      <c r="H2" s="195"/>
      <c r="I2" s="195"/>
      <c r="J2" s="195"/>
      <c r="K2" s="472" t="s">
        <v>576</v>
      </c>
      <c r="L2" s="473"/>
    </row>
    <row r="3" spans="1:12" ht="1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8"/>
    </row>
    <row r="4" spans="1:12" ht="15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4"/>
      <c r="F4" s="195"/>
      <c r="G4" s="195"/>
      <c r="H4" s="195"/>
      <c r="I4" s="195"/>
      <c r="J4" s="195"/>
      <c r="K4" s="204"/>
    </row>
    <row r="5" spans="1:12" s="259" customFormat="1" ht="15">
      <c r="A5" s="296" t="str">
        <f>'ფორმა N1'!D4</f>
        <v xml:space="preserve"> </v>
      </c>
      <c r="B5" s="26" t="s">
        <v>449</v>
      </c>
      <c r="C5" s="26"/>
      <c r="D5" s="26"/>
      <c r="E5" s="297"/>
      <c r="F5" s="298"/>
      <c r="G5" s="298"/>
      <c r="H5" s="298"/>
      <c r="I5" s="298"/>
      <c r="J5" s="298"/>
      <c r="K5" s="297"/>
    </row>
    <row r="6" spans="1:12" ht="13.5">
      <c r="A6" s="199"/>
      <c r="B6" s="200"/>
      <c r="C6" s="200"/>
      <c r="D6" s="200"/>
      <c r="E6" s="195"/>
      <c r="F6" s="195"/>
      <c r="G6" s="195"/>
      <c r="H6" s="195"/>
      <c r="I6" s="195"/>
      <c r="J6" s="195"/>
      <c r="K6" s="195"/>
    </row>
    <row r="7" spans="1:12" ht="60">
      <c r="A7" s="207" t="s">
        <v>64</v>
      </c>
      <c r="B7" s="193" t="s">
        <v>371</v>
      </c>
      <c r="C7" s="193" t="s">
        <v>372</v>
      </c>
      <c r="D7" s="193" t="s">
        <v>374</v>
      </c>
      <c r="E7" s="193" t="s">
        <v>373</v>
      </c>
      <c r="F7" s="193" t="s">
        <v>382</v>
      </c>
      <c r="G7" s="193" t="s">
        <v>383</v>
      </c>
      <c r="H7" s="193" t="s">
        <v>377</v>
      </c>
      <c r="I7" s="193" t="s">
        <v>378</v>
      </c>
      <c r="J7" s="193" t="s">
        <v>389</v>
      </c>
      <c r="K7" s="193" t="s">
        <v>379</v>
      </c>
    </row>
    <row r="8" spans="1:12" ht="15">
      <c r="A8" s="191">
        <v>1</v>
      </c>
      <c r="B8" s="191">
        <v>2</v>
      </c>
      <c r="C8" s="193">
        <v>3</v>
      </c>
      <c r="D8" s="191">
        <v>4</v>
      </c>
      <c r="E8" s="193">
        <v>5</v>
      </c>
      <c r="F8" s="191">
        <v>6</v>
      </c>
      <c r="G8" s="193">
        <v>7</v>
      </c>
      <c r="H8" s="191">
        <v>8</v>
      </c>
      <c r="I8" s="193">
        <v>9</v>
      </c>
      <c r="J8" s="191">
        <v>10</v>
      </c>
      <c r="K8" s="193">
        <v>11</v>
      </c>
    </row>
    <row r="9" spans="1:12" ht="30">
      <c r="A9" s="105">
        <v>1</v>
      </c>
      <c r="B9" s="355" t="s">
        <v>455</v>
      </c>
      <c r="C9" s="355" t="s">
        <v>456</v>
      </c>
      <c r="D9" s="355" t="s">
        <v>457</v>
      </c>
      <c r="E9" s="355" t="s">
        <v>458</v>
      </c>
      <c r="F9" s="356">
        <v>2000</v>
      </c>
      <c r="G9" s="357" t="s">
        <v>459</v>
      </c>
      <c r="H9" s="355" t="s">
        <v>460</v>
      </c>
      <c r="I9" s="355" t="s">
        <v>461</v>
      </c>
      <c r="J9" s="294"/>
      <c r="K9" s="25"/>
    </row>
    <row r="10" spans="1:12" ht="30">
      <c r="A10" s="105">
        <v>2</v>
      </c>
      <c r="B10" s="358" t="s">
        <v>462</v>
      </c>
      <c r="C10" s="355" t="s">
        <v>456</v>
      </c>
      <c r="D10" s="358" t="s">
        <v>463</v>
      </c>
      <c r="E10" s="358" t="s">
        <v>464</v>
      </c>
      <c r="F10" s="359">
        <v>1000</v>
      </c>
      <c r="G10" s="360">
        <v>65002000521</v>
      </c>
      <c r="H10" s="361" t="s">
        <v>465</v>
      </c>
      <c r="I10" s="361" t="s">
        <v>466</v>
      </c>
      <c r="J10" s="294"/>
      <c r="K10" s="25"/>
    </row>
    <row r="11" spans="1:12" ht="30">
      <c r="A11" s="105">
        <v>3</v>
      </c>
      <c r="B11" s="358" t="s">
        <v>467</v>
      </c>
      <c r="C11" s="355" t="s">
        <v>456</v>
      </c>
      <c r="D11" s="358" t="s">
        <v>468</v>
      </c>
      <c r="E11" s="358" t="s">
        <v>469</v>
      </c>
      <c r="F11" s="359">
        <v>500</v>
      </c>
      <c r="G11" s="360">
        <v>60001032742</v>
      </c>
      <c r="H11" s="361" t="s">
        <v>470</v>
      </c>
      <c r="I11" s="361" t="s">
        <v>471</v>
      </c>
      <c r="J11" s="294"/>
      <c r="K11" s="25"/>
    </row>
    <row r="12" spans="1:12" ht="45">
      <c r="A12" s="105">
        <v>4</v>
      </c>
      <c r="B12" s="25" t="s">
        <v>476</v>
      </c>
      <c r="C12" s="355" t="s">
        <v>456</v>
      </c>
      <c r="D12" s="25" t="s">
        <v>474</v>
      </c>
      <c r="E12" s="25" t="s">
        <v>475</v>
      </c>
      <c r="F12" s="105">
        <v>1000</v>
      </c>
      <c r="G12" s="362">
        <v>35001014355</v>
      </c>
      <c r="H12" s="294" t="s">
        <v>472</v>
      </c>
      <c r="I12" s="294" t="s">
        <v>473</v>
      </c>
      <c r="J12" s="294"/>
      <c r="K12" s="25"/>
    </row>
    <row r="13" spans="1:12" ht="15">
      <c r="A13" s="105">
        <v>5</v>
      </c>
      <c r="B13" s="25"/>
      <c r="C13" s="25"/>
      <c r="D13" s="25"/>
      <c r="E13" s="25"/>
      <c r="F13" s="25"/>
      <c r="G13" s="25"/>
      <c r="H13" s="294"/>
      <c r="I13" s="294"/>
      <c r="J13" s="294"/>
      <c r="K13" s="25"/>
    </row>
    <row r="14" spans="1:12" ht="15">
      <c r="A14" s="105">
        <v>6</v>
      </c>
      <c r="B14" s="25"/>
      <c r="C14" s="25"/>
      <c r="D14" s="25"/>
      <c r="E14" s="25"/>
      <c r="F14" s="25"/>
      <c r="G14" s="25"/>
      <c r="H14" s="294"/>
      <c r="I14" s="294"/>
      <c r="J14" s="294"/>
      <c r="K14" s="25"/>
    </row>
    <row r="15" spans="1:12" ht="15">
      <c r="A15" s="105">
        <v>7</v>
      </c>
      <c r="B15" s="25"/>
      <c r="C15" s="25"/>
      <c r="D15" s="25"/>
      <c r="E15" s="25"/>
      <c r="F15" s="25"/>
      <c r="G15" s="25"/>
      <c r="H15" s="294"/>
      <c r="I15" s="294"/>
      <c r="J15" s="294"/>
      <c r="K15" s="25"/>
    </row>
    <row r="16" spans="1:12" ht="15">
      <c r="A16" s="105">
        <v>8</v>
      </c>
      <c r="B16" s="25"/>
      <c r="C16" s="25"/>
      <c r="D16" s="25"/>
      <c r="E16" s="25"/>
      <c r="F16" s="25"/>
      <c r="G16" s="25"/>
      <c r="H16" s="294"/>
      <c r="I16" s="294"/>
      <c r="J16" s="294"/>
      <c r="K16" s="25"/>
    </row>
    <row r="17" spans="1:11" ht="15">
      <c r="A17" s="105">
        <v>9</v>
      </c>
      <c r="B17" s="25"/>
      <c r="C17" s="25"/>
      <c r="D17" s="25"/>
      <c r="E17" s="25"/>
      <c r="F17" s="25"/>
      <c r="G17" s="25"/>
      <c r="H17" s="294"/>
      <c r="I17" s="294"/>
      <c r="J17" s="294"/>
      <c r="K17" s="25"/>
    </row>
    <row r="18" spans="1:11" ht="15">
      <c r="A18" s="105">
        <v>10</v>
      </c>
      <c r="B18" s="25"/>
      <c r="C18" s="25"/>
      <c r="D18" s="25"/>
      <c r="E18" s="25"/>
      <c r="F18" s="25"/>
      <c r="G18" s="25"/>
      <c r="H18" s="294"/>
      <c r="I18" s="294"/>
      <c r="J18" s="294"/>
      <c r="K18" s="25"/>
    </row>
    <row r="19" spans="1:11" ht="15">
      <c r="A19" s="105">
        <v>11</v>
      </c>
      <c r="B19" s="25"/>
      <c r="C19" s="25"/>
      <c r="D19" s="25"/>
      <c r="E19" s="25"/>
      <c r="F19" s="25"/>
      <c r="G19" s="25"/>
      <c r="H19" s="294"/>
      <c r="I19" s="294"/>
      <c r="J19" s="294"/>
      <c r="K19" s="25"/>
    </row>
    <row r="20" spans="1:11" ht="15">
      <c r="A20" s="105">
        <v>12</v>
      </c>
      <c r="B20" s="25"/>
      <c r="C20" s="25"/>
      <c r="D20" s="25"/>
      <c r="E20" s="25"/>
      <c r="F20" s="25"/>
      <c r="G20" s="25"/>
      <c r="H20" s="294"/>
      <c r="I20" s="294"/>
      <c r="J20" s="294"/>
      <c r="K20" s="25"/>
    </row>
    <row r="21" spans="1:11" ht="15">
      <c r="A21" s="105">
        <v>13</v>
      </c>
      <c r="B21" s="25"/>
      <c r="C21" s="25"/>
      <c r="D21" s="25"/>
      <c r="E21" s="25"/>
      <c r="F21" s="25"/>
      <c r="G21" s="25"/>
      <c r="H21" s="294"/>
      <c r="I21" s="294"/>
      <c r="J21" s="294"/>
      <c r="K21" s="25"/>
    </row>
    <row r="22" spans="1:11" ht="15">
      <c r="A22" s="105">
        <v>14</v>
      </c>
      <c r="B22" s="25"/>
      <c r="C22" s="25"/>
      <c r="D22" s="25"/>
      <c r="E22" s="25"/>
      <c r="F22" s="25"/>
      <c r="G22" s="25"/>
      <c r="H22" s="294"/>
      <c r="I22" s="294"/>
      <c r="J22" s="294"/>
      <c r="K22" s="25"/>
    </row>
    <row r="23" spans="1:11" ht="15">
      <c r="A23" s="105">
        <v>15</v>
      </c>
      <c r="B23" s="25"/>
      <c r="C23" s="25"/>
      <c r="D23" s="25"/>
      <c r="E23" s="25"/>
      <c r="F23" s="25"/>
      <c r="G23" s="25"/>
      <c r="H23" s="294"/>
      <c r="I23" s="294"/>
      <c r="J23" s="294"/>
      <c r="K23" s="25"/>
    </row>
    <row r="24" spans="1:11" ht="15">
      <c r="A24" s="105">
        <v>16</v>
      </c>
      <c r="B24" s="25"/>
      <c r="C24" s="25"/>
      <c r="D24" s="25"/>
      <c r="E24" s="25"/>
      <c r="F24" s="25"/>
      <c r="G24" s="25"/>
      <c r="H24" s="294"/>
      <c r="I24" s="294"/>
      <c r="J24" s="294"/>
      <c r="K24" s="25"/>
    </row>
    <row r="25" spans="1:11" ht="15">
      <c r="A25" s="105">
        <v>17</v>
      </c>
      <c r="B25" s="25"/>
      <c r="C25" s="25"/>
      <c r="D25" s="25"/>
      <c r="E25" s="25"/>
      <c r="F25" s="25"/>
      <c r="G25" s="25"/>
      <c r="H25" s="294"/>
      <c r="I25" s="294"/>
      <c r="J25" s="294"/>
      <c r="K25" s="25"/>
    </row>
    <row r="26" spans="1:11" ht="15">
      <c r="A26" s="105">
        <v>18</v>
      </c>
      <c r="B26" s="25"/>
      <c r="C26" s="25"/>
      <c r="D26" s="25"/>
      <c r="E26" s="25"/>
      <c r="F26" s="25"/>
      <c r="G26" s="25"/>
      <c r="H26" s="294"/>
      <c r="I26" s="294"/>
      <c r="J26" s="294"/>
      <c r="K26" s="25"/>
    </row>
    <row r="27" spans="1:11" ht="15">
      <c r="A27" s="105" t="s">
        <v>275</v>
      </c>
      <c r="B27" s="25"/>
      <c r="C27" s="25"/>
      <c r="D27" s="25"/>
      <c r="E27" s="25"/>
      <c r="F27" s="25"/>
      <c r="G27" s="25"/>
      <c r="H27" s="294"/>
      <c r="I27" s="294"/>
      <c r="J27" s="294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79"/>
      <c r="D32" s="479"/>
      <c r="F32" s="108"/>
      <c r="G32" s="111"/>
    </row>
    <row r="33" spans="2:6" ht="15">
      <c r="B33" s="2"/>
      <c r="C33" s="107" t="s">
        <v>262</v>
      </c>
      <c r="D33" s="2"/>
      <c r="F33" s="12" t="s">
        <v>267</v>
      </c>
    </row>
    <row r="34" spans="2:6" ht="15">
      <c r="B34" s="2"/>
      <c r="C34" s="2"/>
      <c r="D34" s="2"/>
      <c r="F34" s="2" t="s">
        <v>263</v>
      </c>
    </row>
    <row r="35" spans="2:6" ht="15">
      <c r="B35" s="2"/>
      <c r="C35" s="102" t="s">
        <v>131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98" zoomScaleSheetLayoutView="98" workbookViewId="0">
      <selection activeCell="G16" sqref="G16"/>
    </sheetView>
  </sheetViews>
  <sheetFormatPr defaultRowHeight="12.75"/>
  <cols>
    <col min="1" max="1" width="11.7109375" style="259" customWidth="1"/>
    <col min="2" max="2" width="21.140625" style="259" customWidth="1"/>
    <col min="3" max="3" width="21.5703125" style="259" customWidth="1"/>
    <col min="4" max="4" width="19.140625" style="259" customWidth="1"/>
    <col min="5" max="5" width="15.140625" style="259" customWidth="1"/>
    <col min="6" max="6" width="20.85546875" style="259" customWidth="1"/>
    <col min="7" max="7" width="23.85546875" style="259" customWidth="1"/>
    <col min="8" max="8" width="19" style="259" customWidth="1"/>
    <col min="9" max="9" width="21.140625" style="259" customWidth="1"/>
    <col min="10" max="10" width="17" style="259" customWidth="1"/>
    <col min="11" max="11" width="21.5703125" style="259" customWidth="1"/>
    <col min="12" max="12" width="24.42578125" style="259" customWidth="1"/>
    <col min="13" max="16384" width="9.140625" style="259"/>
  </cols>
  <sheetData>
    <row r="1" spans="1:13" customFormat="1" ht="15">
      <c r="A1" s="194" t="s">
        <v>438</v>
      </c>
      <c r="B1" s="194"/>
      <c r="C1" s="195"/>
      <c r="D1" s="195"/>
      <c r="E1" s="195"/>
      <c r="F1" s="195"/>
      <c r="G1" s="195"/>
      <c r="H1" s="195"/>
      <c r="I1" s="195"/>
      <c r="J1" s="195"/>
      <c r="K1" s="201"/>
      <c r="L1" s="119" t="s">
        <v>101</v>
      </c>
    </row>
    <row r="2" spans="1:13" customFormat="1" ht="15">
      <c r="A2" s="161" t="s">
        <v>132</v>
      </c>
      <c r="B2" s="161"/>
      <c r="C2" s="195"/>
      <c r="D2" s="195"/>
      <c r="E2" s="195"/>
      <c r="F2" s="195"/>
      <c r="G2" s="195"/>
      <c r="H2" s="195"/>
      <c r="I2" s="195"/>
      <c r="J2" s="195"/>
      <c r="K2" s="201"/>
      <c r="L2" s="472" t="s">
        <v>576</v>
      </c>
      <c r="M2" s="473"/>
    </row>
    <row r="3" spans="1:13" customFormat="1" ht="1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8"/>
      <c r="L3" s="198"/>
      <c r="M3" s="259"/>
    </row>
    <row r="4" spans="1:13" customFormat="1" ht="15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4"/>
      <c r="G4" s="195"/>
      <c r="H4" s="195"/>
      <c r="I4" s="195"/>
      <c r="J4" s="195"/>
      <c r="K4" s="195"/>
      <c r="L4" s="195"/>
    </row>
    <row r="5" spans="1:13" ht="15">
      <c r="A5" s="26" t="s">
        <v>449</v>
      </c>
      <c r="B5" s="26"/>
      <c r="C5" s="26"/>
      <c r="D5" s="121"/>
      <c r="E5" s="121"/>
      <c r="F5" s="297"/>
      <c r="G5" s="298"/>
      <c r="H5" s="298"/>
      <c r="I5" s="298"/>
      <c r="J5" s="298"/>
      <c r="K5" s="298"/>
      <c r="L5" s="297"/>
    </row>
    <row r="6" spans="1:13" customFormat="1" ht="13.5">
      <c r="A6" s="199"/>
      <c r="B6" s="199"/>
      <c r="C6" s="200"/>
      <c r="D6" s="200"/>
      <c r="E6" s="200"/>
      <c r="F6" s="195"/>
      <c r="G6" s="195"/>
      <c r="H6" s="195"/>
      <c r="I6" s="195"/>
      <c r="J6" s="195"/>
      <c r="K6" s="195"/>
      <c r="L6" s="195"/>
    </row>
    <row r="7" spans="1:13" customFormat="1" ht="60">
      <c r="A7" s="207" t="s">
        <v>64</v>
      </c>
      <c r="B7" s="191" t="s">
        <v>242</v>
      </c>
      <c r="C7" s="193" t="s">
        <v>238</v>
      </c>
      <c r="D7" s="193" t="s">
        <v>239</v>
      </c>
      <c r="E7" s="193" t="s">
        <v>345</v>
      </c>
      <c r="F7" s="193" t="s">
        <v>241</v>
      </c>
      <c r="G7" s="193" t="s">
        <v>381</v>
      </c>
      <c r="H7" s="193" t="s">
        <v>383</v>
      </c>
      <c r="I7" s="193" t="s">
        <v>377</v>
      </c>
      <c r="J7" s="193" t="s">
        <v>378</v>
      </c>
      <c r="K7" s="193" t="s">
        <v>389</v>
      </c>
      <c r="L7" s="193" t="s">
        <v>379</v>
      </c>
    </row>
    <row r="8" spans="1:13" customFormat="1" ht="15">
      <c r="A8" s="191">
        <v>1</v>
      </c>
      <c r="B8" s="191">
        <v>2</v>
      </c>
      <c r="C8" s="193">
        <v>3</v>
      </c>
      <c r="D8" s="191">
        <v>4</v>
      </c>
      <c r="E8" s="193">
        <v>5</v>
      </c>
      <c r="F8" s="191">
        <v>6</v>
      </c>
      <c r="G8" s="193">
        <v>7</v>
      </c>
      <c r="H8" s="191">
        <v>8</v>
      </c>
      <c r="I8" s="191">
        <v>9</v>
      </c>
      <c r="J8" s="191">
        <v>10</v>
      </c>
      <c r="K8" s="193">
        <v>11</v>
      </c>
      <c r="L8" s="193">
        <v>12</v>
      </c>
    </row>
    <row r="9" spans="1:13" customFormat="1" ht="15">
      <c r="A9" s="105">
        <v>1</v>
      </c>
      <c r="B9" s="363" t="s">
        <v>477</v>
      </c>
      <c r="C9" s="358" t="s">
        <v>478</v>
      </c>
      <c r="D9" s="358" t="s">
        <v>478</v>
      </c>
      <c r="E9" s="359">
        <v>2003</v>
      </c>
      <c r="F9" s="359" t="s">
        <v>479</v>
      </c>
      <c r="G9" s="359">
        <v>250</v>
      </c>
      <c r="H9" s="364" t="s">
        <v>480</v>
      </c>
      <c r="I9" s="365" t="s">
        <v>481</v>
      </c>
      <c r="J9" s="366" t="s">
        <v>482</v>
      </c>
      <c r="K9" s="294"/>
      <c r="L9" s="25"/>
    </row>
    <row r="10" spans="1:13" customFormat="1" ht="30">
      <c r="A10" s="105">
        <v>2</v>
      </c>
      <c r="B10" s="363" t="s">
        <v>483</v>
      </c>
      <c r="C10" s="358" t="s">
        <v>484</v>
      </c>
      <c r="D10" s="358" t="s">
        <v>484</v>
      </c>
      <c r="E10" s="359">
        <v>2006</v>
      </c>
      <c r="F10" s="359" t="s">
        <v>485</v>
      </c>
      <c r="G10" s="359">
        <v>300</v>
      </c>
      <c r="H10" s="364" t="s">
        <v>486</v>
      </c>
      <c r="I10" s="383" t="s">
        <v>487</v>
      </c>
      <c r="J10" s="366" t="s">
        <v>488</v>
      </c>
      <c r="K10" s="294"/>
      <c r="L10" s="25"/>
    </row>
    <row r="11" spans="1:13" customFormat="1" ht="28.5">
      <c r="A11" s="105">
        <v>3</v>
      </c>
      <c r="B11" s="363" t="s">
        <v>483</v>
      </c>
      <c r="C11" s="25" t="s">
        <v>580</v>
      </c>
      <c r="D11" s="25" t="s">
        <v>580</v>
      </c>
      <c r="E11" s="105">
        <v>1998</v>
      </c>
      <c r="F11" s="105" t="s">
        <v>579</v>
      </c>
      <c r="G11" s="105">
        <v>300</v>
      </c>
      <c r="H11" s="105">
        <v>10001009482</v>
      </c>
      <c r="I11" s="392" t="s">
        <v>524</v>
      </c>
      <c r="J11" s="392" t="s">
        <v>525</v>
      </c>
      <c r="K11" s="294"/>
      <c r="L11" s="25"/>
    </row>
    <row r="12" spans="1:13" customFormat="1" ht="15">
      <c r="A12" s="105">
        <v>4</v>
      </c>
      <c r="B12" s="105"/>
      <c r="C12" s="25"/>
      <c r="D12" s="25"/>
      <c r="E12" s="25"/>
      <c r="F12" s="25"/>
      <c r="G12" s="25"/>
      <c r="H12" s="25"/>
      <c r="I12" s="294"/>
      <c r="J12" s="294"/>
      <c r="K12" s="294"/>
      <c r="L12" s="25"/>
    </row>
    <row r="13" spans="1:13" customFormat="1" ht="15">
      <c r="A13" s="105">
        <v>5</v>
      </c>
      <c r="B13" s="105"/>
      <c r="C13" s="25"/>
      <c r="D13" s="25"/>
      <c r="E13" s="25"/>
      <c r="F13" s="25"/>
      <c r="G13" s="25"/>
      <c r="H13" s="25"/>
      <c r="I13" s="294"/>
      <c r="J13" s="294"/>
      <c r="K13" s="294"/>
      <c r="L13" s="25"/>
    </row>
    <row r="14" spans="1:13" customFormat="1" ht="15">
      <c r="A14" s="105">
        <v>6</v>
      </c>
      <c r="B14" s="105"/>
      <c r="C14" s="25"/>
      <c r="D14" s="25"/>
      <c r="E14" s="25"/>
      <c r="F14" s="25"/>
      <c r="G14" s="25"/>
      <c r="H14" s="25"/>
      <c r="I14" s="294"/>
      <c r="J14" s="294"/>
      <c r="K14" s="294"/>
      <c r="L14" s="25"/>
    </row>
    <row r="15" spans="1:13" customFormat="1" ht="15">
      <c r="A15" s="105">
        <v>7</v>
      </c>
      <c r="B15" s="105"/>
      <c r="C15" s="25"/>
      <c r="D15" s="25"/>
      <c r="E15" s="25"/>
      <c r="F15" s="25"/>
      <c r="G15" s="25"/>
      <c r="H15" s="25"/>
      <c r="I15" s="294"/>
      <c r="J15" s="294"/>
      <c r="K15" s="294"/>
      <c r="L15" s="25"/>
    </row>
    <row r="16" spans="1:13" customFormat="1" ht="15">
      <c r="A16" s="105">
        <v>8</v>
      </c>
      <c r="B16" s="105"/>
      <c r="C16" s="25"/>
      <c r="D16" s="25"/>
      <c r="E16" s="25"/>
      <c r="F16" s="25"/>
      <c r="G16" s="25"/>
      <c r="H16" s="25"/>
      <c r="I16" s="294"/>
      <c r="J16" s="294"/>
      <c r="K16" s="294"/>
      <c r="L16" s="25"/>
    </row>
    <row r="17" spans="1:12" customFormat="1" ht="15">
      <c r="A17" s="105">
        <v>9</v>
      </c>
      <c r="B17" s="105"/>
      <c r="C17" s="25"/>
      <c r="D17" s="25"/>
      <c r="E17" s="25"/>
      <c r="F17" s="25"/>
      <c r="G17" s="25"/>
      <c r="H17" s="25"/>
      <c r="I17" s="294"/>
      <c r="J17" s="294"/>
      <c r="K17" s="294"/>
      <c r="L17" s="25"/>
    </row>
    <row r="18" spans="1:12" customFormat="1" ht="15">
      <c r="A18" s="105">
        <v>10</v>
      </c>
      <c r="B18" s="105"/>
      <c r="C18" s="25"/>
      <c r="D18" s="25"/>
      <c r="E18" s="25"/>
      <c r="F18" s="25"/>
      <c r="G18" s="25"/>
      <c r="H18" s="25"/>
      <c r="I18" s="294"/>
      <c r="J18" s="294"/>
      <c r="K18" s="294"/>
      <c r="L18" s="25"/>
    </row>
    <row r="19" spans="1:12" customFormat="1" ht="15">
      <c r="A19" s="105">
        <v>11</v>
      </c>
      <c r="B19" s="105"/>
      <c r="C19" s="25"/>
      <c r="D19" s="25"/>
      <c r="E19" s="25"/>
      <c r="F19" s="25"/>
      <c r="G19" s="25"/>
      <c r="H19" s="25"/>
      <c r="I19" s="294"/>
      <c r="J19" s="294"/>
      <c r="K19" s="294"/>
      <c r="L19" s="25"/>
    </row>
    <row r="20" spans="1:12" customFormat="1" ht="15">
      <c r="A20" s="105">
        <v>12</v>
      </c>
      <c r="B20" s="105"/>
      <c r="C20" s="25"/>
      <c r="D20" s="25"/>
      <c r="E20" s="25"/>
      <c r="F20" s="25"/>
      <c r="G20" s="25"/>
      <c r="H20" s="25"/>
      <c r="I20" s="294"/>
      <c r="J20" s="294"/>
      <c r="K20" s="294"/>
      <c r="L20" s="25"/>
    </row>
    <row r="21" spans="1:12" customFormat="1" ht="15">
      <c r="A21" s="105">
        <v>13</v>
      </c>
      <c r="B21" s="105"/>
      <c r="C21" s="25"/>
      <c r="D21" s="25"/>
      <c r="E21" s="25"/>
      <c r="F21" s="25"/>
      <c r="G21" s="25"/>
      <c r="H21" s="25"/>
      <c r="I21" s="294"/>
      <c r="J21" s="294"/>
      <c r="K21" s="294"/>
      <c r="L21" s="25"/>
    </row>
    <row r="22" spans="1:12" customFormat="1" ht="15">
      <c r="A22" s="105">
        <v>14</v>
      </c>
      <c r="B22" s="105"/>
      <c r="C22" s="25"/>
      <c r="D22" s="25"/>
      <c r="E22" s="25"/>
      <c r="F22" s="25"/>
      <c r="G22" s="25"/>
      <c r="H22" s="25"/>
      <c r="I22" s="294"/>
      <c r="J22" s="294"/>
      <c r="K22" s="294"/>
      <c r="L22" s="25"/>
    </row>
    <row r="23" spans="1:12" customFormat="1" ht="15">
      <c r="A23" s="105">
        <v>15</v>
      </c>
      <c r="B23" s="105"/>
      <c r="C23" s="25"/>
      <c r="D23" s="25"/>
      <c r="E23" s="25"/>
      <c r="F23" s="25"/>
      <c r="G23" s="25"/>
      <c r="H23" s="25"/>
      <c r="I23" s="294"/>
      <c r="J23" s="294"/>
      <c r="K23" s="294"/>
      <c r="L23" s="25"/>
    </row>
    <row r="24" spans="1:12" customFormat="1" ht="15">
      <c r="A24" s="105">
        <v>16</v>
      </c>
      <c r="B24" s="105"/>
      <c r="C24" s="25"/>
      <c r="D24" s="25"/>
      <c r="E24" s="25"/>
      <c r="F24" s="25"/>
      <c r="G24" s="25"/>
      <c r="H24" s="25"/>
      <c r="I24" s="294"/>
      <c r="J24" s="294"/>
      <c r="K24" s="294"/>
      <c r="L24" s="25"/>
    </row>
    <row r="25" spans="1:12" customFormat="1" ht="15">
      <c r="A25" s="105">
        <v>17</v>
      </c>
      <c r="B25" s="105"/>
      <c r="C25" s="25"/>
      <c r="D25" s="25"/>
      <c r="E25" s="25"/>
      <c r="F25" s="25"/>
      <c r="G25" s="25"/>
      <c r="H25" s="25"/>
      <c r="I25" s="294"/>
      <c r="J25" s="294"/>
      <c r="K25" s="294"/>
      <c r="L25" s="25"/>
    </row>
    <row r="26" spans="1:12" customFormat="1" ht="15">
      <c r="A26" s="105">
        <v>18</v>
      </c>
      <c r="B26" s="105"/>
      <c r="C26" s="25"/>
      <c r="D26" s="25"/>
      <c r="E26" s="25"/>
      <c r="F26" s="25"/>
      <c r="G26" s="25"/>
      <c r="H26" s="25"/>
      <c r="I26" s="294"/>
      <c r="J26" s="294"/>
      <c r="K26" s="294"/>
      <c r="L26" s="25"/>
    </row>
    <row r="27" spans="1:12" customFormat="1" ht="15">
      <c r="A27" s="105" t="s">
        <v>275</v>
      </c>
      <c r="B27" s="105"/>
      <c r="C27" s="25"/>
      <c r="D27" s="25"/>
      <c r="E27" s="25"/>
      <c r="F27" s="25"/>
      <c r="G27" s="25"/>
      <c r="H27" s="25"/>
      <c r="I27" s="294"/>
      <c r="J27" s="294"/>
      <c r="K27" s="294"/>
      <c r="L27" s="25"/>
    </row>
    <row r="28" spans="1:12">
      <c r="A28" s="299"/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</row>
    <row r="29" spans="1:12">
      <c r="A29" s="299"/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</row>
    <row r="30" spans="1:12">
      <c r="A30" s="300"/>
      <c r="B30" s="300"/>
      <c r="C30" s="299"/>
      <c r="D30" s="299"/>
      <c r="E30" s="299"/>
      <c r="F30" s="299"/>
      <c r="G30" s="299"/>
      <c r="H30" s="299"/>
      <c r="I30" s="299"/>
      <c r="J30" s="299"/>
      <c r="K30" s="299"/>
      <c r="L30" s="299"/>
    </row>
    <row r="31" spans="1:12" ht="15">
      <c r="A31" s="258"/>
      <c r="B31" s="258"/>
      <c r="C31" s="260" t="s">
        <v>99</v>
      </c>
      <c r="D31" s="258"/>
      <c r="E31" s="258"/>
      <c r="F31" s="261"/>
      <c r="G31" s="258"/>
      <c r="H31" s="258"/>
      <c r="I31" s="258"/>
      <c r="J31" s="258"/>
      <c r="K31" s="258"/>
      <c r="L31" s="258"/>
    </row>
    <row r="32" spans="1:12" ht="15">
      <c r="A32" s="258"/>
      <c r="B32" s="258"/>
      <c r="C32" s="258"/>
      <c r="D32" s="262"/>
      <c r="E32" s="258"/>
      <c r="G32" s="262"/>
      <c r="H32" s="304"/>
    </row>
    <row r="33" spans="3:7" ht="15">
      <c r="C33" s="258"/>
      <c r="D33" s="264" t="s">
        <v>262</v>
      </c>
      <c r="E33" s="258"/>
      <c r="G33" s="265" t="s">
        <v>267</v>
      </c>
    </row>
    <row r="34" spans="3:7" ht="15">
      <c r="C34" s="258"/>
      <c r="D34" s="266" t="s">
        <v>131</v>
      </c>
      <c r="E34" s="258"/>
      <c r="G34" s="258" t="s">
        <v>263</v>
      </c>
    </row>
    <row r="35" spans="3:7" ht="15">
      <c r="C35" s="258"/>
      <c r="D35" s="266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15" sqref="H15"/>
    </sheetView>
  </sheetViews>
  <sheetFormatPr defaultRowHeight="12.75"/>
  <cols>
    <col min="1" max="1" width="11.7109375" style="259" customWidth="1"/>
    <col min="2" max="2" width="21.5703125" style="259" customWidth="1"/>
    <col min="3" max="3" width="19.140625" style="259" customWidth="1"/>
    <col min="4" max="4" width="23.7109375" style="259" customWidth="1"/>
    <col min="5" max="6" width="16.5703125" style="259" bestFit="1" customWidth="1"/>
    <col min="7" max="7" width="17" style="259" customWidth="1"/>
    <col min="8" max="8" width="19" style="259" customWidth="1"/>
    <col min="9" max="9" width="24.42578125" style="259" customWidth="1"/>
    <col min="10" max="16384" width="9.140625" style="259"/>
  </cols>
  <sheetData>
    <row r="1" spans="1:13" customFormat="1" ht="15">
      <c r="A1" s="194" t="s">
        <v>439</v>
      </c>
      <c r="B1" s="195"/>
      <c r="C1" s="195"/>
      <c r="D1" s="195"/>
      <c r="E1" s="195"/>
      <c r="F1" s="195"/>
      <c r="G1" s="195"/>
      <c r="H1" s="201"/>
      <c r="I1" s="119" t="s">
        <v>101</v>
      </c>
    </row>
    <row r="2" spans="1:13" customFormat="1" ht="15">
      <c r="A2" s="161" t="s">
        <v>132</v>
      </c>
      <c r="B2" s="195"/>
      <c r="C2" s="195"/>
      <c r="D2" s="195"/>
      <c r="E2" s="195"/>
      <c r="F2" s="195"/>
      <c r="G2" s="195"/>
      <c r="H2" s="201"/>
      <c r="I2" s="472" t="s">
        <v>576</v>
      </c>
      <c r="J2" s="473"/>
    </row>
    <row r="3" spans="1:13" customFormat="1" ht="15">
      <c r="A3" s="195"/>
      <c r="B3" s="195"/>
      <c r="C3" s="195"/>
      <c r="D3" s="195"/>
      <c r="E3" s="195"/>
      <c r="F3" s="195"/>
      <c r="G3" s="195"/>
      <c r="H3" s="198"/>
      <c r="I3" s="198"/>
      <c r="M3" s="259"/>
    </row>
    <row r="4" spans="1:13" customFormat="1" ht="15">
      <c r="A4" s="117" t="str">
        <f>'ფორმა N2'!A4</f>
        <v>ანგარიშვალდებული პირის დასახელება:</v>
      </c>
      <c r="B4" s="117"/>
      <c r="C4" s="117"/>
      <c r="D4" s="195"/>
      <c r="E4" s="195"/>
      <c r="F4" s="195"/>
      <c r="G4" s="195"/>
      <c r="H4" s="195"/>
      <c r="I4" s="204"/>
    </row>
    <row r="5" spans="1:13" ht="15">
      <c r="A5" s="26" t="s">
        <v>449</v>
      </c>
      <c r="B5" s="26"/>
      <c r="C5" s="26"/>
      <c r="D5" s="298"/>
      <c r="E5" s="298"/>
      <c r="F5" s="298"/>
      <c r="G5" s="298"/>
      <c r="H5" s="298"/>
      <c r="I5" s="297"/>
    </row>
    <row r="6" spans="1:13" customFormat="1" ht="13.5">
      <c r="A6" s="199"/>
      <c r="B6" s="200"/>
      <c r="C6" s="200"/>
      <c r="D6" s="195"/>
      <c r="E6" s="195"/>
      <c r="F6" s="195"/>
      <c r="G6" s="195"/>
      <c r="H6" s="195"/>
      <c r="I6" s="195"/>
    </row>
    <row r="7" spans="1:13" customFormat="1" ht="60">
      <c r="A7" s="207" t="s">
        <v>64</v>
      </c>
      <c r="B7" s="193" t="s">
        <v>375</v>
      </c>
      <c r="C7" s="193" t="s">
        <v>376</v>
      </c>
      <c r="D7" s="193" t="s">
        <v>381</v>
      </c>
      <c r="E7" s="193" t="s">
        <v>383</v>
      </c>
      <c r="F7" s="193" t="s">
        <v>377</v>
      </c>
      <c r="G7" s="193" t="s">
        <v>378</v>
      </c>
      <c r="H7" s="193" t="s">
        <v>389</v>
      </c>
      <c r="I7" s="193" t="s">
        <v>379</v>
      </c>
    </row>
    <row r="8" spans="1:13" customFormat="1" ht="15">
      <c r="A8" s="191">
        <v>1</v>
      </c>
      <c r="B8" s="191">
        <v>2</v>
      </c>
      <c r="C8" s="193">
        <v>3</v>
      </c>
      <c r="D8" s="191">
        <v>6</v>
      </c>
      <c r="E8" s="193">
        <v>7</v>
      </c>
      <c r="F8" s="191">
        <v>8</v>
      </c>
      <c r="G8" s="191">
        <v>9</v>
      </c>
      <c r="H8" s="191">
        <v>10</v>
      </c>
      <c r="I8" s="193">
        <v>11</v>
      </c>
    </row>
    <row r="9" spans="1:13" customFormat="1" ht="15">
      <c r="A9" s="105">
        <v>1</v>
      </c>
      <c r="B9" s="25"/>
      <c r="C9" s="25"/>
      <c r="D9" s="25"/>
      <c r="E9" s="25"/>
      <c r="F9" s="294"/>
      <c r="G9" s="294"/>
      <c r="H9" s="294"/>
      <c r="I9" s="25"/>
    </row>
    <row r="10" spans="1:13" customFormat="1" ht="15">
      <c r="A10" s="105">
        <v>2</v>
      </c>
      <c r="B10" s="25"/>
      <c r="C10" s="25"/>
      <c r="D10" s="25"/>
      <c r="E10" s="25"/>
      <c r="F10" s="294"/>
      <c r="G10" s="294"/>
      <c r="H10" s="294"/>
      <c r="I10" s="25"/>
    </row>
    <row r="11" spans="1:13" customFormat="1" ht="15">
      <c r="A11" s="105">
        <v>3</v>
      </c>
      <c r="B11" s="25"/>
      <c r="C11" s="25"/>
      <c r="D11" s="25"/>
      <c r="E11" s="25"/>
      <c r="F11" s="294"/>
      <c r="G11" s="294"/>
      <c r="H11" s="294"/>
      <c r="I11" s="25"/>
    </row>
    <row r="12" spans="1:13" customFormat="1" ht="15">
      <c r="A12" s="105">
        <v>4</v>
      </c>
      <c r="B12" s="25"/>
      <c r="C12" s="25"/>
      <c r="D12" s="25"/>
      <c r="E12" s="25"/>
      <c r="F12" s="294"/>
      <c r="G12" s="294"/>
      <c r="H12" s="294"/>
      <c r="I12" s="25"/>
    </row>
    <row r="13" spans="1:13" customFormat="1" ht="15">
      <c r="A13" s="105">
        <v>5</v>
      </c>
      <c r="B13" s="25"/>
      <c r="C13" s="25"/>
      <c r="D13" s="25"/>
      <c r="E13" s="25"/>
      <c r="F13" s="294"/>
      <c r="G13" s="294"/>
      <c r="H13" s="294"/>
      <c r="I13" s="25"/>
    </row>
    <row r="14" spans="1:13" customFormat="1" ht="15">
      <c r="A14" s="105">
        <v>6</v>
      </c>
      <c r="B14" s="25"/>
      <c r="C14" s="25"/>
      <c r="D14" s="25"/>
      <c r="E14" s="25"/>
      <c r="F14" s="294"/>
      <c r="G14" s="294"/>
      <c r="H14" s="294"/>
      <c r="I14" s="25"/>
    </row>
    <row r="15" spans="1:13" customFormat="1" ht="15">
      <c r="A15" s="105">
        <v>7</v>
      </c>
      <c r="B15" s="25"/>
      <c r="C15" s="25"/>
      <c r="D15" s="25"/>
      <c r="E15" s="25"/>
      <c r="F15" s="294"/>
      <c r="G15" s="294"/>
      <c r="H15" s="294"/>
      <c r="I15" s="25"/>
    </row>
    <row r="16" spans="1:13" customFormat="1" ht="15">
      <c r="A16" s="105">
        <v>8</v>
      </c>
      <c r="B16" s="25"/>
      <c r="C16" s="25"/>
      <c r="D16" s="25"/>
      <c r="E16" s="25"/>
      <c r="F16" s="294"/>
      <c r="G16" s="294"/>
      <c r="H16" s="294"/>
      <c r="I16" s="25"/>
    </row>
    <row r="17" spans="1:9" customFormat="1" ht="15">
      <c r="A17" s="105">
        <v>9</v>
      </c>
      <c r="B17" s="25"/>
      <c r="C17" s="25"/>
      <c r="D17" s="25"/>
      <c r="E17" s="25"/>
      <c r="F17" s="294"/>
      <c r="G17" s="294"/>
      <c r="H17" s="294"/>
      <c r="I17" s="25"/>
    </row>
    <row r="18" spans="1:9" customFormat="1" ht="15">
      <c r="A18" s="105">
        <v>10</v>
      </c>
      <c r="B18" s="25"/>
      <c r="C18" s="25"/>
      <c r="D18" s="25"/>
      <c r="E18" s="25"/>
      <c r="F18" s="294"/>
      <c r="G18" s="294"/>
      <c r="H18" s="294"/>
      <c r="I18" s="25"/>
    </row>
    <row r="19" spans="1:9" customFormat="1" ht="15">
      <c r="A19" s="105">
        <v>11</v>
      </c>
      <c r="B19" s="25"/>
      <c r="C19" s="25"/>
      <c r="D19" s="25"/>
      <c r="E19" s="25"/>
      <c r="F19" s="294"/>
      <c r="G19" s="294"/>
      <c r="H19" s="294"/>
      <c r="I19" s="25"/>
    </row>
    <row r="20" spans="1:9" customFormat="1" ht="15">
      <c r="A20" s="105">
        <v>12</v>
      </c>
      <c r="B20" s="25"/>
      <c r="C20" s="25"/>
      <c r="D20" s="25"/>
      <c r="E20" s="25"/>
      <c r="F20" s="294"/>
      <c r="G20" s="294"/>
      <c r="H20" s="294"/>
      <c r="I20" s="25"/>
    </row>
    <row r="21" spans="1:9" customFormat="1" ht="15">
      <c r="A21" s="105">
        <v>13</v>
      </c>
      <c r="B21" s="25"/>
      <c r="C21" s="25"/>
      <c r="D21" s="25"/>
      <c r="E21" s="25"/>
      <c r="F21" s="294"/>
      <c r="G21" s="294"/>
      <c r="H21" s="294"/>
      <c r="I21" s="25"/>
    </row>
    <row r="22" spans="1:9" customFormat="1" ht="15">
      <c r="A22" s="105">
        <v>14</v>
      </c>
      <c r="B22" s="25"/>
      <c r="C22" s="25"/>
      <c r="D22" s="25"/>
      <c r="E22" s="25"/>
      <c r="F22" s="294"/>
      <c r="G22" s="294"/>
      <c r="H22" s="294"/>
      <c r="I22" s="25"/>
    </row>
    <row r="23" spans="1:9" customFormat="1" ht="15">
      <c r="A23" s="105">
        <v>15</v>
      </c>
      <c r="B23" s="25"/>
      <c r="C23" s="25"/>
      <c r="D23" s="25"/>
      <c r="E23" s="25"/>
      <c r="F23" s="294"/>
      <c r="G23" s="294"/>
      <c r="H23" s="294"/>
      <c r="I23" s="25"/>
    </row>
    <row r="24" spans="1:9" customFormat="1" ht="15">
      <c r="A24" s="105">
        <v>16</v>
      </c>
      <c r="B24" s="25"/>
      <c r="C24" s="25"/>
      <c r="D24" s="25"/>
      <c r="E24" s="25"/>
      <c r="F24" s="294"/>
      <c r="G24" s="294"/>
      <c r="H24" s="294"/>
      <c r="I24" s="25"/>
    </row>
    <row r="25" spans="1:9" customFormat="1" ht="15">
      <c r="A25" s="105">
        <v>17</v>
      </c>
      <c r="B25" s="25"/>
      <c r="C25" s="25"/>
      <c r="D25" s="25"/>
      <c r="E25" s="25"/>
      <c r="F25" s="294"/>
      <c r="G25" s="294"/>
      <c r="H25" s="294"/>
      <c r="I25" s="25"/>
    </row>
    <row r="26" spans="1:9" customFormat="1" ht="15">
      <c r="A26" s="105">
        <v>18</v>
      </c>
      <c r="B26" s="25"/>
      <c r="C26" s="25"/>
      <c r="D26" s="25"/>
      <c r="E26" s="25"/>
      <c r="F26" s="294"/>
      <c r="G26" s="294"/>
      <c r="H26" s="294"/>
      <c r="I26" s="25"/>
    </row>
    <row r="27" spans="1:9" customFormat="1" ht="15">
      <c r="A27" s="105" t="s">
        <v>275</v>
      </c>
      <c r="B27" s="25"/>
      <c r="C27" s="25"/>
      <c r="D27" s="25"/>
      <c r="E27" s="25"/>
      <c r="F27" s="294"/>
      <c r="G27" s="294"/>
      <c r="H27" s="294"/>
      <c r="I27" s="25"/>
    </row>
    <row r="28" spans="1:9">
      <c r="A28" s="299"/>
      <c r="B28" s="299"/>
      <c r="C28" s="299"/>
      <c r="D28" s="299"/>
      <c r="E28" s="299"/>
      <c r="F28" s="299"/>
      <c r="G28" s="299"/>
      <c r="H28" s="299"/>
      <c r="I28" s="299"/>
    </row>
    <row r="29" spans="1:9">
      <c r="A29" s="299"/>
      <c r="B29" s="299"/>
      <c r="C29" s="299"/>
      <c r="D29" s="299"/>
      <c r="E29" s="299"/>
      <c r="F29" s="299"/>
      <c r="G29" s="299"/>
      <c r="H29" s="299"/>
      <c r="I29" s="299"/>
    </row>
    <row r="30" spans="1:9">
      <c r="A30" s="300"/>
      <c r="B30" s="299"/>
      <c r="C30" s="299"/>
      <c r="D30" s="299"/>
      <c r="E30" s="299"/>
      <c r="F30" s="299"/>
      <c r="G30" s="299"/>
      <c r="H30" s="299"/>
      <c r="I30" s="299"/>
    </row>
    <row r="31" spans="1:9" ht="15">
      <c r="A31" s="258"/>
      <c r="B31" s="260" t="s">
        <v>99</v>
      </c>
      <c r="C31" s="258"/>
      <c r="D31" s="258"/>
      <c r="E31" s="261"/>
      <c r="F31" s="258"/>
      <c r="G31" s="258"/>
      <c r="H31" s="258"/>
      <c r="I31" s="258"/>
    </row>
    <row r="32" spans="1:9" ht="15">
      <c r="A32" s="258"/>
      <c r="B32" s="258"/>
      <c r="C32" s="262"/>
      <c r="D32" s="258"/>
      <c r="F32" s="262"/>
      <c r="G32" s="304"/>
    </row>
    <row r="33" spans="2:6" ht="15">
      <c r="B33" s="258"/>
      <c r="C33" s="264" t="s">
        <v>262</v>
      </c>
      <c r="D33" s="258"/>
      <c r="F33" s="265" t="s">
        <v>267</v>
      </c>
    </row>
    <row r="34" spans="2:6" ht="15">
      <c r="B34" s="258"/>
      <c r="C34" s="266" t="s">
        <v>131</v>
      </c>
      <c r="D34" s="258"/>
      <c r="F34" s="258" t="s">
        <v>263</v>
      </c>
    </row>
    <row r="35" spans="2:6" ht="15">
      <c r="B35" s="258"/>
      <c r="C35" s="266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view="pageBreakPreview" topLeftCell="D1" zoomScale="96" zoomScaleSheetLayoutView="96" workbookViewId="0">
      <selection activeCell="I30" sqref="I30"/>
    </sheetView>
  </sheetViews>
  <sheetFormatPr defaultRowHeight="15"/>
  <cols>
    <col min="1" max="1" width="10" style="258" customWidth="1"/>
    <col min="2" max="2" width="20.28515625" style="258" customWidth="1"/>
    <col min="3" max="3" width="30" style="258" customWidth="1"/>
    <col min="4" max="4" width="29" style="258" customWidth="1"/>
    <col min="5" max="5" width="22.5703125" style="258" customWidth="1"/>
    <col min="6" max="6" width="20" style="421" customWidth="1"/>
    <col min="7" max="7" width="29.28515625" style="421" customWidth="1"/>
    <col min="8" max="8" width="27.140625" style="421" customWidth="1"/>
    <col min="9" max="9" width="26.42578125" style="421" customWidth="1"/>
    <col min="10" max="10" width="0.5703125" style="258" customWidth="1"/>
    <col min="11" max="16384" width="9.140625" style="258"/>
  </cols>
  <sheetData>
    <row r="1" spans="1:10">
      <c r="A1" s="115" t="s">
        <v>390</v>
      </c>
      <c r="B1" s="117"/>
      <c r="C1" s="117"/>
      <c r="D1" s="117"/>
      <c r="E1" s="117"/>
      <c r="F1" s="418"/>
      <c r="G1" s="418"/>
      <c r="H1" s="418"/>
      <c r="I1" s="402" t="s">
        <v>190</v>
      </c>
      <c r="J1" s="239"/>
    </row>
    <row r="2" spans="1:10">
      <c r="A2" s="117" t="s">
        <v>132</v>
      </c>
      <c r="B2" s="117"/>
      <c r="C2" s="117"/>
      <c r="D2" s="117"/>
      <c r="E2" s="117"/>
      <c r="F2" s="418"/>
      <c r="G2" s="418"/>
      <c r="H2" s="418"/>
      <c r="I2" s="472" t="s">
        <v>576</v>
      </c>
      <c r="J2" s="473"/>
    </row>
    <row r="3" spans="1:10">
      <c r="A3" s="117"/>
      <c r="B3" s="117"/>
      <c r="C3" s="117"/>
      <c r="D3" s="117"/>
      <c r="E3" s="117"/>
      <c r="F3" s="418"/>
      <c r="G3" s="418"/>
      <c r="H3" s="418"/>
      <c r="I3" s="158"/>
      <c r="J3" s="239"/>
    </row>
    <row r="4" spans="1:10">
      <c r="A4" s="118" t="str">
        <f>'[3]ფორმა N2'!A4</f>
        <v>ანგარიშვალდებული პირის დასახელება:</v>
      </c>
      <c r="B4" s="117"/>
      <c r="C4" s="117"/>
      <c r="D4" s="117"/>
      <c r="E4" s="117"/>
      <c r="F4" s="418"/>
      <c r="G4" s="418"/>
      <c r="H4" s="418"/>
      <c r="I4" s="418"/>
      <c r="J4" s="160"/>
    </row>
    <row r="5" spans="1:10">
      <c r="A5" s="26" t="s">
        <v>449</v>
      </c>
      <c r="B5" s="26"/>
      <c r="C5" s="26"/>
      <c r="D5" s="296"/>
      <c r="E5" s="296"/>
      <c r="F5" s="419"/>
      <c r="G5" s="419"/>
      <c r="H5" s="419"/>
      <c r="I5" s="419"/>
      <c r="J5" s="265"/>
    </row>
    <row r="6" spans="1:10">
      <c r="A6" s="118"/>
      <c r="B6" s="117"/>
      <c r="C6" s="117"/>
      <c r="D6" s="117"/>
      <c r="E6" s="117"/>
      <c r="F6" s="418"/>
      <c r="G6" s="418"/>
      <c r="H6" s="418"/>
      <c r="I6" s="418"/>
      <c r="J6" s="160"/>
    </row>
    <row r="7" spans="1:10">
      <c r="A7" s="117"/>
      <c r="B7" s="117"/>
      <c r="C7" s="117"/>
      <c r="D7" s="117"/>
      <c r="E7" s="117"/>
      <c r="F7" s="418"/>
      <c r="G7" s="418"/>
      <c r="H7" s="418"/>
      <c r="I7" s="418"/>
      <c r="J7" s="161"/>
    </row>
    <row r="8" spans="1:10" ht="63.75" customHeight="1">
      <c r="A8" s="240" t="s">
        <v>64</v>
      </c>
      <c r="B8" s="240" t="s">
        <v>367</v>
      </c>
      <c r="C8" s="241" t="s">
        <v>416</v>
      </c>
      <c r="D8" s="241" t="s">
        <v>417</v>
      </c>
      <c r="E8" s="241" t="s">
        <v>368</v>
      </c>
      <c r="F8" s="420" t="s">
        <v>386</v>
      </c>
      <c r="G8" s="420" t="s">
        <v>387</v>
      </c>
      <c r="H8" s="420" t="s">
        <v>419</v>
      </c>
      <c r="I8" s="420" t="s">
        <v>388</v>
      </c>
      <c r="J8" s="161"/>
    </row>
    <row r="9" spans="1:10" s="259" customFormat="1">
      <c r="A9" s="243">
        <v>1</v>
      </c>
      <c r="B9" s="391"/>
      <c r="C9" s="352" t="s">
        <v>582</v>
      </c>
      <c r="D9" s="394">
        <v>205222515</v>
      </c>
      <c r="E9" s="393" t="s">
        <v>583</v>
      </c>
      <c r="F9" s="414">
        <v>1225</v>
      </c>
      <c r="G9" s="414">
        <v>1225</v>
      </c>
      <c r="H9" s="414"/>
      <c r="I9" s="414">
        <f t="shared" ref="I9:I15" si="0">G9-H9</f>
        <v>1225</v>
      </c>
    </row>
    <row r="10" spans="1:10">
      <c r="A10" s="243">
        <v>2</v>
      </c>
      <c r="B10" s="395" t="s">
        <v>581</v>
      </c>
      <c r="C10" s="352" t="s">
        <v>584</v>
      </c>
      <c r="D10" s="394">
        <v>215119627</v>
      </c>
      <c r="E10" s="393" t="s">
        <v>585</v>
      </c>
      <c r="F10" s="414">
        <v>83.33</v>
      </c>
      <c r="G10" s="414">
        <v>83.33</v>
      </c>
      <c r="H10" s="414"/>
      <c r="I10" s="414">
        <f t="shared" si="0"/>
        <v>83.33</v>
      </c>
    </row>
    <row r="11" spans="1:10">
      <c r="A11" s="243">
        <v>3</v>
      </c>
      <c r="B11" s="395">
        <v>41005</v>
      </c>
      <c r="C11" s="352" t="s">
        <v>586</v>
      </c>
      <c r="D11" s="394">
        <v>47001012083</v>
      </c>
      <c r="E11" s="393" t="s">
        <v>587</v>
      </c>
      <c r="F11" s="414">
        <f>G11</f>
        <v>245</v>
      </c>
      <c r="G11" s="414">
        <v>245</v>
      </c>
      <c r="H11" s="414">
        <v>45</v>
      </c>
      <c r="I11" s="414">
        <f t="shared" si="0"/>
        <v>200</v>
      </c>
    </row>
    <row r="12" spans="1:10">
      <c r="A12" s="243">
        <v>4</v>
      </c>
      <c r="B12" s="395" t="s">
        <v>588</v>
      </c>
      <c r="C12" s="352" t="s">
        <v>589</v>
      </c>
      <c r="D12" s="394">
        <v>45001015655</v>
      </c>
      <c r="E12" s="393" t="s">
        <v>587</v>
      </c>
      <c r="F12" s="414">
        <f>G12</f>
        <v>104.16</v>
      </c>
      <c r="G12" s="414">
        <v>104.16</v>
      </c>
      <c r="H12" s="414"/>
      <c r="I12" s="414">
        <f t="shared" si="0"/>
        <v>104.16</v>
      </c>
    </row>
    <row r="13" spans="1:10">
      <c r="A13" s="243">
        <v>5</v>
      </c>
      <c r="B13" s="395">
        <v>41160</v>
      </c>
      <c r="C13" s="352" t="s">
        <v>590</v>
      </c>
      <c r="D13" s="394">
        <v>31001014526</v>
      </c>
      <c r="E13" s="393" t="s">
        <v>587</v>
      </c>
      <c r="F13" s="414">
        <f>G13</f>
        <v>541.5</v>
      </c>
      <c r="G13" s="414">
        <v>541.5</v>
      </c>
      <c r="H13" s="414"/>
      <c r="I13" s="414">
        <f t="shared" si="0"/>
        <v>541.5</v>
      </c>
    </row>
    <row r="14" spans="1:10">
      <c r="A14" s="243">
        <v>6</v>
      </c>
      <c r="B14" s="395">
        <v>41190</v>
      </c>
      <c r="C14" s="352" t="s">
        <v>591</v>
      </c>
      <c r="D14" s="394">
        <v>35001049166</v>
      </c>
      <c r="E14" s="393" t="s">
        <v>587</v>
      </c>
      <c r="F14" s="414">
        <f>G14</f>
        <v>905.92</v>
      </c>
      <c r="G14" s="414">
        <v>905.92</v>
      </c>
      <c r="H14" s="414"/>
      <c r="I14" s="414">
        <f t="shared" si="0"/>
        <v>905.92</v>
      </c>
    </row>
    <row r="15" spans="1:10">
      <c r="A15" s="243">
        <v>7</v>
      </c>
      <c r="B15" s="395">
        <v>41129</v>
      </c>
      <c r="C15" s="352" t="s">
        <v>592</v>
      </c>
      <c r="D15" s="394">
        <v>23001002557</v>
      </c>
      <c r="E15" s="393" t="s">
        <v>587</v>
      </c>
      <c r="F15" s="414">
        <f>G15</f>
        <v>226.56</v>
      </c>
      <c r="G15" s="414">
        <v>226.56</v>
      </c>
      <c r="H15" s="414"/>
      <c r="I15" s="414">
        <f t="shared" si="0"/>
        <v>226.56</v>
      </c>
    </row>
    <row r="16" spans="1:10">
      <c r="A16" s="243">
        <v>8</v>
      </c>
      <c r="B16" s="396"/>
      <c r="C16" s="352" t="s">
        <v>593</v>
      </c>
      <c r="D16" s="394">
        <v>205177057</v>
      </c>
      <c r="E16" s="393" t="s">
        <v>594</v>
      </c>
      <c r="F16" s="414">
        <v>202158.66</v>
      </c>
      <c r="G16" s="414">
        <v>202158.66</v>
      </c>
      <c r="H16" s="414">
        <v>84881.77</v>
      </c>
      <c r="I16" s="414">
        <f t="shared" ref="I16:I22" si="1">G16-H16</f>
        <v>117276.89</v>
      </c>
    </row>
    <row r="17" spans="1:9" ht="30">
      <c r="A17" s="243">
        <v>9</v>
      </c>
      <c r="B17" s="396"/>
      <c r="C17" s="352" t="s">
        <v>595</v>
      </c>
      <c r="D17" s="394">
        <v>205283637</v>
      </c>
      <c r="E17" s="393" t="s">
        <v>596</v>
      </c>
      <c r="F17" s="414"/>
      <c r="G17" s="414">
        <v>34881.29</v>
      </c>
      <c r="H17" s="414">
        <v>26276.080000000002</v>
      </c>
      <c r="I17" s="414">
        <f t="shared" si="1"/>
        <v>8605.2099999999991</v>
      </c>
    </row>
    <row r="18" spans="1:9" ht="30">
      <c r="A18" s="243">
        <v>10</v>
      </c>
      <c r="B18" s="396"/>
      <c r="C18" s="352" t="s">
        <v>593</v>
      </c>
      <c r="D18" s="394">
        <v>205177057</v>
      </c>
      <c r="E18" s="393" t="s">
        <v>596</v>
      </c>
      <c r="F18" s="414"/>
      <c r="G18" s="414">
        <v>14377.23</v>
      </c>
      <c r="H18" s="414">
        <v>12439.78</v>
      </c>
      <c r="I18" s="414">
        <f t="shared" si="1"/>
        <v>1937.4499999999989</v>
      </c>
    </row>
    <row r="19" spans="1:9" ht="30">
      <c r="A19" s="243">
        <v>11</v>
      </c>
      <c r="B19" s="396"/>
      <c r="C19" s="352" t="s">
        <v>597</v>
      </c>
      <c r="D19" s="394">
        <v>236080557</v>
      </c>
      <c r="E19" s="393" t="s">
        <v>598</v>
      </c>
      <c r="F19" s="414">
        <v>78585.47</v>
      </c>
      <c r="G19" s="414">
        <v>78585.47</v>
      </c>
      <c r="H19" s="414">
        <v>15563.05</v>
      </c>
      <c r="I19" s="414">
        <f t="shared" si="1"/>
        <v>63022.42</v>
      </c>
    </row>
    <row r="20" spans="1:9" ht="30">
      <c r="A20" s="243">
        <v>12</v>
      </c>
      <c r="B20" s="396"/>
      <c r="C20" s="352" t="s">
        <v>599</v>
      </c>
      <c r="D20" s="394">
        <v>204973742</v>
      </c>
      <c r="E20" s="393" t="s">
        <v>600</v>
      </c>
      <c r="F20" s="414">
        <v>68594.539999999994</v>
      </c>
      <c r="G20" s="414">
        <v>68594.539999999994</v>
      </c>
      <c r="H20" s="414">
        <v>19250.740000000002</v>
      </c>
      <c r="I20" s="414">
        <f t="shared" si="1"/>
        <v>49343.799999999988</v>
      </c>
    </row>
    <row r="21" spans="1:9" ht="30">
      <c r="A21" s="243">
        <v>13</v>
      </c>
      <c r="B21" s="396">
        <v>41007</v>
      </c>
      <c r="C21" s="352" t="s">
        <v>601</v>
      </c>
      <c r="D21" s="394">
        <v>15733438150</v>
      </c>
      <c r="E21" s="393" t="s">
        <v>602</v>
      </c>
      <c r="F21" s="414">
        <v>43678.32</v>
      </c>
      <c r="G21" s="414">
        <f>F21</f>
        <v>43678.32</v>
      </c>
      <c r="H21" s="414"/>
      <c r="I21" s="414">
        <f t="shared" si="1"/>
        <v>43678.32</v>
      </c>
    </row>
    <row r="22" spans="1:9" ht="30">
      <c r="A22" s="243">
        <v>14</v>
      </c>
      <c r="B22" s="396" t="s">
        <v>603</v>
      </c>
      <c r="C22" s="352" t="s">
        <v>604</v>
      </c>
      <c r="D22" s="394">
        <v>9960111166</v>
      </c>
      <c r="E22" s="393" t="s">
        <v>602</v>
      </c>
      <c r="F22" s="414">
        <v>20501.29</v>
      </c>
      <c r="G22" s="414">
        <f>F22</f>
        <v>20501.29</v>
      </c>
      <c r="H22" s="414"/>
      <c r="I22" s="414">
        <f t="shared" si="1"/>
        <v>20501.29</v>
      </c>
    </row>
    <row r="23" spans="1:9" ht="24.75" customHeight="1">
      <c r="A23" s="243">
        <v>15</v>
      </c>
      <c r="B23" s="401">
        <v>41279</v>
      </c>
      <c r="C23" s="352" t="s">
        <v>633</v>
      </c>
      <c r="D23" s="370" t="s">
        <v>526</v>
      </c>
      <c r="E23" s="397"/>
      <c r="F23" s="421">
        <v>600</v>
      </c>
      <c r="G23" s="415">
        <v>600</v>
      </c>
      <c r="H23" s="415"/>
      <c r="I23" s="414">
        <v>600</v>
      </c>
    </row>
    <row r="24" spans="1:9" ht="45">
      <c r="A24" s="243">
        <v>16</v>
      </c>
      <c r="B24" s="280"/>
      <c r="C24" s="352" t="s">
        <v>605</v>
      </c>
      <c r="D24" s="413"/>
      <c r="E24" s="393" t="s">
        <v>606</v>
      </c>
      <c r="F24" s="415"/>
      <c r="G24" s="415">
        <v>138.37</v>
      </c>
      <c r="H24" s="415"/>
      <c r="I24" s="414">
        <v>138.37</v>
      </c>
    </row>
    <row r="25" spans="1:9" ht="30">
      <c r="A25" s="243">
        <v>17</v>
      </c>
      <c r="B25" s="280"/>
      <c r="C25" s="352" t="s">
        <v>607</v>
      </c>
      <c r="D25" s="413"/>
      <c r="E25" s="393" t="s">
        <v>608</v>
      </c>
      <c r="F25" s="415"/>
      <c r="G25" s="415">
        <v>13.6</v>
      </c>
      <c r="H25" s="415"/>
      <c r="I25" s="414">
        <v>13.6</v>
      </c>
    </row>
    <row r="26" spans="1:9" ht="45">
      <c r="A26" s="243">
        <v>18</v>
      </c>
      <c r="B26" s="280"/>
      <c r="C26" s="352" t="s">
        <v>609</v>
      </c>
      <c r="D26" s="412">
        <v>204566978</v>
      </c>
      <c r="E26" s="393" t="s">
        <v>610</v>
      </c>
      <c r="F26" s="415"/>
      <c r="G26" s="415">
        <v>24.07</v>
      </c>
      <c r="H26" s="415"/>
      <c r="I26" s="414">
        <v>24.07</v>
      </c>
    </row>
    <row r="27" spans="1:9" ht="30">
      <c r="A27" s="243">
        <v>19</v>
      </c>
      <c r="B27" s="280"/>
      <c r="C27" s="248" t="s">
        <v>640</v>
      </c>
      <c r="D27" s="405">
        <v>203826002</v>
      </c>
      <c r="E27" s="247" t="s">
        <v>641</v>
      </c>
      <c r="F27" s="416"/>
      <c r="G27" s="417">
        <v>3.14</v>
      </c>
      <c r="H27" s="415"/>
      <c r="I27" s="414">
        <v>3.14</v>
      </c>
    </row>
    <row r="28" spans="1:9">
      <c r="A28" s="243">
        <v>20</v>
      </c>
      <c r="B28" s="280"/>
      <c r="C28" s="251"/>
      <c r="D28" s="251"/>
      <c r="E28" s="250"/>
      <c r="F28" s="422"/>
      <c r="G28" s="423"/>
      <c r="H28" s="415"/>
      <c r="I28" s="466"/>
    </row>
    <row r="29" spans="1:9">
      <c r="A29" s="243">
        <v>21</v>
      </c>
      <c r="B29" s="280"/>
      <c r="C29" s="251"/>
      <c r="D29" s="251"/>
      <c r="E29" s="250"/>
      <c r="F29" s="422"/>
      <c r="G29" s="423"/>
      <c r="H29" s="415"/>
      <c r="I29" s="466"/>
    </row>
    <row r="30" spans="1:9">
      <c r="A30" s="243" t="s">
        <v>275</v>
      </c>
      <c r="B30" s="280"/>
      <c r="C30" s="251"/>
      <c r="D30" s="251"/>
      <c r="E30" s="250"/>
      <c r="F30" s="422"/>
      <c r="G30" s="423"/>
      <c r="H30" s="424" t="s">
        <v>409</v>
      </c>
      <c r="I30" s="466">
        <f>SUM(I9:I29)</f>
        <v>308431.02999999997</v>
      </c>
    </row>
    <row r="31" spans="1:9">
      <c r="I31" s="431"/>
    </row>
    <row r="32" spans="1:9">
      <c r="A32" s="258" t="s">
        <v>440</v>
      </c>
    </row>
    <row r="34" spans="1:9">
      <c r="B34" s="260" t="s">
        <v>99</v>
      </c>
    </row>
    <row r="35" spans="1:9">
      <c r="F35" s="425"/>
      <c r="I35" s="425"/>
    </row>
    <row r="36" spans="1:9">
      <c r="C36" s="262"/>
      <c r="F36" s="426"/>
      <c r="G36" s="426"/>
      <c r="H36" s="427"/>
      <c r="I36" s="428"/>
    </row>
    <row r="37" spans="1:9">
      <c r="A37" s="259"/>
      <c r="C37" s="264" t="s">
        <v>262</v>
      </c>
      <c r="F37" s="427" t="s">
        <v>267</v>
      </c>
      <c r="G37" s="429"/>
      <c r="H37" s="429"/>
      <c r="I37" s="428"/>
    </row>
    <row r="38" spans="1:9">
      <c r="A38" s="259"/>
      <c r="C38" s="266" t="s">
        <v>131</v>
      </c>
      <c r="F38" s="421" t="s">
        <v>263</v>
      </c>
      <c r="I38" s="425"/>
    </row>
    <row r="39" spans="1:9">
      <c r="A39" s="259"/>
      <c r="C39" s="266"/>
      <c r="D39" s="259"/>
      <c r="E39" s="259"/>
      <c r="F39" s="425"/>
      <c r="G39" s="430"/>
      <c r="H39" s="430"/>
      <c r="I39" s="425"/>
    </row>
    <row r="40" spans="1:9">
      <c r="A40" s="259"/>
      <c r="B40" s="259"/>
      <c r="C40" s="259"/>
      <c r="D40" s="259"/>
      <c r="E40" s="259"/>
      <c r="F40" s="425"/>
      <c r="G40" s="425"/>
      <c r="H40" s="425"/>
      <c r="I40" s="425"/>
    </row>
    <row r="41" spans="1:9">
      <c r="A41" s="259"/>
      <c r="B41" s="259"/>
      <c r="C41" s="259"/>
      <c r="D41" s="259"/>
      <c r="E41" s="259"/>
      <c r="F41" s="425"/>
      <c r="G41" s="425"/>
      <c r="H41" s="425"/>
      <c r="I41" s="425"/>
    </row>
    <row r="42" spans="1:9">
      <c r="A42" s="259"/>
      <c r="B42" s="259"/>
      <c r="C42" s="259"/>
      <c r="D42" s="259"/>
      <c r="E42" s="259"/>
      <c r="F42" s="425"/>
      <c r="G42" s="425"/>
      <c r="H42" s="425"/>
      <c r="I42" s="425"/>
    </row>
    <row r="43" spans="1:9">
      <c r="A43" s="259"/>
      <c r="B43" s="259"/>
      <c r="C43" s="259"/>
      <c r="D43" s="259"/>
      <c r="E43" s="259"/>
      <c r="F43" s="425"/>
      <c r="G43" s="425"/>
      <c r="H43" s="425"/>
      <c r="I43" s="425"/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0"/>
  </dataValidations>
  <printOptions gridLines="1"/>
  <pageMargins left="0.11811023622047245" right="0.11811023622047245" top="0.15748031496062992" bottom="0.15748031496062992" header="0.11811023622047245" footer="0.11811023622047245"/>
  <pageSetup scale="64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K27" sqref="K27"/>
    </sheetView>
  </sheetViews>
  <sheetFormatPr defaultRowHeight="12.75"/>
  <cols>
    <col min="1" max="1" width="2.7109375" style="270" customWidth="1"/>
    <col min="2" max="2" width="9" style="270" customWidth="1"/>
    <col min="3" max="3" width="23.42578125" style="270" customWidth="1"/>
    <col min="4" max="4" width="13.28515625" style="270" customWidth="1"/>
    <col min="5" max="5" width="9.5703125" style="270" customWidth="1"/>
    <col min="6" max="6" width="11.5703125" style="270" customWidth="1"/>
    <col min="7" max="7" width="12.28515625" style="270" customWidth="1"/>
    <col min="8" max="8" width="15.28515625" style="270" customWidth="1"/>
    <col min="9" max="9" width="17.5703125" style="270" customWidth="1"/>
    <col min="10" max="11" width="12.42578125" style="270" customWidth="1"/>
    <col min="12" max="12" width="23.5703125" style="270" customWidth="1"/>
    <col min="13" max="13" width="21.28515625" style="270" customWidth="1"/>
    <col min="14" max="14" width="0.85546875" style="270" customWidth="1"/>
    <col min="15" max="16384" width="9.140625" style="270"/>
  </cols>
  <sheetData>
    <row r="1" spans="1:14" ht="13.5">
      <c r="A1" s="267" t="s">
        <v>441</v>
      </c>
      <c r="B1" s="268"/>
      <c r="C1" s="268"/>
      <c r="D1" s="268"/>
      <c r="E1" s="268"/>
      <c r="F1" s="268"/>
      <c r="G1" s="268"/>
      <c r="H1" s="268"/>
      <c r="I1" s="271"/>
      <c r="J1" s="324"/>
      <c r="K1" s="324"/>
      <c r="L1" s="324"/>
      <c r="M1" s="324" t="s">
        <v>398</v>
      </c>
      <c r="N1" s="271"/>
    </row>
    <row r="2" spans="1:14" ht="14.25" customHeight="1">
      <c r="A2" s="271" t="s">
        <v>314</v>
      </c>
      <c r="B2" s="268"/>
      <c r="C2" s="268"/>
      <c r="D2" s="269"/>
      <c r="E2" s="269"/>
      <c r="F2" s="269"/>
      <c r="G2" s="269"/>
      <c r="H2" s="269"/>
      <c r="I2" s="268"/>
      <c r="J2" s="268"/>
      <c r="K2" s="268"/>
      <c r="L2" s="268"/>
      <c r="M2" s="472" t="s">
        <v>576</v>
      </c>
      <c r="N2" s="473"/>
    </row>
    <row r="3" spans="1:14">
      <c r="A3" s="271"/>
      <c r="B3" s="268"/>
      <c r="C3" s="268"/>
      <c r="D3" s="269"/>
      <c r="E3" s="269"/>
      <c r="F3" s="269"/>
      <c r="G3" s="269"/>
      <c r="H3" s="269"/>
      <c r="I3" s="268"/>
      <c r="J3" s="268"/>
      <c r="K3" s="268"/>
      <c r="L3" s="268"/>
      <c r="M3" s="268"/>
      <c r="N3" s="271"/>
    </row>
    <row r="4" spans="1:14" ht="15">
      <c r="A4" s="172" t="s">
        <v>268</v>
      </c>
      <c r="B4" s="268"/>
      <c r="C4" s="268"/>
      <c r="D4" s="272"/>
      <c r="E4" s="325"/>
      <c r="F4" s="272"/>
      <c r="G4" s="269"/>
      <c r="H4" s="269"/>
      <c r="I4" s="269"/>
      <c r="J4" s="269"/>
      <c r="K4" s="269"/>
      <c r="L4" s="268"/>
      <c r="M4" s="269"/>
      <c r="N4" s="271"/>
    </row>
    <row r="5" spans="1:14" ht="15">
      <c r="A5" s="273"/>
      <c r="B5" s="26" t="s">
        <v>449</v>
      </c>
      <c r="C5" s="26"/>
      <c r="D5" s="26"/>
      <c r="E5" s="274"/>
      <c r="F5" s="274"/>
      <c r="G5" s="274"/>
      <c r="H5" s="274"/>
      <c r="I5" s="274"/>
      <c r="J5" s="274"/>
      <c r="K5" s="274"/>
      <c r="L5" s="274"/>
      <c r="M5" s="274"/>
      <c r="N5" s="271"/>
    </row>
    <row r="6" spans="1:14" ht="13.5" thickBot="1">
      <c r="A6" s="326"/>
      <c r="B6" s="326"/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271"/>
    </row>
    <row r="7" spans="1:14" ht="51">
      <c r="A7" s="327" t="s">
        <v>64</v>
      </c>
      <c r="B7" s="328" t="s">
        <v>399</v>
      </c>
      <c r="C7" s="328" t="s">
        <v>400</v>
      </c>
      <c r="D7" s="329" t="s">
        <v>401</v>
      </c>
      <c r="E7" s="329" t="s">
        <v>269</v>
      </c>
      <c r="F7" s="329" t="s">
        <v>402</v>
      </c>
      <c r="G7" s="329" t="s">
        <v>403</v>
      </c>
      <c r="H7" s="328" t="s">
        <v>404</v>
      </c>
      <c r="I7" s="330" t="s">
        <v>405</v>
      </c>
      <c r="J7" s="330" t="s">
        <v>406</v>
      </c>
      <c r="K7" s="331" t="s">
        <v>407</v>
      </c>
      <c r="L7" s="331" t="s">
        <v>408</v>
      </c>
      <c r="M7" s="329" t="s">
        <v>398</v>
      </c>
      <c r="N7" s="271"/>
    </row>
    <row r="8" spans="1:14">
      <c r="A8" s="276">
        <v>1</v>
      </c>
      <c r="B8" s="277">
        <v>2</v>
      </c>
      <c r="C8" s="277">
        <v>3</v>
      </c>
      <c r="D8" s="278">
        <v>4</v>
      </c>
      <c r="E8" s="278">
        <v>5</v>
      </c>
      <c r="F8" s="278">
        <v>6</v>
      </c>
      <c r="G8" s="278">
        <v>7</v>
      </c>
      <c r="H8" s="278">
        <v>8</v>
      </c>
      <c r="I8" s="278">
        <v>9</v>
      </c>
      <c r="J8" s="278">
        <v>10</v>
      </c>
      <c r="K8" s="278">
        <v>11</v>
      </c>
      <c r="L8" s="278">
        <v>12</v>
      </c>
      <c r="M8" s="278">
        <v>13</v>
      </c>
      <c r="N8" s="271"/>
    </row>
    <row r="9" spans="1:14" ht="15">
      <c r="A9" s="279">
        <v>1</v>
      </c>
      <c r="B9" s="280"/>
      <c r="C9" s="332"/>
      <c r="D9" s="279"/>
      <c r="E9" s="279"/>
      <c r="F9" s="279"/>
      <c r="G9" s="279"/>
      <c r="H9" s="279"/>
      <c r="I9" s="279"/>
      <c r="J9" s="279"/>
      <c r="K9" s="279"/>
      <c r="L9" s="279"/>
      <c r="M9" s="333" t="str">
        <f t="shared" ref="M9:M33" si="0">IF(ISBLANK(B9),"",$M$2)</f>
        <v/>
      </c>
      <c r="N9" s="271"/>
    </row>
    <row r="10" spans="1:14" ht="15">
      <c r="A10" s="279">
        <v>2</v>
      </c>
      <c r="B10" s="280"/>
      <c r="C10" s="332"/>
      <c r="D10" s="279"/>
      <c r="E10" s="279"/>
      <c r="F10" s="279"/>
      <c r="G10" s="279"/>
      <c r="H10" s="279"/>
      <c r="I10" s="279"/>
      <c r="J10" s="279"/>
      <c r="K10" s="279"/>
      <c r="L10" s="279"/>
      <c r="M10" s="333" t="str">
        <f t="shared" si="0"/>
        <v/>
      </c>
      <c r="N10" s="271"/>
    </row>
    <row r="11" spans="1:14" ht="15">
      <c r="A11" s="279">
        <v>3</v>
      </c>
      <c r="B11" s="280"/>
      <c r="C11" s="332"/>
      <c r="D11" s="279"/>
      <c r="E11" s="279"/>
      <c r="F11" s="279"/>
      <c r="G11" s="279"/>
      <c r="H11" s="279"/>
      <c r="I11" s="279"/>
      <c r="J11" s="279"/>
      <c r="K11" s="279"/>
      <c r="L11" s="279"/>
      <c r="M11" s="333" t="str">
        <f t="shared" si="0"/>
        <v/>
      </c>
      <c r="N11" s="271"/>
    </row>
    <row r="12" spans="1:14" ht="15">
      <c r="A12" s="279">
        <v>4</v>
      </c>
      <c r="B12" s="280"/>
      <c r="C12" s="332"/>
      <c r="D12" s="279"/>
      <c r="E12" s="279"/>
      <c r="F12" s="279"/>
      <c r="G12" s="279"/>
      <c r="H12" s="279"/>
      <c r="I12" s="279"/>
      <c r="J12" s="279"/>
      <c r="K12" s="279"/>
      <c r="L12" s="279"/>
      <c r="M12" s="333" t="str">
        <f t="shared" si="0"/>
        <v/>
      </c>
      <c r="N12" s="271"/>
    </row>
    <row r="13" spans="1:14" ht="15">
      <c r="A13" s="279">
        <v>5</v>
      </c>
      <c r="B13" s="280"/>
      <c r="C13" s="332"/>
      <c r="D13" s="279"/>
      <c r="E13" s="279"/>
      <c r="F13" s="279"/>
      <c r="G13" s="279"/>
      <c r="H13" s="279"/>
      <c r="I13" s="279"/>
      <c r="J13" s="279"/>
      <c r="K13" s="279"/>
      <c r="L13" s="279"/>
      <c r="M13" s="333" t="str">
        <f t="shared" si="0"/>
        <v/>
      </c>
      <c r="N13" s="271"/>
    </row>
    <row r="14" spans="1:14" ht="15">
      <c r="A14" s="279">
        <v>6</v>
      </c>
      <c r="B14" s="280"/>
      <c r="C14" s="332"/>
      <c r="D14" s="279"/>
      <c r="E14" s="279"/>
      <c r="F14" s="279"/>
      <c r="G14" s="279"/>
      <c r="H14" s="279"/>
      <c r="I14" s="279"/>
      <c r="J14" s="279"/>
      <c r="K14" s="279"/>
      <c r="L14" s="279"/>
      <c r="M14" s="333" t="str">
        <f t="shared" si="0"/>
        <v/>
      </c>
      <c r="N14" s="271"/>
    </row>
    <row r="15" spans="1:14" ht="15">
      <c r="A15" s="279">
        <v>7</v>
      </c>
      <c r="B15" s="280"/>
      <c r="C15" s="332"/>
      <c r="D15" s="279"/>
      <c r="E15" s="279"/>
      <c r="F15" s="279"/>
      <c r="G15" s="279"/>
      <c r="H15" s="279"/>
      <c r="I15" s="279"/>
      <c r="J15" s="279"/>
      <c r="K15" s="279"/>
      <c r="L15" s="279"/>
      <c r="M15" s="333" t="str">
        <f t="shared" si="0"/>
        <v/>
      </c>
      <c r="N15" s="271"/>
    </row>
    <row r="16" spans="1:14" ht="15">
      <c r="A16" s="279">
        <v>8</v>
      </c>
      <c r="B16" s="280"/>
      <c r="C16" s="332"/>
      <c r="D16" s="279"/>
      <c r="E16" s="279"/>
      <c r="F16" s="279"/>
      <c r="G16" s="279"/>
      <c r="H16" s="279"/>
      <c r="I16" s="279"/>
      <c r="J16" s="279"/>
      <c r="K16" s="279"/>
      <c r="L16" s="279"/>
      <c r="M16" s="333" t="str">
        <f t="shared" si="0"/>
        <v/>
      </c>
      <c r="N16" s="271"/>
    </row>
    <row r="17" spans="1:14" ht="15">
      <c r="A17" s="279">
        <v>9</v>
      </c>
      <c r="B17" s="280"/>
      <c r="C17" s="332"/>
      <c r="D17" s="279"/>
      <c r="E17" s="279"/>
      <c r="F17" s="279"/>
      <c r="G17" s="279"/>
      <c r="H17" s="279"/>
      <c r="I17" s="279"/>
      <c r="J17" s="279"/>
      <c r="K17" s="279"/>
      <c r="L17" s="279"/>
      <c r="M17" s="333" t="str">
        <f t="shared" si="0"/>
        <v/>
      </c>
      <c r="N17" s="271"/>
    </row>
    <row r="18" spans="1:14" ht="15">
      <c r="A18" s="279">
        <v>10</v>
      </c>
      <c r="B18" s="280"/>
      <c r="C18" s="332"/>
      <c r="D18" s="279"/>
      <c r="E18" s="279"/>
      <c r="F18" s="279"/>
      <c r="G18" s="279"/>
      <c r="H18" s="279"/>
      <c r="I18" s="279"/>
      <c r="J18" s="279"/>
      <c r="K18" s="279"/>
      <c r="L18" s="279"/>
      <c r="M18" s="333" t="str">
        <f t="shared" si="0"/>
        <v/>
      </c>
      <c r="N18" s="271"/>
    </row>
    <row r="19" spans="1:14" ht="15">
      <c r="A19" s="279">
        <v>11</v>
      </c>
      <c r="B19" s="280"/>
      <c r="C19" s="332"/>
      <c r="D19" s="279"/>
      <c r="E19" s="279"/>
      <c r="F19" s="279"/>
      <c r="G19" s="279"/>
      <c r="H19" s="279"/>
      <c r="I19" s="279"/>
      <c r="J19" s="279"/>
      <c r="K19" s="279"/>
      <c r="L19" s="279"/>
      <c r="M19" s="333" t="str">
        <f t="shared" si="0"/>
        <v/>
      </c>
      <c r="N19" s="271"/>
    </row>
    <row r="20" spans="1:14" ht="15">
      <c r="A20" s="279">
        <v>12</v>
      </c>
      <c r="B20" s="280"/>
      <c r="C20" s="332"/>
      <c r="D20" s="279"/>
      <c r="E20" s="279"/>
      <c r="F20" s="279"/>
      <c r="G20" s="279"/>
      <c r="H20" s="279"/>
      <c r="I20" s="279"/>
      <c r="J20" s="279"/>
      <c r="K20" s="279"/>
      <c r="L20" s="279"/>
      <c r="M20" s="333" t="str">
        <f t="shared" si="0"/>
        <v/>
      </c>
      <c r="N20" s="271"/>
    </row>
    <row r="21" spans="1:14" ht="15">
      <c r="A21" s="279">
        <v>13</v>
      </c>
      <c r="B21" s="280"/>
      <c r="C21" s="332"/>
      <c r="D21" s="279"/>
      <c r="E21" s="279"/>
      <c r="F21" s="279"/>
      <c r="G21" s="279"/>
      <c r="H21" s="279"/>
      <c r="I21" s="279"/>
      <c r="J21" s="279"/>
      <c r="K21" s="279"/>
      <c r="L21" s="279"/>
      <c r="M21" s="333" t="str">
        <f t="shared" si="0"/>
        <v/>
      </c>
      <c r="N21" s="271"/>
    </row>
    <row r="22" spans="1:14" ht="15">
      <c r="A22" s="279">
        <v>14</v>
      </c>
      <c r="B22" s="280"/>
      <c r="C22" s="332"/>
      <c r="D22" s="279"/>
      <c r="E22" s="279"/>
      <c r="F22" s="279"/>
      <c r="G22" s="279"/>
      <c r="H22" s="279"/>
      <c r="I22" s="279"/>
      <c r="J22" s="279"/>
      <c r="K22" s="279"/>
      <c r="L22" s="279"/>
      <c r="M22" s="333" t="str">
        <f t="shared" si="0"/>
        <v/>
      </c>
      <c r="N22" s="271"/>
    </row>
    <row r="23" spans="1:14" ht="15">
      <c r="A23" s="279">
        <v>15</v>
      </c>
      <c r="B23" s="280"/>
      <c r="C23" s="332"/>
      <c r="D23" s="279"/>
      <c r="E23" s="279"/>
      <c r="F23" s="279"/>
      <c r="G23" s="279"/>
      <c r="H23" s="279"/>
      <c r="I23" s="279"/>
      <c r="J23" s="279"/>
      <c r="K23" s="279"/>
      <c r="L23" s="279"/>
      <c r="M23" s="333" t="str">
        <f t="shared" si="0"/>
        <v/>
      </c>
      <c r="N23" s="271"/>
    </row>
    <row r="24" spans="1:14" ht="15">
      <c r="A24" s="279">
        <v>16</v>
      </c>
      <c r="B24" s="280"/>
      <c r="C24" s="332"/>
      <c r="D24" s="279"/>
      <c r="E24" s="279"/>
      <c r="F24" s="279"/>
      <c r="G24" s="279"/>
      <c r="H24" s="279"/>
      <c r="I24" s="279"/>
      <c r="J24" s="279"/>
      <c r="K24" s="279"/>
      <c r="L24" s="279"/>
      <c r="M24" s="333" t="str">
        <f t="shared" si="0"/>
        <v/>
      </c>
      <c r="N24" s="271"/>
    </row>
    <row r="25" spans="1:14" ht="15">
      <c r="A25" s="279">
        <v>17</v>
      </c>
      <c r="B25" s="280"/>
      <c r="C25" s="332"/>
      <c r="D25" s="279"/>
      <c r="E25" s="279"/>
      <c r="F25" s="279"/>
      <c r="G25" s="279"/>
      <c r="H25" s="279"/>
      <c r="I25" s="279"/>
      <c r="J25" s="279"/>
      <c r="K25" s="279"/>
      <c r="L25" s="279"/>
      <c r="M25" s="333" t="str">
        <f t="shared" si="0"/>
        <v/>
      </c>
      <c r="N25" s="271"/>
    </row>
    <row r="26" spans="1:14" ht="15">
      <c r="A26" s="279">
        <v>18</v>
      </c>
      <c r="B26" s="280"/>
      <c r="C26" s="332"/>
      <c r="D26" s="279"/>
      <c r="E26" s="279"/>
      <c r="F26" s="279"/>
      <c r="G26" s="279"/>
      <c r="H26" s="279"/>
      <c r="I26" s="279"/>
      <c r="J26" s="279"/>
      <c r="K26" s="279"/>
      <c r="L26" s="279"/>
      <c r="M26" s="333" t="str">
        <f t="shared" si="0"/>
        <v/>
      </c>
      <c r="N26" s="271"/>
    </row>
    <row r="27" spans="1:14" ht="15">
      <c r="A27" s="279">
        <v>19</v>
      </c>
      <c r="B27" s="280"/>
      <c r="C27" s="332"/>
      <c r="D27" s="279"/>
      <c r="E27" s="279"/>
      <c r="F27" s="279"/>
      <c r="G27" s="279"/>
      <c r="H27" s="279"/>
      <c r="I27" s="279"/>
      <c r="J27" s="279"/>
      <c r="K27" s="279"/>
      <c r="L27" s="279"/>
      <c r="M27" s="333" t="str">
        <f t="shared" si="0"/>
        <v/>
      </c>
      <c r="N27" s="271"/>
    </row>
    <row r="28" spans="1:14" ht="15">
      <c r="A28" s="279">
        <v>20</v>
      </c>
      <c r="B28" s="280"/>
      <c r="C28" s="332"/>
      <c r="D28" s="279"/>
      <c r="E28" s="279"/>
      <c r="F28" s="279"/>
      <c r="G28" s="279"/>
      <c r="H28" s="279"/>
      <c r="I28" s="279"/>
      <c r="J28" s="279"/>
      <c r="K28" s="279"/>
      <c r="L28" s="279"/>
      <c r="M28" s="333" t="str">
        <f t="shared" si="0"/>
        <v/>
      </c>
      <c r="N28" s="271"/>
    </row>
    <row r="29" spans="1:14" ht="15">
      <c r="A29" s="279">
        <v>21</v>
      </c>
      <c r="B29" s="280"/>
      <c r="C29" s="332"/>
      <c r="D29" s="279"/>
      <c r="E29" s="279"/>
      <c r="F29" s="279"/>
      <c r="G29" s="279"/>
      <c r="H29" s="279"/>
      <c r="I29" s="279"/>
      <c r="J29" s="279"/>
      <c r="K29" s="279"/>
      <c r="L29" s="279"/>
      <c r="M29" s="333" t="str">
        <f t="shared" si="0"/>
        <v/>
      </c>
      <c r="N29" s="271"/>
    </row>
    <row r="30" spans="1:14" ht="15">
      <c r="A30" s="279">
        <v>22</v>
      </c>
      <c r="B30" s="280"/>
      <c r="C30" s="332"/>
      <c r="D30" s="279"/>
      <c r="E30" s="279"/>
      <c r="F30" s="279"/>
      <c r="G30" s="279"/>
      <c r="H30" s="279"/>
      <c r="I30" s="279"/>
      <c r="J30" s="279"/>
      <c r="K30" s="279"/>
      <c r="L30" s="279"/>
      <c r="M30" s="333" t="str">
        <f t="shared" si="0"/>
        <v/>
      </c>
      <c r="N30" s="271"/>
    </row>
    <row r="31" spans="1:14" ht="15">
      <c r="A31" s="279">
        <v>23</v>
      </c>
      <c r="B31" s="280"/>
      <c r="C31" s="332"/>
      <c r="D31" s="279"/>
      <c r="E31" s="279"/>
      <c r="F31" s="279"/>
      <c r="G31" s="279"/>
      <c r="H31" s="279"/>
      <c r="I31" s="279"/>
      <c r="J31" s="279"/>
      <c r="K31" s="279"/>
      <c r="L31" s="279"/>
      <c r="M31" s="333" t="str">
        <f t="shared" si="0"/>
        <v/>
      </c>
      <c r="N31" s="271"/>
    </row>
    <row r="32" spans="1:14" ht="15">
      <c r="A32" s="279">
        <v>24</v>
      </c>
      <c r="B32" s="280"/>
      <c r="C32" s="332"/>
      <c r="D32" s="279"/>
      <c r="E32" s="279"/>
      <c r="F32" s="279"/>
      <c r="G32" s="279"/>
      <c r="H32" s="279"/>
      <c r="I32" s="279"/>
      <c r="J32" s="279"/>
      <c r="K32" s="279"/>
      <c r="L32" s="279"/>
      <c r="M32" s="333" t="str">
        <f t="shared" si="0"/>
        <v/>
      </c>
      <c r="N32" s="271"/>
    </row>
    <row r="33" spans="1:14" ht="15">
      <c r="A33" s="334" t="s">
        <v>275</v>
      </c>
      <c r="B33" s="280"/>
      <c r="C33" s="332"/>
      <c r="D33" s="279"/>
      <c r="E33" s="279"/>
      <c r="F33" s="279"/>
      <c r="G33" s="279"/>
      <c r="H33" s="279"/>
      <c r="I33" s="279"/>
      <c r="J33" s="279"/>
      <c r="K33" s="279"/>
      <c r="L33" s="279"/>
      <c r="M33" s="333" t="str">
        <f t="shared" si="0"/>
        <v/>
      </c>
      <c r="N33" s="271"/>
    </row>
    <row r="34" spans="1:14" s="286" customFormat="1"/>
    <row r="37" spans="1:14" s="21" customFormat="1" ht="15">
      <c r="B37" s="281" t="s">
        <v>99</v>
      </c>
    </row>
    <row r="38" spans="1:14" s="21" customFormat="1" ht="15">
      <c r="B38" s="281"/>
    </row>
    <row r="39" spans="1:14" s="21" customFormat="1" ht="15">
      <c r="C39" s="283"/>
      <c r="D39" s="282"/>
      <c r="E39" s="282"/>
      <c r="H39" s="283"/>
      <c r="I39" s="283"/>
      <c r="J39" s="282"/>
      <c r="K39" s="282"/>
      <c r="L39" s="282"/>
    </row>
    <row r="40" spans="1:14" s="21" customFormat="1" ht="15">
      <c r="C40" s="284" t="s">
        <v>262</v>
      </c>
      <c r="D40" s="282"/>
      <c r="E40" s="282"/>
      <c r="H40" s="281" t="s">
        <v>316</v>
      </c>
      <c r="M40" s="282"/>
    </row>
    <row r="41" spans="1:14" s="21" customFormat="1" ht="15">
      <c r="C41" s="284" t="s">
        <v>131</v>
      </c>
      <c r="D41" s="282"/>
      <c r="E41" s="282"/>
      <c r="H41" s="285" t="s">
        <v>263</v>
      </c>
      <c r="M41" s="282"/>
    </row>
    <row r="42" spans="1:14" ht="15">
      <c r="C42" s="284"/>
      <c r="F42" s="285"/>
      <c r="J42" s="287"/>
      <c r="K42" s="287"/>
      <c r="L42" s="287"/>
      <c r="M42" s="287"/>
    </row>
    <row r="43" spans="1:14" ht="15">
      <c r="C43" s="284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211</v>
      </c>
      <c r="C1" t="s">
        <v>191</v>
      </c>
      <c r="E1" t="s">
        <v>220</v>
      </c>
      <c r="G1" t="s">
        <v>230</v>
      </c>
    </row>
    <row r="2" spans="1:7" ht="15">
      <c r="A2" s="62">
        <v>40907</v>
      </c>
      <c r="C2" t="s">
        <v>192</v>
      </c>
      <c r="E2" t="s">
        <v>225</v>
      </c>
      <c r="G2" s="99" t="s">
        <v>231</v>
      </c>
    </row>
    <row r="3" spans="1:7" ht="15">
      <c r="A3" s="62">
        <v>40908</v>
      </c>
      <c r="C3" t="s">
        <v>193</v>
      </c>
      <c r="E3" t="s">
        <v>226</v>
      </c>
      <c r="G3" s="99" t="s">
        <v>232</v>
      </c>
    </row>
    <row r="4" spans="1:7" ht="15">
      <c r="A4" s="62">
        <v>40909</v>
      </c>
      <c r="C4" t="s">
        <v>194</v>
      </c>
      <c r="E4" t="s">
        <v>227</v>
      </c>
      <c r="G4" s="99" t="s">
        <v>233</v>
      </c>
    </row>
    <row r="5" spans="1:7">
      <c r="A5" s="62">
        <v>40910</v>
      </c>
      <c r="C5" t="s">
        <v>195</v>
      </c>
      <c r="E5" t="s">
        <v>228</v>
      </c>
    </row>
    <row r="6" spans="1:7">
      <c r="A6" s="62">
        <v>40911</v>
      </c>
      <c r="C6" t="s">
        <v>196</v>
      </c>
    </row>
    <row r="7" spans="1:7">
      <c r="A7" s="62">
        <v>40912</v>
      </c>
      <c r="C7" t="s">
        <v>197</v>
      </c>
    </row>
    <row r="8" spans="1:7">
      <c r="A8" s="62">
        <v>40913</v>
      </c>
      <c r="C8" t="s">
        <v>198</v>
      </c>
    </row>
    <row r="9" spans="1:7">
      <c r="A9" s="62">
        <v>40914</v>
      </c>
      <c r="C9" t="s">
        <v>199</v>
      </c>
    </row>
    <row r="10" spans="1:7">
      <c r="A10" s="62">
        <v>40915</v>
      </c>
      <c r="C10" t="s">
        <v>200</v>
      </c>
    </row>
    <row r="11" spans="1:7">
      <c r="A11" s="62">
        <v>40916</v>
      </c>
      <c r="C11" t="s">
        <v>201</v>
      </c>
    </row>
    <row r="12" spans="1:7">
      <c r="A12" s="62">
        <v>40917</v>
      </c>
      <c r="C12" t="s">
        <v>202</v>
      </c>
    </row>
    <row r="13" spans="1:7">
      <c r="A13" s="62">
        <v>40918</v>
      </c>
      <c r="C13" t="s">
        <v>203</v>
      </c>
    </row>
    <row r="14" spans="1:7">
      <c r="A14" s="62">
        <v>40919</v>
      </c>
      <c r="C14" t="s">
        <v>204</v>
      </c>
    </row>
    <row r="15" spans="1:7">
      <c r="A15" s="62">
        <v>40920</v>
      </c>
      <c r="C15" t="s">
        <v>205</v>
      </c>
    </row>
    <row r="16" spans="1:7">
      <c r="A16" s="62">
        <v>40921</v>
      </c>
      <c r="C16" t="s">
        <v>206</v>
      </c>
    </row>
    <row r="17" spans="1:3">
      <c r="A17" s="62">
        <v>40922</v>
      </c>
      <c r="C17" t="s">
        <v>207</v>
      </c>
    </row>
    <row r="18" spans="1:3">
      <c r="A18" s="62">
        <v>40923</v>
      </c>
      <c r="C18" t="s">
        <v>208</v>
      </c>
    </row>
    <row r="19" spans="1:3">
      <c r="A19" s="62">
        <v>40924</v>
      </c>
      <c r="C19" t="s">
        <v>209</v>
      </c>
    </row>
    <row r="20" spans="1:3">
      <c r="A20" s="62">
        <v>40925</v>
      </c>
      <c r="C20" t="s">
        <v>210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B14" sqref="B14"/>
    </sheetView>
  </sheetViews>
  <sheetFormatPr defaultRowHeight="15"/>
  <cols>
    <col min="1" max="1" width="14.28515625" style="21" bestFit="1" customWidth="1"/>
    <col min="2" max="2" width="80" style="31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115" t="s">
        <v>266</v>
      </c>
      <c r="B1" s="315"/>
      <c r="C1" s="474" t="s">
        <v>101</v>
      </c>
      <c r="D1" s="474"/>
      <c r="E1" s="171"/>
    </row>
    <row r="2" spans="1:12" s="6" customFormat="1">
      <c r="A2" s="117" t="s">
        <v>132</v>
      </c>
      <c r="B2" s="315"/>
      <c r="C2" s="472" t="s">
        <v>576</v>
      </c>
      <c r="D2" s="473"/>
      <c r="E2" s="171"/>
    </row>
    <row r="3" spans="1:12" s="6" customFormat="1">
      <c r="A3" s="117"/>
      <c r="B3" s="315"/>
      <c r="C3" s="116"/>
      <c r="D3" s="116"/>
      <c r="E3" s="171"/>
    </row>
    <row r="4" spans="1:12" s="2" customFormat="1">
      <c r="A4" s="118" t="str">
        <f>'ფორმა N2'!A4</f>
        <v>ანგარიშვალდებული პირის დასახელება:</v>
      </c>
      <c r="B4" s="316"/>
      <c r="C4" s="117"/>
      <c r="D4" s="117"/>
      <c r="E4" s="166"/>
      <c r="L4" s="6"/>
    </row>
    <row r="5" spans="1:12" s="2" customFormat="1">
      <c r="A5" s="26" t="s">
        <v>449</v>
      </c>
      <c r="B5" s="26"/>
      <c r="C5" s="26"/>
      <c r="D5" s="59"/>
      <c r="E5" s="166"/>
    </row>
    <row r="6" spans="1:12" s="2" customFormat="1">
      <c r="A6" s="118"/>
      <c r="B6" s="316"/>
      <c r="C6" s="117"/>
      <c r="D6" s="117"/>
      <c r="E6" s="166"/>
    </row>
    <row r="7" spans="1:12" s="6" customFormat="1" ht="18">
      <c r="A7" s="141"/>
      <c r="B7" s="170"/>
      <c r="C7" s="119"/>
      <c r="D7" s="119"/>
      <c r="E7" s="171"/>
    </row>
    <row r="8" spans="1:12" s="6" customFormat="1" ht="30">
      <c r="A8" s="162" t="s">
        <v>64</v>
      </c>
      <c r="B8" s="120" t="s">
        <v>243</v>
      </c>
      <c r="C8" s="120" t="s">
        <v>66</v>
      </c>
      <c r="D8" s="120" t="s">
        <v>67</v>
      </c>
      <c r="E8" s="171"/>
      <c r="F8" s="20"/>
    </row>
    <row r="9" spans="1:12" s="7" customFormat="1">
      <c r="A9" s="312">
        <v>1</v>
      </c>
      <c r="B9" s="312" t="s">
        <v>65</v>
      </c>
      <c r="C9" s="126">
        <f>SUM(C10,C25)</f>
        <v>0</v>
      </c>
      <c r="D9" s="126">
        <f>SUM(D10,D25)</f>
        <v>0</v>
      </c>
      <c r="E9" s="171"/>
    </row>
    <row r="10" spans="1:12" s="7" customFormat="1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71"/>
    </row>
    <row r="11" spans="1:12" s="9" customFormat="1" ht="18">
      <c r="A11" s="129" t="s">
        <v>30</v>
      </c>
      <c r="B11" s="129" t="s">
        <v>71</v>
      </c>
      <c r="C11" s="8"/>
      <c r="D11" s="8"/>
      <c r="E11" s="171"/>
    </row>
    <row r="12" spans="1:12" s="10" customFormat="1">
      <c r="A12" s="129" t="s">
        <v>31</v>
      </c>
      <c r="B12" s="129" t="s">
        <v>305</v>
      </c>
      <c r="C12" s="163">
        <f>SUM(C13:C14)</f>
        <v>0</v>
      </c>
      <c r="D12" s="163">
        <f>SUM(D13:D14)</f>
        <v>0</v>
      </c>
      <c r="E12" s="171"/>
    </row>
    <row r="13" spans="1:12" s="3" customFormat="1">
      <c r="A13" s="138" t="s">
        <v>73</v>
      </c>
      <c r="B13" s="138" t="s">
        <v>308</v>
      </c>
      <c r="C13" s="8"/>
      <c r="D13" s="8"/>
      <c r="E13" s="171"/>
    </row>
    <row r="14" spans="1:12" s="3" customFormat="1">
      <c r="A14" s="138" t="s">
        <v>100</v>
      </c>
      <c r="B14" s="138" t="s">
        <v>89</v>
      </c>
      <c r="C14" s="8"/>
      <c r="D14" s="8"/>
      <c r="E14" s="171"/>
    </row>
    <row r="15" spans="1:12" s="3" customFormat="1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71"/>
    </row>
    <row r="16" spans="1:12" s="3" customFormat="1">
      <c r="A16" s="138" t="s">
        <v>76</v>
      </c>
      <c r="B16" s="138" t="s">
        <v>78</v>
      </c>
      <c r="C16" s="8"/>
      <c r="D16" s="8"/>
      <c r="E16" s="171"/>
    </row>
    <row r="17" spans="1:5" s="3" customFormat="1" ht="30">
      <c r="A17" s="138" t="s">
        <v>77</v>
      </c>
      <c r="B17" s="138" t="s">
        <v>102</v>
      </c>
      <c r="C17" s="8"/>
      <c r="D17" s="8"/>
      <c r="E17" s="171"/>
    </row>
    <row r="18" spans="1:5" s="3" customFormat="1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71"/>
    </row>
    <row r="19" spans="1:5" s="3" customFormat="1">
      <c r="A19" s="138" t="s">
        <v>80</v>
      </c>
      <c r="B19" s="138" t="s">
        <v>81</v>
      </c>
      <c r="C19" s="8"/>
      <c r="D19" s="8"/>
      <c r="E19" s="171"/>
    </row>
    <row r="20" spans="1:5" s="3" customFormat="1" ht="30">
      <c r="A20" s="138" t="s">
        <v>84</v>
      </c>
      <c r="B20" s="138" t="s">
        <v>82</v>
      </c>
      <c r="C20" s="8"/>
      <c r="D20" s="8"/>
      <c r="E20" s="171"/>
    </row>
    <row r="21" spans="1:5" s="3" customFormat="1">
      <c r="A21" s="138" t="s">
        <v>85</v>
      </c>
      <c r="B21" s="138" t="s">
        <v>83</v>
      </c>
      <c r="C21" s="8"/>
      <c r="D21" s="8"/>
      <c r="E21" s="171"/>
    </row>
    <row r="22" spans="1:5" s="3" customFormat="1">
      <c r="A22" s="138" t="s">
        <v>86</v>
      </c>
      <c r="B22" s="138" t="s">
        <v>422</v>
      </c>
      <c r="C22" s="8"/>
      <c r="D22" s="8"/>
      <c r="E22" s="171"/>
    </row>
    <row r="23" spans="1:5" s="3" customFormat="1">
      <c r="A23" s="129" t="s">
        <v>87</v>
      </c>
      <c r="B23" s="129" t="s">
        <v>423</v>
      </c>
      <c r="C23" s="337"/>
      <c r="D23" s="8"/>
      <c r="E23" s="171"/>
    </row>
    <row r="24" spans="1:5" s="3" customFormat="1">
      <c r="A24" s="129" t="s">
        <v>245</v>
      </c>
      <c r="B24" s="129" t="s">
        <v>429</v>
      </c>
      <c r="C24" s="8"/>
      <c r="D24" s="8"/>
      <c r="E24" s="171"/>
    </row>
    <row r="25" spans="1:5" s="3" customFormat="1">
      <c r="A25" s="128">
        <v>1.2</v>
      </c>
      <c r="B25" s="312" t="s">
        <v>88</v>
      </c>
      <c r="C25" s="126">
        <f>SUM(C26,C30)</f>
        <v>0</v>
      </c>
      <c r="D25" s="126">
        <f>SUM(D26,D30)</f>
        <v>0</v>
      </c>
      <c r="E25" s="171"/>
    </row>
    <row r="26" spans="1:5">
      <c r="A26" s="129" t="s">
        <v>32</v>
      </c>
      <c r="B26" s="129" t="s">
        <v>308</v>
      </c>
      <c r="C26" s="163">
        <f>SUM(C27:C29)</f>
        <v>0</v>
      </c>
      <c r="D26" s="163">
        <f>SUM(D27:D29)</f>
        <v>0</v>
      </c>
      <c r="E26" s="171"/>
    </row>
    <row r="27" spans="1:5">
      <c r="A27" s="313" t="s">
        <v>90</v>
      </c>
      <c r="B27" s="138" t="s">
        <v>306</v>
      </c>
      <c r="C27" s="8"/>
      <c r="D27" s="8"/>
      <c r="E27" s="171"/>
    </row>
    <row r="28" spans="1:5">
      <c r="A28" s="313" t="s">
        <v>91</v>
      </c>
      <c r="B28" s="138" t="s">
        <v>309</v>
      </c>
      <c r="C28" s="8"/>
      <c r="D28" s="8"/>
      <c r="E28" s="171"/>
    </row>
    <row r="29" spans="1:5">
      <c r="A29" s="313" t="s">
        <v>432</v>
      </c>
      <c r="B29" s="138" t="s">
        <v>307</v>
      </c>
      <c r="C29" s="8"/>
      <c r="D29" s="8"/>
      <c r="E29" s="171"/>
    </row>
    <row r="30" spans="1:5">
      <c r="A30" s="129" t="s">
        <v>33</v>
      </c>
      <c r="B30" s="336" t="s">
        <v>430</v>
      </c>
      <c r="C30" s="8"/>
      <c r="D30" s="8"/>
      <c r="E30" s="171"/>
    </row>
    <row r="31" spans="1:5" s="22" customFormat="1" ht="12.75">
      <c r="B31" s="317"/>
    </row>
    <row r="32" spans="1:5" s="2" customFormat="1">
      <c r="A32" s="1"/>
      <c r="B32" s="318"/>
      <c r="E32" s="5"/>
    </row>
    <row r="33" spans="1:9" s="2" customFormat="1">
      <c r="B33" s="318"/>
      <c r="E33" s="5"/>
    </row>
    <row r="34" spans="1:9">
      <c r="A34" s="1"/>
    </row>
    <row r="35" spans="1:9">
      <c r="A35" s="2"/>
    </row>
    <row r="36" spans="1:9" s="2" customFormat="1">
      <c r="A36" s="107" t="s">
        <v>99</v>
      </c>
      <c r="B36" s="318"/>
      <c r="E36" s="5"/>
    </row>
    <row r="37" spans="1:9" s="2" customFormat="1">
      <c r="B37" s="318"/>
      <c r="E37"/>
      <c r="F37"/>
      <c r="G37"/>
      <c r="H37"/>
      <c r="I37"/>
    </row>
    <row r="38" spans="1:9" s="2" customFormat="1">
      <c r="B38" s="318"/>
      <c r="D38" s="12"/>
      <c r="E38"/>
      <c r="F38"/>
      <c r="G38"/>
      <c r="H38"/>
      <c r="I38"/>
    </row>
    <row r="39" spans="1:9" s="2" customFormat="1">
      <c r="A39"/>
      <c r="B39" s="320" t="s">
        <v>426</v>
      </c>
      <c r="D39" s="12"/>
      <c r="E39"/>
      <c r="F39"/>
      <c r="G39"/>
      <c r="H39"/>
      <c r="I39"/>
    </row>
    <row r="40" spans="1:9" s="2" customFormat="1">
      <c r="A40"/>
      <c r="B40" s="318" t="s">
        <v>264</v>
      </c>
      <c r="D40" s="12"/>
      <c r="E40"/>
      <c r="F40"/>
      <c r="G40"/>
      <c r="H40"/>
      <c r="I40"/>
    </row>
    <row r="41" spans="1:9" customFormat="1" ht="12.75">
      <c r="B41" s="321" t="s">
        <v>131</v>
      </c>
    </row>
    <row r="42" spans="1:9" customFormat="1" ht="12.75">
      <c r="B42" s="32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workbookViewId="0">
      <selection activeCell="G13" sqref="G13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5" t="s">
        <v>645</v>
      </c>
      <c r="B1" s="432"/>
      <c r="C1" s="474" t="s">
        <v>101</v>
      </c>
      <c r="D1" s="474"/>
      <c r="E1" s="132"/>
    </row>
    <row r="2" spans="1:5" s="6" customFormat="1">
      <c r="A2" s="115" t="s">
        <v>646</v>
      </c>
      <c r="B2" s="432"/>
      <c r="C2" s="472" t="s">
        <v>576</v>
      </c>
      <c r="D2" s="473"/>
      <c r="E2" s="132"/>
    </row>
    <row r="3" spans="1:5" s="6" customFormat="1">
      <c r="A3" s="115" t="s">
        <v>647</v>
      </c>
      <c r="B3" s="432"/>
      <c r="C3" s="433"/>
      <c r="D3" s="433"/>
      <c r="E3" s="132"/>
    </row>
    <row r="4" spans="1:5" s="6" customFormat="1">
      <c r="A4" s="117" t="s">
        <v>132</v>
      </c>
      <c r="B4" s="432"/>
      <c r="C4" s="433"/>
      <c r="D4" s="433"/>
      <c r="E4" s="132"/>
    </row>
    <row r="5" spans="1:5" s="6" customFormat="1">
      <c r="A5" s="117"/>
      <c r="B5" s="432"/>
      <c r="C5" s="433"/>
      <c r="D5" s="433"/>
      <c r="E5" s="132"/>
    </row>
    <row r="6" spans="1:5">
      <c r="A6" s="118" t="str">
        <f>'[1]ფორმა N2'!A4</f>
        <v>ანგარიშვალდებული პირის დასახელება:</v>
      </c>
      <c r="B6" s="118"/>
      <c r="C6" s="117"/>
      <c r="D6" s="117"/>
      <c r="E6" s="133"/>
    </row>
    <row r="7" spans="1:5">
      <c r="A7" s="26" t="s">
        <v>449</v>
      </c>
      <c r="B7" s="26"/>
      <c r="C7" s="122"/>
      <c r="D7" s="122"/>
      <c r="E7" s="133"/>
    </row>
    <row r="8" spans="1:5">
      <c r="A8" s="118"/>
      <c r="B8" s="118"/>
      <c r="C8" s="453"/>
      <c r="D8" s="453"/>
      <c r="E8" s="133"/>
    </row>
    <row r="9" spans="1:5" s="6" customFormat="1">
      <c r="A9" s="432"/>
      <c r="B9" s="432"/>
      <c r="C9" s="462"/>
      <c r="D9" s="462"/>
      <c r="E9" s="132"/>
    </row>
    <row r="10" spans="1:5" s="6" customFormat="1" ht="30">
      <c r="A10" s="130" t="s">
        <v>64</v>
      </c>
      <c r="B10" s="131" t="s">
        <v>11</v>
      </c>
      <c r="C10" s="120" t="s">
        <v>10</v>
      </c>
      <c r="D10" s="120" t="s">
        <v>9</v>
      </c>
      <c r="E10" s="132"/>
    </row>
    <row r="11" spans="1:5" s="7" customFormat="1">
      <c r="A11" s="312">
        <v>1</v>
      </c>
      <c r="B11" s="312" t="s">
        <v>57</v>
      </c>
      <c r="C11" s="454">
        <f>SUM(C12,C15,C54,C57,C58,C59,C77)</f>
        <v>6125.8099999999995</v>
      </c>
      <c r="D11" s="454">
        <f>SUM(D12,D15,D54,D57,D58,D59,D65,D73,D74)</f>
        <v>31511.05</v>
      </c>
      <c r="E11" s="434"/>
    </row>
    <row r="12" spans="1:5" s="9" customFormat="1" ht="18">
      <c r="A12" s="128">
        <v>1.1000000000000001</v>
      </c>
      <c r="B12" s="128" t="s">
        <v>58</v>
      </c>
      <c r="C12" s="455">
        <f>SUM(C13:C14)</f>
        <v>0</v>
      </c>
      <c r="D12" s="455">
        <f>SUM(D13:D14)</f>
        <v>17035</v>
      </c>
      <c r="E12" s="134"/>
    </row>
    <row r="13" spans="1:5" s="10" customFormat="1">
      <c r="A13" s="129" t="s">
        <v>30</v>
      </c>
      <c r="B13" s="129" t="s">
        <v>59</v>
      </c>
      <c r="C13" s="367">
        <v>0</v>
      </c>
      <c r="D13" s="367">
        <v>17035</v>
      </c>
      <c r="E13" s="135"/>
    </row>
    <row r="14" spans="1:5" s="3" customFormat="1">
      <c r="A14" s="129" t="s">
        <v>31</v>
      </c>
      <c r="B14" s="129" t="s">
        <v>0</v>
      </c>
      <c r="C14" s="367"/>
      <c r="D14" s="367"/>
      <c r="E14" s="136"/>
    </row>
    <row r="15" spans="1:5" s="7" customFormat="1">
      <c r="A15" s="128">
        <v>1.2</v>
      </c>
      <c r="B15" s="128" t="s">
        <v>60</v>
      </c>
      <c r="C15" s="456">
        <f>SUM(C16,C19,C31,C32,C33,C34,C37,C38,C44:C48,C52,C53)</f>
        <v>6125.8099999999995</v>
      </c>
      <c r="D15" s="456">
        <f>SUM(D16,D19,D31,D32,D33,D34,D37,D38,D44:D48,D52,D53)</f>
        <v>14476.05</v>
      </c>
      <c r="E15" s="434"/>
    </row>
    <row r="16" spans="1:5" s="3" customFormat="1">
      <c r="A16" s="129" t="s">
        <v>32</v>
      </c>
      <c r="B16" s="129" t="s">
        <v>1</v>
      </c>
      <c r="C16" s="455">
        <f>SUM(C17:C18)</f>
        <v>0</v>
      </c>
      <c r="D16" s="455">
        <f>SUM(D17:D18)</f>
        <v>0</v>
      </c>
      <c r="E16" s="136"/>
    </row>
    <row r="17" spans="1:6" s="3" customFormat="1">
      <c r="A17" s="138" t="s">
        <v>90</v>
      </c>
      <c r="B17" s="138" t="s">
        <v>61</v>
      </c>
      <c r="C17" s="367"/>
      <c r="D17" s="448"/>
      <c r="E17" s="136"/>
    </row>
    <row r="18" spans="1:6" s="3" customFormat="1">
      <c r="A18" s="138" t="s">
        <v>91</v>
      </c>
      <c r="B18" s="138" t="s">
        <v>62</v>
      </c>
      <c r="C18" s="367"/>
      <c r="D18" s="448"/>
      <c r="E18" s="136"/>
    </row>
    <row r="19" spans="1:6" s="3" customFormat="1">
      <c r="A19" s="129" t="s">
        <v>33</v>
      </c>
      <c r="B19" s="129" t="s">
        <v>2</v>
      </c>
      <c r="C19" s="455">
        <f>SUM(C20:C25,C30)</f>
        <v>940.11</v>
      </c>
      <c r="D19" s="455">
        <f>SUM(D20:D25,D30)</f>
        <v>968.25</v>
      </c>
      <c r="E19" s="435"/>
      <c r="F19" s="436"/>
    </row>
    <row r="20" spans="1:6" s="438" customFormat="1" ht="30">
      <c r="A20" s="138" t="s">
        <v>12</v>
      </c>
      <c r="B20" s="138" t="s">
        <v>244</v>
      </c>
      <c r="C20" s="457">
        <v>396.5</v>
      </c>
      <c r="D20" s="458">
        <v>396.5</v>
      </c>
      <c r="E20" s="437"/>
    </row>
    <row r="21" spans="1:6" s="438" customFormat="1">
      <c r="A21" s="138" t="s">
        <v>13</v>
      </c>
      <c r="B21" s="138" t="s">
        <v>14</v>
      </c>
      <c r="C21" s="457"/>
      <c r="D21" s="458"/>
      <c r="E21" s="437"/>
    </row>
    <row r="22" spans="1:6" s="438" customFormat="1" ht="30">
      <c r="A22" s="138" t="s">
        <v>278</v>
      </c>
      <c r="B22" s="138" t="s">
        <v>22</v>
      </c>
      <c r="C22" s="457"/>
      <c r="D22" s="458"/>
      <c r="E22" s="437"/>
    </row>
    <row r="23" spans="1:6" s="438" customFormat="1">
      <c r="A23" s="138" t="s">
        <v>279</v>
      </c>
      <c r="B23" s="138" t="s">
        <v>15</v>
      </c>
      <c r="C23" s="457">
        <v>543.61</v>
      </c>
      <c r="D23" s="458">
        <v>514.54999999999995</v>
      </c>
      <c r="E23" s="437"/>
    </row>
    <row r="24" spans="1:6" s="438" customFormat="1">
      <c r="A24" s="138" t="s">
        <v>280</v>
      </c>
      <c r="B24" s="138" t="s">
        <v>16</v>
      </c>
      <c r="C24" s="457"/>
      <c r="D24" s="458"/>
      <c r="E24" s="437"/>
    </row>
    <row r="25" spans="1:6" s="438" customFormat="1">
      <c r="A25" s="138" t="s">
        <v>281</v>
      </c>
      <c r="B25" s="138" t="s">
        <v>17</v>
      </c>
      <c r="C25" s="455">
        <f>SUM(C26:C29)</f>
        <v>0</v>
      </c>
      <c r="D25" s="455">
        <f>SUM(D26:D29)</f>
        <v>57.2</v>
      </c>
      <c r="E25" s="437"/>
    </row>
    <row r="26" spans="1:6" s="438" customFormat="1" ht="30">
      <c r="A26" s="313" t="s">
        <v>282</v>
      </c>
      <c r="B26" s="313" t="s">
        <v>18</v>
      </c>
      <c r="C26" s="457"/>
      <c r="D26" s="458"/>
      <c r="E26" s="437"/>
    </row>
    <row r="27" spans="1:6" s="438" customFormat="1" ht="30">
      <c r="A27" s="313" t="s">
        <v>283</v>
      </c>
      <c r="B27" s="313" t="s">
        <v>19</v>
      </c>
      <c r="C27" s="457">
        <v>0</v>
      </c>
      <c r="D27" s="458">
        <v>57.2</v>
      </c>
      <c r="E27" s="437"/>
    </row>
    <row r="28" spans="1:6" s="438" customFormat="1" ht="30">
      <c r="A28" s="313" t="s">
        <v>284</v>
      </c>
      <c r="B28" s="313" t="s">
        <v>20</v>
      </c>
      <c r="C28" s="457"/>
      <c r="D28" s="458"/>
      <c r="E28" s="437"/>
    </row>
    <row r="29" spans="1:6" s="438" customFormat="1" ht="30">
      <c r="A29" s="313" t="s">
        <v>285</v>
      </c>
      <c r="B29" s="313" t="s">
        <v>23</v>
      </c>
      <c r="C29" s="457"/>
      <c r="D29" s="458"/>
      <c r="E29" s="437"/>
    </row>
    <row r="30" spans="1:6" s="438" customFormat="1">
      <c r="A30" s="138" t="s">
        <v>286</v>
      </c>
      <c r="B30" s="138" t="s">
        <v>21</v>
      </c>
      <c r="C30" s="457"/>
      <c r="D30" s="458"/>
      <c r="E30" s="437"/>
    </row>
    <row r="31" spans="1:6" s="3" customFormat="1">
      <c r="A31" s="129" t="s">
        <v>34</v>
      </c>
      <c r="B31" s="129" t="s">
        <v>3</v>
      </c>
      <c r="C31" s="367"/>
      <c r="D31" s="448"/>
      <c r="E31" s="435"/>
    </row>
    <row r="32" spans="1:6" s="3" customFormat="1">
      <c r="A32" s="129" t="s">
        <v>35</v>
      </c>
      <c r="B32" s="129" t="s">
        <v>4</v>
      </c>
      <c r="C32" s="367"/>
      <c r="D32" s="448"/>
      <c r="E32" s="136"/>
    </row>
    <row r="33" spans="1:7" s="3" customFormat="1">
      <c r="A33" s="129" t="s">
        <v>36</v>
      </c>
      <c r="B33" s="129" t="s">
        <v>5</v>
      </c>
      <c r="C33" s="367"/>
      <c r="D33" s="448"/>
      <c r="E33" s="136"/>
    </row>
    <row r="34" spans="1:7" s="3" customFormat="1">
      <c r="A34" s="129" t="s">
        <v>37</v>
      </c>
      <c r="B34" s="129" t="s">
        <v>63</v>
      </c>
      <c r="C34" s="455">
        <f>SUM(C35:C36)</f>
        <v>4240.8999999999996</v>
      </c>
      <c r="D34" s="455">
        <f>SUM(D35:D36)</f>
        <v>7580</v>
      </c>
      <c r="E34" s="136"/>
    </row>
    <row r="35" spans="1:7" s="3" customFormat="1">
      <c r="A35" s="138" t="s">
        <v>287</v>
      </c>
      <c r="B35" s="138" t="s">
        <v>56</v>
      </c>
      <c r="C35" s="367">
        <v>2930.9</v>
      </c>
      <c r="D35" s="448">
        <v>6270</v>
      </c>
      <c r="E35" s="136"/>
      <c r="G35" s="465"/>
    </row>
    <row r="36" spans="1:7" s="3" customFormat="1">
      <c r="A36" s="138" t="s">
        <v>288</v>
      </c>
      <c r="B36" s="138" t="s">
        <v>55</v>
      </c>
      <c r="C36" s="367">
        <v>1310</v>
      </c>
      <c r="D36" s="448">
        <v>1310</v>
      </c>
      <c r="E36" s="136"/>
    </row>
    <row r="37" spans="1:7" s="3" customFormat="1">
      <c r="A37" s="129" t="s">
        <v>38</v>
      </c>
      <c r="B37" s="129" t="s">
        <v>49</v>
      </c>
      <c r="C37" s="367">
        <v>44.8</v>
      </c>
      <c r="D37" s="448">
        <v>44.8</v>
      </c>
      <c r="E37" s="136"/>
    </row>
    <row r="38" spans="1:7" s="3" customFormat="1">
      <c r="A38" s="129" t="s">
        <v>39</v>
      </c>
      <c r="B38" s="129" t="s">
        <v>648</v>
      </c>
      <c r="C38" s="455">
        <f>SUM(C39:C43)</f>
        <v>0</v>
      </c>
      <c r="D38" s="455">
        <f>SUM(D39:D43)</f>
        <v>0</v>
      </c>
      <c r="E38" s="136"/>
    </row>
    <row r="39" spans="1:7" s="3" customFormat="1">
      <c r="A39" s="17" t="s">
        <v>346</v>
      </c>
      <c r="B39" s="17" t="s">
        <v>350</v>
      </c>
      <c r="C39" s="367"/>
      <c r="D39" s="448"/>
      <c r="E39" s="136"/>
    </row>
    <row r="40" spans="1:7" s="3" customFormat="1">
      <c r="A40" s="17" t="s">
        <v>347</v>
      </c>
      <c r="B40" s="17" t="s">
        <v>351</v>
      </c>
      <c r="C40" s="367"/>
      <c r="D40" s="448"/>
      <c r="E40" s="136"/>
    </row>
    <row r="41" spans="1:7" s="3" customFormat="1">
      <c r="A41" s="17" t="s">
        <v>348</v>
      </c>
      <c r="B41" s="17" t="s">
        <v>354</v>
      </c>
      <c r="C41" s="367"/>
      <c r="D41" s="448"/>
      <c r="E41" s="136"/>
    </row>
    <row r="42" spans="1:7" s="3" customFormat="1">
      <c r="A42" s="17" t="s">
        <v>353</v>
      </c>
      <c r="B42" s="17" t="s">
        <v>355</v>
      </c>
      <c r="C42" s="367"/>
      <c r="D42" s="448"/>
      <c r="E42" s="136"/>
    </row>
    <row r="43" spans="1:7" s="3" customFormat="1">
      <c r="A43" s="17" t="s">
        <v>356</v>
      </c>
      <c r="B43" s="17" t="s">
        <v>352</v>
      </c>
      <c r="C43" s="367"/>
      <c r="D43" s="448"/>
      <c r="E43" s="136"/>
    </row>
    <row r="44" spans="1:7" s="3" customFormat="1" ht="30">
      <c r="A44" s="129" t="s">
        <v>40</v>
      </c>
      <c r="B44" s="129" t="s">
        <v>28</v>
      </c>
      <c r="C44" s="367"/>
      <c r="D44" s="448"/>
      <c r="E44" s="136"/>
    </row>
    <row r="45" spans="1:7" s="3" customFormat="1">
      <c r="A45" s="129" t="s">
        <v>41</v>
      </c>
      <c r="B45" s="129" t="s">
        <v>24</v>
      </c>
      <c r="C45" s="367"/>
      <c r="D45" s="448"/>
      <c r="E45" s="136"/>
    </row>
    <row r="46" spans="1:7" s="3" customFormat="1">
      <c r="A46" s="129" t="s">
        <v>42</v>
      </c>
      <c r="B46" s="129" t="s">
        <v>25</v>
      </c>
      <c r="C46" s="367"/>
      <c r="D46" s="448"/>
      <c r="E46" s="136"/>
    </row>
    <row r="47" spans="1:7" s="3" customFormat="1">
      <c r="A47" s="129" t="s">
        <v>43</v>
      </c>
      <c r="B47" s="129" t="s">
        <v>26</v>
      </c>
      <c r="C47" s="367"/>
      <c r="D47" s="448"/>
      <c r="E47" s="136"/>
    </row>
    <row r="48" spans="1:7" s="3" customFormat="1">
      <c r="A48" s="129" t="s">
        <v>44</v>
      </c>
      <c r="B48" s="129" t="s">
        <v>649</v>
      </c>
      <c r="C48" s="455">
        <f>SUM(C49:C51)</f>
        <v>0</v>
      </c>
      <c r="D48" s="455">
        <f>SUM(D49:D51)</f>
        <v>4983</v>
      </c>
      <c r="E48" s="136"/>
    </row>
    <row r="49" spans="1:6" s="3" customFormat="1">
      <c r="A49" s="138" t="s">
        <v>361</v>
      </c>
      <c r="B49" s="138" t="s">
        <v>364</v>
      </c>
      <c r="C49" s="367">
        <v>0</v>
      </c>
      <c r="D49" s="448">
        <f>6074.2-67-1574.2</f>
        <v>4433</v>
      </c>
      <c r="E49" s="136"/>
    </row>
    <row r="50" spans="1:6" s="3" customFormat="1">
      <c r="A50" s="138" t="s">
        <v>362</v>
      </c>
      <c r="B50" s="138" t="s">
        <v>363</v>
      </c>
      <c r="C50" s="367">
        <v>0</v>
      </c>
      <c r="D50" s="448">
        <v>550</v>
      </c>
      <c r="E50" s="136"/>
    </row>
    <row r="51" spans="1:6" s="3" customFormat="1">
      <c r="A51" s="138" t="s">
        <v>365</v>
      </c>
      <c r="B51" s="138" t="s">
        <v>366</v>
      </c>
      <c r="C51" s="367"/>
      <c r="D51" s="448"/>
      <c r="E51" s="136"/>
    </row>
    <row r="52" spans="1:6" s="3" customFormat="1">
      <c r="A52" s="129" t="s">
        <v>45</v>
      </c>
      <c r="B52" s="129" t="s">
        <v>29</v>
      </c>
      <c r="C52" s="367"/>
      <c r="D52" s="448"/>
      <c r="E52" s="136"/>
    </row>
    <row r="53" spans="1:6" s="3" customFormat="1">
      <c r="A53" s="129" t="s">
        <v>46</v>
      </c>
      <c r="B53" s="129" t="s">
        <v>6</v>
      </c>
      <c r="C53" s="367">
        <v>900</v>
      </c>
      <c r="D53" s="448">
        <v>900</v>
      </c>
      <c r="E53" s="435"/>
      <c r="F53" s="436"/>
    </row>
    <row r="54" spans="1:6" s="3" customFormat="1" ht="30">
      <c r="A54" s="128">
        <v>1.3</v>
      </c>
      <c r="B54" s="128" t="s">
        <v>392</v>
      </c>
      <c r="C54" s="456">
        <f>SUM(C55:C56)</f>
        <v>0</v>
      </c>
      <c r="D54" s="456">
        <f>SUM(D55:D56)</f>
        <v>0</v>
      </c>
      <c r="E54" s="435"/>
      <c r="F54" s="436"/>
    </row>
    <row r="55" spans="1:6" s="3" customFormat="1" ht="30">
      <c r="A55" s="129" t="s">
        <v>50</v>
      </c>
      <c r="B55" s="129" t="s">
        <v>48</v>
      </c>
      <c r="C55" s="367"/>
      <c r="D55" s="448"/>
      <c r="E55" s="435"/>
      <c r="F55" s="436"/>
    </row>
    <row r="56" spans="1:6" s="3" customFormat="1">
      <c r="A56" s="129" t="s">
        <v>51</v>
      </c>
      <c r="B56" s="129" t="s">
        <v>47</v>
      </c>
      <c r="C56" s="367"/>
      <c r="D56" s="448"/>
      <c r="E56" s="435"/>
      <c r="F56" s="436"/>
    </row>
    <row r="57" spans="1:6" s="3" customFormat="1">
      <c r="A57" s="128">
        <v>1.4</v>
      </c>
      <c r="B57" s="128" t="s">
        <v>394</v>
      </c>
      <c r="C57" s="367"/>
      <c r="D57" s="448"/>
      <c r="E57" s="435"/>
      <c r="F57" s="436"/>
    </row>
    <row r="58" spans="1:6" s="438" customFormat="1">
      <c r="A58" s="128">
        <v>1.5</v>
      </c>
      <c r="B58" s="128" t="s">
        <v>7</v>
      </c>
      <c r="C58" s="457"/>
      <c r="D58" s="458"/>
      <c r="E58" s="437"/>
    </row>
    <row r="59" spans="1:6" s="438" customFormat="1">
      <c r="A59" s="128">
        <v>1.6</v>
      </c>
      <c r="B59" s="45" t="s">
        <v>8</v>
      </c>
      <c r="C59" s="459">
        <f>SUM(C60:C64)</f>
        <v>0</v>
      </c>
      <c r="D59" s="459">
        <f>SUM(D60:D64)</f>
        <v>0</v>
      </c>
      <c r="E59" s="437"/>
    </row>
    <row r="60" spans="1:6" s="438" customFormat="1">
      <c r="A60" s="129" t="s">
        <v>294</v>
      </c>
      <c r="B60" s="46" t="s">
        <v>52</v>
      </c>
      <c r="C60" s="457"/>
      <c r="D60" s="458"/>
      <c r="E60" s="437"/>
    </row>
    <row r="61" spans="1:6" s="438" customFormat="1" ht="30">
      <c r="A61" s="129" t="s">
        <v>295</v>
      </c>
      <c r="B61" s="46" t="s">
        <v>54</v>
      </c>
      <c r="C61" s="457"/>
      <c r="D61" s="458"/>
      <c r="E61" s="437"/>
    </row>
    <row r="62" spans="1:6" s="438" customFormat="1">
      <c r="A62" s="129" t="s">
        <v>296</v>
      </c>
      <c r="B62" s="46" t="s">
        <v>53</v>
      </c>
      <c r="C62" s="458"/>
      <c r="D62" s="458"/>
      <c r="E62" s="437"/>
    </row>
    <row r="63" spans="1:6" s="438" customFormat="1">
      <c r="A63" s="129" t="s">
        <v>297</v>
      </c>
      <c r="B63" s="46" t="s">
        <v>27</v>
      </c>
      <c r="C63" s="457"/>
      <c r="D63" s="458"/>
      <c r="E63" s="437"/>
    </row>
    <row r="64" spans="1:6" s="438" customFormat="1">
      <c r="A64" s="129" t="s">
        <v>332</v>
      </c>
      <c r="B64" s="46" t="s">
        <v>333</v>
      </c>
      <c r="C64" s="457"/>
      <c r="D64" s="458"/>
      <c r="E64" s="437"/>
    </row>
    <row r="65" spans="1:5">
      <c r="A65" s="312">
        <v>2</v>
      </c>
      <c r="B65" s="312" t="s">
        <v>650</v>
      </c>
      <c r="C65" s="449"/>
      <c r="D65" s="459">
        <f>SUM(D66:D72)</f>
        <v>0</v>
      </c>
      <c r="E65" s="137"/>
    </row>
    <row r="66" spans="1:5">
      <c r="A66" s="139">
        <v>2.1</v>
      </c>
      <c r="B66" s="439" t="s">
        <v>92</v>
      </c>
      <c r="C66" s="450"/>
      <c r="D66" s="460"/>
      <c r="E66" s="137"/>
    </row>
    <row r="67" spans="1:5">
      <c r="A67" s="139">
        <v>2.2000000000000002</v>
      </c>
      <c r="B67" s="439" t="s">
        <v>391</v>
      </c>
      <c r="C67" s="450"/>
      <c r="D67" s="460"/>
      <c r="E67" s="137"/>
    </row>
    <row r="68" spans="1:5">
      <c r="A68" s="139">
        <v>2.2999999999999998</v>
      </c>
      <c r="B68" s="439" t="s">
        <v>96</v>
      </c>
      <c r="C68" s="450"/>
      <c r="D68" s="460"/>
      <c r="E68" s="137"/>
    </row>
    <row r="69" spans="1:5">
      <c r="A69" s="139">
        <v>2.4</v>
      </c>
      <c r="B69" s="439" t="s">
        <v>95</v>
      </c>
      <c r="C69" s="450"/>
      <c r="D69" s="460"/>
      <c r="E69" s="137"/>
    </row>
    <row r="70" spans="1:5">
      <c r="A70" s="139">
        <v>2.5</v>
      </c>
      <c r="B70" s="439" t="s">
        <v>651</v>
      </c>
      <c r="C70" s="450"/>
      <c r="D70" s="460"/>
      <c r="E70" s="137"/>
    </row>
    <row r="71" spans="1:5">
      <c r="A71" s="139">
        <v>2.6</v>
      </c>
      <c r="B71" s="439" t="s">
        <v>93</v>
      </c>
      <c r="C71" s="450"/>
      <c r="D71" s="460"/>
      <c r="E71" s="137"/>
    </row>
    <row r="72" spans="1:5">
      <c r="A72" s="139">
        <v>2.7</v>
      </c>
      <c r="B72" s="439" t="s">
        <v>94</v>
      </c>
      <c r="C72" s="451"/>
      <c r="D72" s="460"/>
      <c r="E72" s="137"/>
    </row>
    <row r="73" spans="1:5">
      <c r="A73" s="312">
        <v>3</v>
      </c>
      <c r="B73" s="312" t="s">
        <v>427</v>
      </c>
      <c r="C73" s="459"/>
      <c r="D73" s="460"/>
      <c r="E73" s="137"/>
    </row>
    <row r="74" spans="1:5">
      <c r="A74" s="312">
        <v>4</v>
      </c>
      <c r="B74" s="312" t="s">
        <v>246</v>
      </c>
      <c r="C74" s="459"/>
      <c r="D74" s="459">
        <f>SUM(D75:D76)</f>
        <v>0</v>
      </c>
      <c r="E74" s="137"/>
    </row>
    <row r="75" spans="1:5">
      <c r="A75" s="139">
        <v>4.0999999999999996</v>
      </c>
      <c r="B75" s="139" t="s">
        <v>247</v>
      </c>
      <c r="C75" s="450"/>
      <c r="D75" s="461"/>
      <c r="E75" s="137"/>
    </row>
    <row r="76" spans="1:5">
      <c r="A76" s="139">
        <v>4.2</v>
      </c>
      <c r="B76" s="139" t="s">
        <v>248</v>
      </c>
      <c r="C76" s="451"/>
      <c r="D76" s="461"/>
      <c r="E76" s="137"/>
    </row>
    <row r="77" spans="1:5">
      <c r="A77" s="312">
        <v>5</v>
      </c>
      <c r="B77" s="312" t="s">
        <v>276</v>
      </c>
      <c r="C77" s="452"/>
      <c r="D77" s="451"/>
      <c r="E77" s="137"/>
    </row>
    <row r="78" spans="1:5">
      <c r="B78" s="44"/>
    </row>
    <row r="79" spans="1:5">
      <c r="E79" s="5"/>
    </row>
    <row r="80" spans="1:5">
      <c r="B80" s="44"/>
    </row>
    <row r="81" spans="1:9" s="22" customFormat="1" ht="12.75"/>
    <row r="82" spans="1:9">
      <c r="A82" s="107" t="s">
        <v>99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107" t="s">
        <v>424</v>
      </c>
      <c r="D85" s="12"/>
      <c r="E85"/>
      <c r="F85"/>
      <c r="G85"/>
      <c r="H85"/>
      <c r="I85"/>
    </row>
    <row r="86" spans="1:9">
      <c r="A86"/>
      <c r="B86" s="2" t="s">
        <v>425</v>
      </c>
      <c r="D86" s="12"/>
      <c r="E86"/>
      <c r="F86"/>
      <c r="G86"/>
      <c r="H86"/>
      <c r="I86"/>
    </row>
    <row r="87" spans="1:9" customFormat="1" ht="12.75">
      <c r="B87" s="102" t="s">
        <v>131</v>
      </c>
    </row>
    <row r="88" spans="1:9" s="22" customFormat="1" ht="12.75"/>
  </sheetData>
  <mergeCells count="2">
    <mergeCell ref="C1:D1"/>
    <mergeCell ref="C2:D2"/>
  </mergeCells>
  <pageMargins left="0.7" right="0.7" top="0.75" bottom="0.75" header="0.3" footer="0.3"/>
  <pageSetup paperSize="9" scale="74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17" sqref="B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5" t="s">
        <v>652</v>
      </c>
      <c r="B1" s="118"/>
      <c r="C1" s="474" t="s">
        <v>101</v>
      </c>
      <c r="D1" s="474"/>
      <c r="E1" s="132"/>
    </row>
    <row r="2" spans="1:5" s="6" customFormat="1">
      <c r="A2" s="115" t="s">
        <v>324</v>
      </c>
      <c r="B2" s="118"/>
      <c r="C2" s="472" t="s">
        <v>576</v>
      </c>
      <c r="D2" s="473"/>
      <c r="E2" s="132"/>
    </row>
    <row r="3" spans="1:5" s="6" customFormat="1">
      <c r="A3" s="117" t="s">
        <v>132</v>
      </c>
      <c r="B3" s="115"/>
      <c r="C3" s="433"/>
      <c r="D3" s="433"/>
      <c r="E3" s="132"/>
    </row>
    <row r="4" spans="1:5" s="6" customFormat="1">
      <c r="A4" s="117"/>
      <c r="B4" s="117"/>
      <c r="C4" s="433"/>
      <c r="D4" s="433"/>
      <c r="E4" s="132"/>
    </row>
    <row r="5" spans="1:5">
      <c r="A5" s="118" t="str">
        <f>'[2]ფორმა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>
      <c r="A6" s="26" t="s">
        <v>449</v>
      </c>
      <c r="B6" s="26"/>
      <c r="C6" s="122"/>
      <c r="D6" s="122"/>
      <c r="E6" s="133"/>
    </row>
    <row r="7" spans="1:5">
      <c r="A7" s="118"/>
      <c r="B7" s="118"/>
      <c r="C7" s="117"/>
      <c r="D7" s="117"/>
      <c r="E7" s="133"/>
    </row>
    <row r="8" spans="1:5" s="6" customFormat="1">
      <c r="A8" s="432"/>
      <c r="B8" s="432"/>
      <c r="C8" s="119"/>
      <c r="D8" s="119"/>
      <c r="E8" s="132"/>
    </row>
    <row r="9" spans="1:5" s="6" customFormat="1" ht="30">
      <c r="A9" s="130" t="s">
        <v>64</v>
      </c>
      <c r="B9" s="130" t="s">
        <v>329</v>
      </c>
      <c r="C9" s="120" t="s">
        <v>10</v>
      </c>
      <c r="D9" s="120" t="s">
        <v>9</v>
      </c>
      <c r="E9" s="132"/>
    </row>
    <row r="10" spans="1:5" s="9" customFormat="1" ht="18">
      <c r="A10" s="139" t="s">
        <v>325</v>
      </c>
      <c r="B10" s="139"/>
      <c r="C10" s="4"/>
      <c r="D10" s="4"/>
      <c r="E10" s="134"/>
    </row>
    <row r="11" spans="1:5" s="10" customFormat="1">
      <c r="A11" s="139" t="s">
        <v>326</v>
      </c>
      <c r="B11" s="139"/>
      <c r="C11" s="4"/>
      <c r="D11" s="4"/>
      <c r="E11" s="135"/>
    </row>
    <row r="12" spans="1:5" s="10" customFormat="1">
      <c r="A12" s="128" t="s">
        <v>275</v>
      </c>
      <c r="B12" s="128"/>
      <c r="C12" s="4"/>
      <c r="D12" s="4"/>
      <c r="E12" s="135"/>
    </row>
    <row r="13" spans="1:5" s="10" customFormat="1">
      <c r="A13" s="128" t="s">
        <v>275</v>
      </c>
      <c r="B13" s="128"/>
      <c r="C13" s="4"/>
      <c r="D13" s="4"/>
      <c r="E13" s="135"/>
    </row>
    <row r="14" spans="1:5" s="10" customFormat="1">
      <c r="A14" s="128" t="s">
        <v>275</v>
      </c>
      <c r="B14" s="128"/>
      <c r="C14" s="4"/>
      <c r="D14" s="4"/>
      <c r="E14" s="135"/>
    </row>
    <row r="15" spans="1:5" s="10" customFormat="1">
      <c r="A15" s="128" t="s">
        <v>275</v>
      </c>
      <c r="B15" s="128"/>
      <c r="C15" s="4"/>
      <c r="D15" s="4"/>
      <c r="E15" s="135"/>
    </row>
    <row r="16" spans="1:5" s="10" customFormat="1">
      <c r="A16" s="128" t="s">
        <v>275</v>
      </c>
      <c r="B16" s="128"/>
      <c r="C16" s="4"/>
      <c r="D16" s="4"/>
      <c r="E16" s="135"/>
    </row>
    <row r="17" spans="1:5" s="10" customFormat="1" ht="30">
      <c r="A17" s="139" t="s">
        <v>327</v>
      </c>
      <c r="B17" s="14" t="s">
        <v>681</v>
      </c>
      <c r="C17" s="367">
        <v>900</v>
      </c>
      <c r="D17" s="448">
        <v>900</v>
      </c>
      <c r="E17" s="135"/>
    </row>
    <row r="18" spans="1:5" s="10" customFormat="1" ht="30">
      <c r="A18" s="139" t="s">
        <v>328</v>
      </c>
      <c r="B18" s="128"/>
      <c r="C18" s="4"/>
      <c r="D18" s="4"/>
      <c r="E18" s="135"/>
    </row>
    <row r="19" spans="1:5" s="10" customFormat="1">
      <c r="A19" s="128" t="s">
        <v>275</v>
      </c>
      <c r="B19" s="128"/>
      <c r="C19" s="4"/>
      <c r="D19" s="4"/>
      <c r="E19" s="135"/>
    </row>
    <row r="20" spans="1:5" s="10" customFormat="1">
      <c r="A20" s="128" t="s">
        <v>275</v>
      </c>
      <c r="B20" s="128"/>
      <c r="C20" s="4"/>
      <c r="D20" s="4"/>
      <c r="E20" s="135"/>
    </row>
    <row r="21" spans="1:5" s="10" customFormat="1">
      <c r="A21" s="128" t="s">
        <v>275</v>
      </c>
      <c r="B21" s="128"/>
      <c r="C21" s="4"/>
      <c r="D21" s="4"/>
      <c r="E21" s="135"/>
    </row>
    <row r="22" spans="1:5" s="10" customFormat="1">
      <c r="A22" s="128" t="s">
        <v>275</v>
      </c>
      <c r="B22" s="128"/>
      <c r="C22" s="4"/>
      <c r="D22" s="4"/>
      <c r="E22" s="135"/>
    </row>
    <row r="23" spans="1:5" s="10" customFormat="1">
      <c r="A23" s="128" t="s">
        <v>275</v>
      </c>
      <c r="B23" s="128"/>
      <c r="C23" s="4"/>
      <c r="D23" s="4"/>
      <c r="E23" s="135"/>
    </row>
    <row r="24" spans="1:5">
      <c r="A24" s="140"/>
      <c r="B24" s="140" t="s">
        <v>653</v>
      </c>
      <c r="C24" s="127">
        <f>SUM(C10:C23)</f>
        <v>900</v>
      </c>
      <c r="D24" s="127">
        <f>SUM(D10:D23)</f>
        <v>900</v>
      </c>
      <c r="E24" s="137"/>
    </row>
    <row r="25" spans="1:5">
      <c r="A25" s="44"/>
      <c r="B25" s="44"/>
    </row>
    <row r="26" spans="1:5">
      <c r="A26" s="440" t="s">
        <v>654</v>
      </c>
      <c r="E26" s="5"/>
    </row>
    <row r="27" spans="1:5">
      <c r="A27" s="2" t="s">
        <v>655</v>
      </c>
    </row>
    <row r="28" spans="1:5">
      <c r="A28" s="289" t="s">
        <v>656</v>
      </c>
    </row>
    <row r="29" spans="1:5">
      <c r="A29" s="289"/>
    </row>
    <row r="30" spans="1:5">
      <c r="A30" s="289" t="s">
        <v>657</v>
      </c>
    </row>
    <row r="31" spans="1:5" s="22" customFormat="1" ht="12.75"/>
    <row r="32" spans="1:5">
      <c r="A32" s="107" t="s">
        <v>99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107"/>
      <c r="B35" s="107" t="s">
        <v>265</v>
      </c>
      <c r="D35" s="12"/>
      <c r="E35"/>
      <c r="F35"/>
      <c r="G35"/>
      <c r="H35"/>
      <c r="I35"/>
    </row>
    <row r="36" spans="1:9">
      <c r="B36" s="2" t="s">
        <v>264</v>
      </c>
      <c r="D36" s="12"/>
      <c r="E36"/>
      <c r="F36"/>
      <c r="G36"/>
      <c r="H36"/>
      <c r="I36"/>
    </row>
    <row r="37" spans="1:9" customFormat="1" ht="12.75">
      <c r="A37" s="102"/>
      <c r="B37" s="102" t="s">
        <v>131</v>
      </c>
    </row>
    <row r="38" spans="1:9" s="22" customFormat="1" ht="12.75"/>
  </sheetData>
  <mergeCells count="2">
    <mergeCell ref="C1:D1"/>
    <mergeCell ref="C2:D2"/>
  </mergeCells>
  <printOptions horizontalCentered="1"/>
  <pageMargins left="0.11811023622047245" right="0.11811023622047245" top="0.15748031496062992" bottom="0.15748031496062992" header="0" footer="0"/>
  <pageSetup scale="8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E36" sqref="E36"/>
    </sheetView>
  </sheetViews>
  <sheetFormatPr defaultRowHeight="12.75"/>
  <cols>
    <col min="1" max="1" width="5.42578125" style="259" customWidth="1"/>
    <col min="2" max="2" width="14.7109375" style="259" customWidth="1"/>
    <col min="3" max="3" width="16" style="259" customWidth="1"/>
    <col min="4" max="4" width="17" style="259" customWidth="1"/>
    <col min="5" max="5" width="18.140625" style="259" customWidth="1"/>
    <col min="6" max="6" width="14.7109375" style="259" customWidth="1"/>
    <col min="7" max="7" width="13.28515625" style="259" customWidth="1"/>
    <col min="8" max="8" width="14.7109375" style="259" customWidth="1"/>
    <col min="9" max="9" width="21.140625" style="259" customWidth="1"/>
    <col min="10" max="10" width="0" style="259" hidden="1" customWidth="1"/>
    <col min="11" max="16384" width="9.140625" style="259"/>
  </cols>
  <sheetData>
    <row r="1" spans="1:10" ht="15">
      <c r="A1" s="115" t="s">
        <v>658</v>
      </c>
      <c r="B1" s="115"/>
      <c r="C1" s="118"/>
      <c r="D1" s="118"/>
      <c r="E1" s="118"/>
      <c r="F1" s="118"/>
      <c r="G1" s="433"/>
      <c r="H1" s="433"/>
      <c r="I1" s="474" t="s">
        <v>101</v>
      </c>
      <c r="J1" s="474"/>
    </row>
    <row r="2" spans="1:10" ht="15">
      <c r="A2" s="117" t="s">
        <v>132</v>
      </c>
      <c r="B2" s="115"/>
      <c r="C2" s="118"/>
      <c r="D2" s="118"/>
      <c r="E2" s="118"/>
      <c r="F2" s="118"/>
      <c r="G2" s="433"/>
      <c r="H2" s="433"/>
      <c r="I2" s="472" t="s">
        <v>576</v>
      </c>
      <c r="J2" s="473"/>
    </row>
    <row r="3" spans="1:10" ht="15">
      <c r="A3" s="117"/>
      <c r="B3" s="117"/>
      <c r="C3" s="115"/>
      <c r="D3" s="115"/>
      <c r="E3" s="115"/>
      <c r="F3" s="115"/>
      <c r="G3" s="433"/>
      <c r="H3" s="433"/>
      <c r="I3" s="433"/>
    </row>
    <row r="4" spans="1:10" ht="15">
      <c r="A4" s="118" t="str">
        <f>'[2]ფორმა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>
      <c r="A5" s="26" t="s">
        <v>449</v>
      </c>
      <c r="B5" s="26"/>
      <c r="C5" s="121"/>
      <c r="D5" s="121"/>
      <c r="E5" s="121"/>
      <c r="F5" s="121"/>
      <c r="G5" s="122"/>
      <c r="H5" s="122"/>
      <c r="I5" s="122"/>
    </row>
    <row r="6" spans="1:10" ht="15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>
      <c r="A7" s="432"/>
      <c r="B7" s="432"/>
      <c r="C7" s="432"/>
      <c r="D7" s="432"/>
      <c r="E7" s="432"/>
      <c r="F7" s="432"/>
      <c r="G7" s="119"/>
      <c r="H7" s="119"/>
      <c r="I7" s="119"/>
    </row>
    <row r="8" spans="1:10" ht="69.75" customHeight="1">
      <c r="A8" s="131" t="s">
        <v>64</v>
      </c>
      <c r="B8" s="131" t="s">
        <v>335</v>
      </c>
      <c r="C8" s="131" t="s">
        <v>336</v>
      </c>
      <c r="D8" s="131" t="s">
        <v>221</v>
      </c>
      <c r="E8" s="131" t="s">
        <v>340</v>
      </c>
      <c r="F8" s="131" t="s">
        <v>343</v>
      </c>
      <c r="G8" s="120" t="s">
        <v>10</v>
      </c>
      <c r="H8" s="120" t="s">
        <v>9</v>
      </c>
      <c r="I8" s="120" t="s">
        <v>385</v>
      </c>
      <c r="J8" s="303" t="s">
        <v>342</v>
      </c>
    </row>
    <row r="9" spans="1:10" ht="30">
      <c r="A9" s="139">
        <v>1</v>
      </c>
      <c r="B9" s="139" t="s">
        <v>489</v>
      </c>
      <c r="C9" s="139" t="s">
        <v>490</v>
      </c>
      <c r="D9" s="370" t="s">
        <v>491</v>
      </c>
      <c r="E9" s="373" t="s">
        <v>492</v>
      </c>
      <c r="F9" s="139" t="s">
        <v>342</v>
      </c>
      <c r="G9" s="376"/>
      <c r="H9" s="376">
        <v>1250</v>
      </c>
      <c r="I9" s="367">
        <v>250</v>
      </c>
      <c r="J9" s="303" t="s">
        <v>0</v>
      </c>
    </row>
    <row r="10" spans="1:10" ht="45">
      <c r="A10" s="139">
        <v>2</v>
      </c>
      <c r="B10" s="139" t="s">
        <v>493</v>
      </c>
      <c r="C10" s="139" t="s">
        <v>482</v>
      </c>
      <c r="D10" s="370" t="s">
        <v>480</v>
      </c>
      <c r="E10" s="373" t="s">
        <v>494</v>
      </c>
      <c r="F10" s="139" t="s">
        <v>342</v>
      </c>
      <c r="G10" s="376"/>
      <c r="H10" s="376"/>
      <c r="I10" s="367"/>
    </row>
    <row r="11" spans="1:10" ht="45">
      <c r="A11" s="139">
        <v>3</v>
      </c>
      <c r="B11" s="139" t="s">
        <v>495</v>
      </c>
      <c r="C11" s="139" t="s">
        <v>496</v>
      </c>
      <c r="D11" s="371">
        <v>65002007395</v>
      </c>
      <c r="E11" s="373" t="s">
        <v>497</v>
      </c>
      <c r="F11" s="139" t="s">
        <v>342</v>
      </c>
      <c r="G11" s="376"/>
      <c r="H11" s="376">
        <v>900</v>
      </c>
      <c r="I11" s="367">
        <v>180</v>
      </c>
    </row>
    <row r="12" spans="1:10" ht="60">
      <c r="A12" s="139">
        <v>4</v>
      </c>
      <c r="B12" s="139" t="s">
        <v>498</v>
      </c>
      <c r="C12" s="139" t="s">
        <v>499</v>
      </c>
      <c r="D12" s="370" t="s">
        <v>500</v>
      </c>
      <c r="E12" s="373" t="s">
        <v>501</v>
      </c>
      <c r="F12" s="139" t="s">
        <v>342</v>
      </c>
      <c r="G12" s="376"/>
      <c r="H12" s="376">
        <v>900</v>
      </c>
      <c r="I12" s="367">
        <v>180</v>
      </c>
    </row>
    <row r="13" spans="1:10" ht="60">
      <c r="A13" s="139">
        <v>5</v>
      </c>
      <c r="B13" s="139" t="s">
        <v>551</v>
      </c>
      <c r="C13" s="139" t="s">
        <v>572</v>
      </c>
      <c r="D13" s="380" t="s">
        <v>571</v>
      </c>
      <c r="E13" s="373" t="s">
        <v>502</v>
      </c>
      <c r="F13" s="139" t="s">
        <v>342</v>
      </c>
      <c r="G13" s="376"/>
      <c r="H13" s="376">
        <v>850</v>
      </c>
      <c r="I13" s="367">
        <v>170</v>
      </c>
    </row>
    <row r="14" spans="1:10" ht="30">
      <c r="A14" s="139">
        <v>6</v>
      </c>
      <c r="B14" s="139" t="s">
        <v>503</v>
      </c>
      <c r="C14" s="139" t="s">
        <v>488</v>
      </c>
      <c r="D14" s="370" t="s">
        <v>486</v>
      </c>
      <c r="E14" s="373" t="s">
        <v>504</v>
      </c>
      <c r="F14" s="139" t="s">
        <v>342</v>
      </c>
      <c r="G14" s="376"/>
      <c r="H14" s="376">
        <v>800</v>
      </c>
      <c r="I14" s="367">
        <v>160</v>
      </c>
    </row>
    <row r="15" spans="1:10" ht="30">
      <c r="A15" s="139">
        <v>7</v>
      </c>
      <c r="B15" s="139" t="s">
        <v>505</v>
      </c>
      <c r="C15" s="139" t="s">
        <v>506</v>
      </c>
      <c r="D15" s="370" t="s">
        <v>507</v>
      </c>
      <c r="E15" s="373" t="s">
        <v>508</v>
      </c>
      <c r="F15" s="139" t="s">
        <v>342</v>
      </c>
      <c r="G15" s="376"/>
      <c r="H15" s="376">
        <v>625</v>
      </c>
      <c r="I15" s="367">
        <v>125</v>
      </c>
    </row>
    <row r="16" spans="1:10" ht="45">
      <c r="A16" s="139">
        <v>8</v>
      </c>
      <c r="B16" s="139" t="s">
        <v>509</v>
      </c>
      <c r="C16" s="139" t="s">
        <v>510</v>
      </c>
      <c r="D16" s="370" t="s">
        <v>511</v>
      </c>
      <c r="E16" s="373" t="s">
        <v>512</v>
      </c>
      <c r="F16" s="139" t="s">
        <v>342</v>
      </c>
      <c r="G16" s="376"/>
      <c r="H16" s="376">
        <v>625</v>
      </c>
      <c r="I16" s="367">
        <v>125</v>
      </c>
    </row>
    <row r="17" spans="1:9" ht="30">
      <c r="A17" s="139">
        <v>9</v>
      </c>
      <c r="B17" s="139" t="s">
        <v>513</v>
      </c>
      <c r="C17" s="139" t="s">
        <v>514</v>
      </c>
      <c r="D17" s="370" t="s">
        <v>515</v>
      </c>
      <c r="E17" s="373" t="s">
        <v>516</v>
      </c>
      <c r="F17" s="139" t="s">
        <v>342</v>
      </c>
      <c r="G17" s="376"/>
      <c r="H17" s="376">
        <v>500</v>
      </c>
      <c r="I17" s="367">
        <v>100</v>
      </c>
    </row>
    <row r="18" spans="1:9" ht="45">
      <c r="A18" s="139">
        <v>10</v>
      </c>
      <c r="B18" s="139" t="s">
        <v>517</v>
      </c>
      <c r="C18" s="139" t="s">
        <v>518</v>
      </c>
      <c r="D18" s="370" t="s">
        <v>519</v>
      </c>
      <c r="E18" s="373" t="s">
        <v>520</v>
      </c>
      <c r="F18" s="139" t="s">
        <v>342</v>
      </c>
      <c r="G18" s="376"/>
      <c r="H18" s="376">
        <v>500</v>
      </c>
      <c r="I18" s="367">
        <v>100</v>
      </c>
    </row>
    <row r="19" spans="1:9" ht="45">
      <c r="A19" s="139">
        <v>11</v>
      </c>
      <c r="B19" s="139" t="s">
        <v>495</v>
      </c>
      <c r="C19" s="139" t="s">
        <v>521</v>
      </c>
      <c r="D19" s="370" t="s">
        <v>522</v>
      </c>
      <c r="E19" s="373" t="s">
        <v>523</v>
      </c>
      <c r="F19" s="139" t="s">
        <v>342</v>
      </c>
      <c r="G19" s="376"/>
      <c r="H19" s="376">
        <v>500</v>
      </c>
      <c r="I19" s="367">
        <v>100</v>
      </c>
    </row>
    <row r="20" spans="1:9" ht="45">
      <c r="A20" s="139">
        <v>12</v>
      </c>
      <c r="B20" s="139" t="s">
        <v>524</v>
      </c>
      <c r="C20" s="139" t="s">
        <v>525</v>
      </c>
      <c r="D20" s="370" t="s">
        <v>526</v>
      </c>
      <c r="E20" s="373" t="s">
        <v>523</v>
      </c>
      <c r="F20" s="139" t="s">
        <v>342</v>
      </c>
      <c r="G20" s="376"/>
      <c r="H20" s="376">
        <v>500</v>
      </c>
      <c r="I20" s="367">
        <v>100</v>
      </c>
    </row>
    <row r="21" spans="1:9" ht="45">
      <c r="A21" s="139">
        <v>13</v>
      </c>
      <c r="B21" s="139" t="s">
        <v>489</v>
      </c>
      <c r="C21" s="139" t="s">
        <v>527</v>
      </c>
      <c r="D21" s="370" t="s">
        <v>528</v>
      </c>
      <c r="E21" s="373" t="s">
        <v>529</v>
      </c>
      <c r="F21" s="139" t="s">
        <v>342</v>
      </c>
      <c r="G21" s="376"/>
      <c r="H21" s="376">
        <v>210</v>
      </c>
      <c r="I21" s="367">
        <v>42</v>
      </c>
    </row>
    <row r="22" spans="1:9" ht="28.5" customHeight="1">
      <c r="A22" s="139">
        <v>14</v>
      </c>
      <c r="B22" s="139" t="s">
        <v>530</v>
      </c>
      <c r="C22" s="139" t="s">
        <v>531</v>
      </c>
      <c r="D22" s="370" t="s">
        <v>532</v>
      </c>
      <c r="E22" s="373" t="s">
        <v>533</v>
      </c>
      <c r="F22" s="139" t="s">
        <v>342</v>
      </c>
      <c r="G22" s="376"/>
      <c r="H22" s="376">
        <v>375</v>
      </c>
      <c r="I22" s="367">
        <v>75</v>
      </c>
    </row>
    <row r="23" spans="1:9" ht="45">
      <c r="A23" s="139">
        <v>15</v>
      </c>
      <c r="B23" s="139" t="s">
        <v>544</v>
      </c>
      <c r="C23" s="139" t="s">
        <v>546</v>
      </c>
      <c r="D23" s="374" t="s">
        <v>566</v>
      </c>
      <c r="E23" s="385" t="s">
        <v>534</v>
      </c>
      <c r="F23" s="139" t="s">
        <v>342</v>
      </c>
      <c r="G23" s="386"/>
      <c r="H23" s="386">
        <v>625</v>
      </c>
      <c r="I23" s="387">
        <f>H23*20%</f>
        <v>125</v>
      </c>
    </row>
    <row r="24" spans="1:9" ht="60">
      <c r="A24" s="139">
        <v>16</v>
      </c>
      <c r="B24" s="139" t="s">
        <v>547</v>
      </c>
      <c r="C24" s="139" t="s">
        <v>548</v>
      </c>
      <c r="D24" s="374" t="s">
        <v>567</v>
      </c>
      <c r="E24" s="385" t="s">
        <v>535</v>
      </c>
      <c r="F24" s="139" t="s">
        <v>342</v>
      </c>
      <c r="G24" s="386"/>
      <c r="H24" s="386">
        <v>625</v>
      </c>
      <c r="I24" s="387">
        <f>H24*20%</f>
        <v>125</v>
      </c>
    </row>
    <row r="25" spans="1:9" ht="60">
      <c r="A25" s="139">
        <v>17</v>
      </c>
      <c r="B25" s="139" t="s">
        <v>549</v>
      </c>
      <c r="C25" s="139" t="s">
        <v>550</v>
      </c>
      <c r="D25" s="374" t="s">
        <v>570</v>
      </c>
      <c r="E25" s="385" t="s">
        <v>536</v>
      </c>
      <c r="F25" s="139" t="s">
        <v>342</v>
      </c>
      <c r="G25" s="386"/>
      <c r="H25" s="386">
        <v>625</v>
      </c>
      <c r="I25" s="387">
        <f>H25*20%</f>
        <v>125</v>
      </c>
    </row>
    <row r="26" spans="1:9" ht="45">
      <c r="A26" s="139">
        <v>18</v>
      </c>
      <c r="B26" s="139" t="s">
        <v>551</v>
      </c>
      <c r="C26" s="139" t="s">
        <v>552</v>
      </c>
      <c r="D26" s="374" t="s">
        <v>562</v>
      </c>
      <c r="E26" s="385" t="s">
        <v>537</v>
      </c>
      <c r="F26" s="139" t="s">
        <v>342</v>
      </c>
      <c r="G26" s="386"/>
      <c r="H26" s="386">
        <v>625</v>
      </c>
      <c r="I26" s="387">
        <v>125</v>
      </c>
    </row>
    <row r="27" spans="1:9" ht="60">
      <c r="A27" s="139">
        <v>19</v>
      </c>
      <c r="B27" s="139" t="s">
        <v>553</v>
      </c>
      <c r="C27" s="139" t="s">
        <v>554</v>
      </c>
      <c r="D27" s="374" t="s">
        <v>563</v>
      </c>
      <c r="E27" s="385" t="s">
        <v>538</v>
      </c>
      <c r="F27" s="139" t="s">
        <v>342</v>
      </c>
      <c r="G27" s="386"/>
      <c r="H27" s="386">
        <v>625</v>
      </c>
      <c r="I27" s="387">
        <f t="shared" ref="I27:I34" si="0">H27*20%</f>
        <v>125</v>
      </c>
    </row>
    <row r="28" spans="1:9" ht="60">
      <c r="A28" s="139">
        <v>20</v>
      </c>
      <c r="B28" s="139" t="s">
        <v>495</v>
      </c>
      <c r="C28" s="139" t="s">
        <v>555</v>
      </c>
      <c r="D28" s="374" t="s">
        <v>564</v>
      </c>
      <c r="E28" s="385" t="s">
        <v>539</v>
      </c>
      <c r="F28" s="139" t="s">
        <v>342</v>
      </c>
      <c r="G28" s="386"/>
      <c r="H28" s="386">
        <v>625</v>
      </c>
      <c r="I28" s="387">
        <f t="shared" si="0"/>
        <v>125</v>
      </c>
    </row>
    <row r="29" spans="1:9" ht="60">
      <c r="A29" s="139">
        <v>21</v>
      </c>
      <c r="B29" s="139" t="s">
        <v>553</v>
      </c>
      <c r="C29" s="139" t="s">
        <v>556</v>
      </c>
      <c r="D29" s="374" t="s">
        <v>565</v>
      </c>
      <c r="E29" s="385" t="s">
        <v>540</v>
      </c>
      <c r="F29" s="139" t="s">
        <v>342</v>
      </c>
      <c r="G29" s="386"/>
      <c r="H29" s="386">
        <v>625</v>
      </c>
      <c r="I29" s="387">
        <f t="shared" si="0"/>
        <v>125</v>
      </c>
    </row>
    <row r="30" spans="1:9" ht="60">
      <c r="A30" s="139">
        <v>22</v>
      </c>
      <c r="B30" s="139" t="s">
        <v>557</v>
      </c>
      <c r="C30" s="139" t="s">
        <v>558</v>
      </c>
      <c r="D30" s="374" t="s">
        <v>569</v>
      </c>
      <c r="E30" s="385" t="s">
        <v>541</v>
      </c>
      <c r="F30" s="139" t="s">
        <v>342</v>
      </c>
      <c r="G30" s="386"/>
      <c r="H30" s="386">
        <v>625</v>
      </c>
      <c r="I30" s="387">
        <f t="shared" si="0"/>
        <v>125</v>
      </c>
    </row>
    <row r="31" spans="1:9" ht="60">
      <c r="A31" s="139">
        <v>23</v>
      </c>
      <c r="B31" s="139" t="s">
        <v>551</v>
      </c>
      <c r="C31" s="139" t="s">
        <v>559</v>
      </c>
      <c r="D31" s="374" t="s">
        <v>561</v>
      </c>
      <c r="E31" s="385" t="s">
        <v>542</v>
      </c>
      <c r="F31" s="139" t="s">
        <v>342</v>
      </c>
      <c r="G31" s="386"/>
      <c r="H31" s="386">
        <v>625</v>
      </c>
      <c r="I31" s="387">
        <f t="shared" si="0"/>
        <v>125</v>
      </c>
    </row>
    <row r="32" spans="1:9" ht="60">
      <c r="A32" s="139">
        <v>24</v>
      </c>
      <c r="B32" s="139" t="s">
        <v>530</v>
      </c>
      <c r="C32" s="139" t="s">
        <v>560</v>
      </c>
      <c r="D32" s="374" t="s">
        <v>568</v>
      </c>
      <c r="E32" s="385" t="s">
        <v>543</v>
      </c>
      <c r="F32" s="139" t="s">
        <v>342</v>
      </c>
      <c r="G32" s="386"/>
      <c r="H32" s="386">
        <v>625</v>
      </c>
      <c r="I32" s="387">
        <f t="shared" si="0"/>
        <v>125</v>
      </c>
    </row>
    <row r="33" spans="1:9" ht="15">
      <c r="A33" s="139">
        <v>25</v>
      </c>
      <c r="B33" s="409" t="s">
        <v>635</v>
      </c>
      <c r="C33" s="409" t="s">
        <v>637</v>
      </c>
      <c r="D33" s="370" t="s">
        <v>611</v>
      </c>
      <c r="E33" s="397" t="s">
        <v>634</v>
      </c>
      <c r="F33" s="139" t="s">
        <v>342</v>
      </c>
      <c r="G33" s="410"/>
      <c r="H33" s="410">
        <v>1750</v>
      </c>
      <c r="I33" s="4">
        <f t="shared" si="0"/>
        <v>350</v>
      </c>
    </row>
    <row r="34" spans="1:9" ht="15">
      <c r="A34" s="139">
        <v>26</v>
      </c>
      <c r="B34" s="409" t="s">
        <v>636</v>
      </c>
      <c r="C34" s="409" t="s">
        <v>638</v>
      </c>
      <c r="D34" s="370" t="s">
        <v>622</v>
      </c>
      <c r="E34" s="397" t="s">
        <v>639</v>
      </c>
      <c r="F34" s="139" t="s">
        <v>342</v>
      </c>
      <c r="G34" s="410"/>
      <c r="H34" s="410">
        <v>500</v>
      </c>
      <c r="I34" s="4">
        <f t="shared" si="0"/>
        <v>100</v>
      </c>
    </row>
    <row r="35" spans="1:9" ht="15">
      <c r="A35" s="139">
        <v>27</v>
      </c>
      <c r="B35" s="128"/>
      <c r="C35" s="128"/>
      <c r="D35" s="128"/>
      <c r="E35" s="128"/>
      <c r="F35" s="139"/>
      <c r="G35" s="4"/>
      <c r="H35" s="4"/>
      <c r="I35" s="4"/>
    </row>
    <row r="36" spans="1:9" ht="15">
      <c r="A36" s="139">
        <v>28</v>
      </c>
      <c r="B36" s="128"/>
      <c r="C36" s="128"/>
      <c r="D36" s="128"/>
      <c r="E36" s="128"/>
      <c r="F36" s="139"/>
      <c r="G36" s="4"/>
      <c r="H36" s="4"/>
      <c r="I36" s="4"/>
    </row>
    <row r="37" spans="1:9" ht="15">
      <c r="A37" s="139">
        <v>29</v>
      </c>
      <c r="B37" s="128"/>
      <c r="C37" s="128"/>
      <c r="D37" s="128"/>
      <c r="E37" s="128"/>
      <c r="F37" s="139"/>
      <c r="G37" s="4"/>
      <c r="H37" s="4"/>
      <c r="I37" s="4"/>
    </row>
    <row r="38" spans="1:9" ht="15">
      <c r="A38" s="139">
        <v>30</v>
      </c>
      <c r="B38" s="128"/>
      <c r="C38" s="128"/>
      <c r="D38" s="128"/>
      <c r="E38" s="128"/>
      <c r="F38" s="139"/>
      <c r="G38" s="4"/>
      <c r="H38" s="4"/>
      <c r="I38" s="4"/>
    </row>
    <row r="39" spans="1:9" ht="15">
      <c r="A39" s="139"/>
      <c r="B39" s="128"/>
      <c r="C39" s="128"/>
      <c r="D39" s="128"/>
      <c r="E39" s="128"/>
      <c r="F39" s="139"/>
      <c r="G39" s="4"/>
      <c r="H39" s="4"/>
      <c r="I39" s="4"/>
    </row>
    <row r="40" spans="1:9" ht="15">
      <c r="A40" s="128" t="s">
        <v>272</v>
      </c>
      <c r="B40" s="128"/>
      <c r="C40" s="128"/>
      <c r="D40" s="128"/>
      <c r="E40" s="128"/>
      <c r="F40" s="139"/>
      <c r="G40" s="4"/>
      <c r="H40" s="4"/>
      <c r="I40" s="4"/>
    </row>
    <row r="41" spans="1:9" ht="15">
      <c r="A41" s="128"/>
      <c r="B41" s="140"/>
      <c r="C41" s="140"/>
      <c r="D41" s="140"/>
      <c r="E41" s="140"/>
      <c r="F41" s="128" t="s">
        <v>433</v>
      </c>
      <c r="G41" s="127">
        <f>SUM(G9:G40)</f>
        <v>0</v>
      </c>
      <c r="H41" s="127">
        <f>SUM(H9:H40)</f>
        <v>17035</v>
      </c>
      <c r="I41" s="127">
        <f>SUM(I9:I40)</f>
        <v>3407</v>
      </c>
    </row>
    <row r="42" spans="1:9" ht="15">
      <c r="A42" s="301"/>
      <c r="B42" s="301"/>
      <c r="C42" s="301"/>
      <c r="D42" s="301"/>
      <c r="E42" s="301"/>
      <c r="F42" s="301"/>
      <c r="G42" s="301"/>
      <c r="H42" s="258"/>
      <c r="I42" s="258"/>
    </row>
    <row r="43" spans="1:9" ht="15">
      <c r="A43" s="302" t="s">
        <v>659</v>
      </c>
      <c r="B43" s="302"/>
      <c r="C43" s="301"/>
      <c r="D43" s="301"/>
      <c r="E43" s="301"/>
      <c r="F43" s="301"/>
      <c r="G43" s="301"/>
      <c r="H43" s="258"/>
      <c r="I43" s="258"/>
    </row>
    <row r="44" spans="1:9" ht="15">
      <c r="A44" s="302"/>
      <c r="B44" s="302"/>
      <c r="C44" s="301"/>
      <c r="D44" s="301"/>
      <c r="E44" s="301"/>
      <c r="F44" s="301"/>
      <c r="G44" s="301"/>
      <c r="H44" s="258"/>
      <c r="I44" s="258"/>
    </row>
    <row r="45" spans="1:9" ht="15">
      <c r="A45" s="302"/>
      <c r="B45" s="302"/>
      <c r="C45" s="258"/>
      <c r="D45" s="258"/>
      <c r="E45" s="258"/>
      <c r="F45" s="258"/>
      <c r="G45" s="258"/>
      <c r="H45" s="258"/>
      <c r="I45" s="258"/>
    </row>
    <row r="46" spans="1:9" ht="15">
      <c r="A46" s="302"/>
      <c r="B46" s="302"/>
      <c r="C46" s="258"/>
      <c r="D46" s="258"/>
      <c r="E46" s="258"/>
      <c r="F46" s="258"/>
      <c r="G46" s="258"/>
      <c r="H46" s="258"/>
      <c r="I46" s="258"/>
    </row>
    <row r="47" spans="1:9">
      <c r="A47" s="299"/>
      <c r="B47" s="299"/>
      <c r="C47" s="299"/>
      <c r="D47" s="299"/>
      <c r="E47" s="299"/>
      <c r="F47" s="299"/>
      <c r="G47" s="299"/>
      <c r="H47" s="299"/>
      <c r="I47" s="299"/>
    </row>
    <row r="48" spans="1:9" ht="15">
      <c r="A48" s="264" t="s">
        <v>99</v>
      </c>
      <c r="B48" s="264"/>
      <c r="C48" s="258"/>
      <c r="D48" s="258"/>
      <c r="E48" s="258"/>
      <c r="F48" s="258"/>
      <c r="G48" s="258"/>
      <c r="H48" s="258"/>
      <c r="I48" s="258"/>
    </row>
    <row r="49" spans="1:9" ht="15">
      <c r="A49" s="258"/>
      <c r="B49" s="258"/>
      <c r="C49" s="258"/>
      <c r="D49" s="258"/>
      <c r="E49" s="258"/>
      <c r="F49" s="258"/>
      <c r="G49" s="258"/>
      <c r="H49" s="258"/>
      <c r="I49" s="258"/>
    </row>
    <row r="50" spans="1:9" ht="15">
      <c r="A50" s="258"/>
      <c r="B50" s="258"/>
      <c r="C50" s="258"/>
      <c r="D50" s="258"/>
      <c r="E50" s="262"/>
      <c r="F50" s="262"/>
      <c r="G50" s="262"/>
      <c r="H50" s="258"/>
      <c r="I50" s="258"/>
    </row>
    <row r="51" spans="1:9" ht="15">
      <c r="A51" s="264"/>
      <c r="B51" s="264"/>
      <c r="C51" s="264" t="s">
        <v>660</v>
      </c>
      <c r="D51" s="264"/>
      <c r="E51" s="264"/>
      <c r="F51" s="264"/>
      <c r="G51" s="264"/>
      <c r="H51" s="258"/>
      <c r="I51" s="258"/>
    </row>
    <row r="52" spans="1:9" ht="15">
      <c r="A52" s="258"/>
      <c r="B52" s="258"/>
      <c r="C52" s="258" t="s">
        <v>384</v>
      </c>
      <c r="D52" s="258"/>
      <c r="E52" s="258"/>
      <c r="F52" s="258"/>
      <c r="G52" s="258"/>
      <c r="H52" s="258"/>
      <c r="I52" s="258"/>
    </row>
    <row r="53" spans="1:9">
      <c r="A53" s="266"/>
      <c r="B53" s="266"/>
      <c r="C53" s="266" t="s">
        <v>131</v>
      </c>
      <c r="D53" s="266"/>
      <c r="E53" s="266"/>
      <c r="F53" s="266"/>
      <c r="G53" s="266"/>
    </row>
  </sheetData>
  <mergeCells count="2">
    <mergeCell ref="I1:J1"/>
    <mergeCell ref="I2:J2"/>
  </mergeCells>
  <pageMargins left="0.31496062992125984" right="0.31496062992125984" top="0.15748031496062992" bottom="0.15748031496062992" header="0.19685039370078741" footer="0.11811023622047245"/>
  <pageSetup paperSize="9" scale="73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workbookViewId="0">
      <selection activeCell="G40" sqref="G40"/>
    </sheetView>
  </sheetViews>
  <sheetFormatPr defaultRowHeight="12.75"/>
  <cols>
    <col min="1" max="1" width="16.85546875" customWidth="1"/>
    <col min="2" max="2" width="15.28515625" customWidth="1"/>
    <col min="3" max="3" width="14.85546875" customWidth="1"/>
    <col min="4" max="4" width="27.140625" customWidth="1"/>
    <col min="5" max="5" width="19.7109375" customWidth="1"/>
    <col min="6" max="6" width="15.140625" customWidth="1"/>
    <col min="7" max="7" width="13.42578125" customWidth="1"/>
    <col min="8" max="8" width="11.140625" customWidth="1"/>
  </cols>
  <sheetData>
    <row r="1" spans="1:8" ht="15">
      <c r="A1" s="115" t="s">
        <v>661</v>
      </c>
      <c r="B1" s="118"/>
      <c r="C1" s="118"/>
      <c r="D1" s="118"/>
      <c r="E1" s="118"/>
      <c r="F1" s="118"/>
      <c r="G1" s="474" t="s">
        <v>101</v>
      </c>
      <c r="H1" s="474"/>
    </row>
    <row r="2" spans="1:8" ht="15">
      <c r="A2" s="117" t="s">
        <v>132</v>
      </c>
      <c r="B2" s="118"/>
      <c r="C2" s="118"/>
      <c r="D2" s="118"/>
      <c r="E2" s="118"/>
      <c r="F2" s="118"/>
      <c r="G2" s="472" t="s">
        <v>576</v>
      </c>
      <c r="H2" s="473"/>
    </row>
    <row r="3" spans="1:8" ht="15">
      <c r="A3" s="117"/>
      <c r="B3" s="117"/>
      <c r="C3" s="117"/>
      <c r="D3" s="117"/>
      <c r="E3" s="117"/>
      <c r="F3" s="117"/>
      <c r="G3" s="433"/>
      <c r="H3" s="433"/>
    </row>
    <row r="4" spans="1:8" ht="15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>
      <c r="A5" s="26" t="s">
        <v>449</v>
      </c>
      <c r="B5" s="26"/>
      <c r="C5" s="26"/>
      <c r="D5" s="121"/>
      <c r="E5" s="121"/>
      <c r="F5" s="121"/>
      <c r="G5" s="122"/>
      <c r="H5" s="122"/>
    </row>
    <row r="6" spans="1:8" ht="15">
      <c r="A6" s="432"/>
      <c r="B6" s="432"/>
      <c r="C6" s="432"/>
      <c r="D6" s="432"/>
      <c r="E6" s="432"/>
      <c r="F6" s="432"/>
      <c r="G6" s="119"/>
      <c r="H6" s="119"/>
    </row>
    <row r="7" spans="1:8" ht="45">
      <c r="A7" s="131" t="s">
        <v>335</v>
      </c>
      <c r="B7" s="131" t="s">
        <v>336</v>
      </c>
      <c r="C7" s="131" t="s">
        <v>221</v>
      </c>
      <c r="D7" s="131" t="s">
        <v>339</v>
      </c>
      <c r="E7" s="131" t="s">
        <v>338</v>
      </c>
      <c r="F7" s="131" t="s">
        <v>380</v>
      </c>
      <c r="G7" s="120" t="s">
        <v>10</v>
      </c>
      <c r="H7" s="120" t="s">
        <v>9</v>
      </c>
    </row>
    <row r="8" spans="1:8" ht="27" customHeight="1">
      <c r="A8" s="139" t="s">
        <v>612</v>
      </c>
      <c r="B8" s="139" t="s">
        <v>613</v>
      </c>
      <c r="C8" s="398" t="s">
        <v>611</v>
      </c>
      <c r="D8" s="139" t="s">
        <v>642</v>
      </c>
      <c r="E8" s="139" t="s">
        <v>643</v>
      </c>
      <c r="F8" s="139">
        <v>2</v>
      </c>
      <c r="G8" s="4">
        <v>90</v>
      </c>
      <c r="H8" s="4">
        <v>90</v>
      </c>
    </row>
    <row r="9" spans="1:8" ht="27" customHeight="1">
      <c r="A9" s="139" t="s">
        <v>615</v>
      </c>
      <c r="B9" s="139" t="s">
        <v>616</v>
      </c>
      <c r="C9" s="398" t="s">
        <v>614</v>
      </c>
      <c r="D9" s="139" t="s">
        <v>642</v>
      </c>
      <c r="E9" s="139" t="s">
        <v>643</v>
      </c>
      <c r="F9" s="139">
        <v>2</v>
      </c>
      <c r="G9" s="4">
        <v>90</v>
      </c>
      <c r="H9" s="4">
        <v>90</v>
      </c>
    </row>
    <row r="10" spans="1:8" ht="27" customHeight="1">
      <c r="A10" s="139" t="s">
        <v>618</v>
      </c>
      <c r="B10" s="139" t="s">
        <v>619</v>
      </c>
      <c r="C10" s="398" t="s">
        <v>617</v>
      </c>
      <c r="D10" s="139" t="s">
        <v>642</v>
      </c>
      <c r="E10" s="139" t="s">
        <v>643</v>
      </c>
      <c r="F10" s="139">
        <v>2</v>
      </c>
      <c r="G10" s="4">
        <v>90</v>
      </c>
      <c r="H10" s="4">
        <v>90</v>
      </c>
    </row>
    <row r="11" spans="1:8" ht="27" customHeight="1">
      <c r="A11" s="139" t="s">
        <v>493</v>
      </c>
      <c r="B11" s="139" t="s">
        <v>482</v>
      </c>
      <c r="C11" s="398" t="s">
        <v>480</v>
      </c>
      <c r="D11" s="139" t="s">
        <v>642</v>
      </c>
      <c r="E11" s="139" t="s">
        <v>643</v>
      </c>
      <c r="F11" s="139">
        <v>2</v>
      </c>
      <c r="G11" s="4">
        <v>90</v>
      </c>
      <c r="H11" s="4">
        <v>90</v>
      </c>
    </row>
    <row r="12" spans="1:8" ht="27" customHeight="1">
      <c r="A12" s="139" t="s">
        <v>503</v>
      </c>
      <c r="B12" s="139" t="s">
        <v>488</v>
      </c>
      <c r="C12" s="398" t="s">
        <v>486</v>
      </c>
      <c r="D12" s="139" t="s">
        <v>642</v>
      </c>
      <c r="E12" s="139" t="s">
        <v>643</v>
      </c>
      <c r="F12" s="139">
        <v>2</v>
      </c>
      <c r="G12" s="4">
        <v>90</v>
      </c>
      <c r="H12" s="4">
        <v>90</v>
      </c>
    </row>
    <row r="13" spans="1:8" ht="27" customHeight="1">
      <c r="A13" s="139" t="s">
        <v>498</v>
      </c>
      <c r="B13" s="139" t="s">
        <v>499</v>
      </c>
      <c r="C13" s="398" t="s">
        <v>500</v>
      </c>
      <c r="D13" s="139" t="s">
        <v>642</v>
      </c>
      <c r="E13" s="139" t="s">
        <v>643</v>
      </c>
      <c r="F13" s="139">
        <v>2</v>
      </c>
      <c r="G13" s="4">
        <v>90</v>
      </c>
      <c r="H13" s="4">
        <v>90</v>
      </c>
    </row>
    <row r="14" spans="1:8" ht="27" customHeight="1">
      <c r="A14" s="139" t="s">
        <v>489</v>
      </c>
      <c r="B14" s="139" t="s">
        <v>490</v>
      </c>
      <c r="C14" s="398" t="s">
        <v>491</v>
      </c>
      <c r="D14" s="139" t="s">
        <v>642</v>
      </c>
      <c r="E14" s="139" t="s">
        <v>643</v>
      </c>
      <c r="F14" s="139">
        <v>2</v>
      </c>
      <c r="G14" s="4">
        <v>90</v>
      </c>
      <c r="H14" s="4">
        <v>90</v>
      </c>
    </row>
    <row r="15" spans="1:8" ht="27" customHeight="1">
      <c r="A15" s="139" t="s">
        <v>524</v>
      </c>
      <c r="B15" s="139" t="s">
        <v>525</v>
      </c>
      <c r="C15" s="398" t="s">
        <v>526</v>
      </c>
      <c r="D15" s="139" t="s">
        <v>642</v>
      </c>
      <c r="E15" s="139" t="s">
        <v>643</v>
      </c>
      <c r="F15" s="139">
        <v>2</v>
      </c>
      <c r="G15" s="4">
        <v>90</v>
      </c>
      <c r="H15" s="4">
        <v>90</v>
      </c>
    </row>
    <row r="16" spans="1:8" ht="27" customHeight="1">
      <c r="A16" s="139" t="s">
        <v>621</v>
      </c>
      <c r="B16" s="139" t="s">
        <v>572</v>
      </c>
      <c r="C16" s="398" t="s">
        <v>620</v>
      </c>
      <c r="D16" s="139" t="s">
        <v>642</v>
      </c>
      <c r="E16" s="139" t="s">
        <v>643</v>
      </c>
      <c r="F16" s="139">
        <v>2</v>
      </c>
      <c r="G16" s="4">
        <v>90</v>
      </c>
      <c r="H16" s="4">
        <v>90</v>
      </c>
    </row>
    <row r="17" spans="1:8" ht="27" customHeight="1">
      <c r="A17" s="139" t="s">
        <v>517</v>
      </c>
      <c r="B17" s="139" t="s">
        <v>518</v>
      </c>
      <c r="C17" s="398" t="s">
        <v>519</v>
      </c>
      <c r="D17" s="139" t="s">
        <v>642</v>
      </c>
      <c r="E17" s="139" t="s">
        <v>643</v>
      </c>
      <c r="F17" s="139">
        <v>2</v>
      </c>
      <c r="G17" s="4">
        <v>90</v>
      </c>
      <c r="H17" s="4">
        <v>90</v>
      </c>
    </row>
    <row r="18" spans="1:8" ht="27" customHeight="1">
      <c r="A18" s="139" t="s">
        <v>623</v>
      </c>
      <c r="B18" s="139" t="s">
        <v>624</v>
      </c>
      <c r="C18" s="398" t="s">
        <v>622</v>
      </c>
      <c r="D18" s="139" t="s">
        <v>642</v>
      </c>
      <c r="E18" s="139" t="s">
        <v>643</v>
      </c>
      <c r="F18" s="139">
        <v>2</v>
      </c>
      <c r="G18" s="4">
        <v>90</v>
      </c>
      <c r="H18" s="4">
        <v>90</v>
      </c>
    </row>
    <row r="19" spans="1:8" ht="27" customHeight="1">
      <c r="A19" s="139" t="s">
        <v>495</v>
      </c>
      <c r="B19" s="139" t="s">
        <v>496</v>
      </c>
      <c r="C19" s="399">
        <v>65002007395</v>
      </c>
      <c r="D19" s="139" t="s">
        <v>642</v>
      </c>
      <c r="E19" s="139" t="s">
        <v>643</v>
      </c>
      <c r="F19" s="139">
        <v>2</v>
      </c>
      <c r="G19" s="4">
        <v>90</v>
      </c>
      <c r="H19" s="4">
        <v>90</v>
      </c>
    </row>
    <row r="20" spans="1:8" ht="27" customHeight="1">
      <c r="A20" s="139" t="s">
        <v>626</v>
      </c>
      <c r="B20" s="139" t="s">
        <v>627</v>
      </c>
      <c r="C20" s="398" t="s">
        <v>625</v>
      </c>
      <c r="D20" s="139" t="s">
        <v>642</v>
      </c>
      <c r="E20" s="139" t="s">
        <v>643</v>
      </c>
      <c r="F20" s="139">
        <v>2</v>
      </c>
      <c r="G20" s="4">
        <v>90</v>
      </c>
      <c r="H20" s="4">
        <v>90</v>
      </c>
    </row>
    <row r="21" spans="1:8" s="259" customFormat="1" ht="27" customHeight="1">
      <c r="A21" s="15" t="s">
        <v>573</v>
      </c>
      <c r="B21" s="15" t="s">
        <v>629</v>
      </c>
      <c r="C21" s="400" t="s">
        <v>628</v>
      </c>
      <c r="D21" s="139" t="s">
        <v>642</v>
      </c>
      <c r="E21" s="139" t="s">
        <v>643</v>
      </c>
      <c r="F21" s="15">
        <v>2</v>
      </c>
      <c r="G21" s="4">
        <v>90</v>
      </c>
      <c r="H21" s="4">
        <v>90</v>
      </c>
    </row>
    <row r="22" spans="1:8" ht="27" customHeight="1">
      <c r="A22" s="139" t="s">
        <v>631</v>
      </c>
      <c r="B22" s="139" t="s">
        <v>632</v>
      </c>
      <c r="C22" s="398" t="s">
        <v>630</v>
      </c>
      <c r="D22" s="139" t="s">
        <v>642</v>
      </c>
      <c r="E22" s="139" t="s">
        <v>643</v>
      </c>
      <c r="F22" s="139">
        <v>2</v>
      </c>
      <c r="G22" s="4">
        <v>90</v>
      </c>
      <c r="H22" s="4">
        <v>90</v>
      </c>
    </row>
    <row r="23" spans="1:8" ht="27" customHeight="1">
      <c r="A23" s="139" t="s">
        <v>495</v>
      </c>
      <c r="B23" s="139" t="s">
        <v>521</v>
      </c>
      <c r="C23" s="398" t="s">
        <v>522</v>
      </c>
      <c r="D23" s="139" t="s">
        <v>642</v>
      </c>
      <c r="E23" s="139" t="s">
        <v>643</v>
      </c>
      <c r="F23" s="139">
        <v>2</v>
      </c>
      <c r="G23" s="4">
        <v>90</v>
      </c>
      <c r="H23" s="4">
        <v>90</v>
      </c>
    </row>
    <row r="24" spans="1:8" ht="27" customHeight="1">
      <c r="A24" s="139" t="s">
        <v>509</v>
      </c>
      <c r="B24" s="139" t="s">
        <v>510</v>
      </c>
      <c r="C24" s="398" t="s">
        <v>511</v>
      </c>
      <c r="D24" s="139" t="s">
        <v>642</v>
      </c>
      <c r="E24" s="139" t="s">
        <v>643</v>
      </c>
      <c r="F24" s="139">
        <v>2</v>
      </c>
      <c r="G24" s="4">
        <v>90</v>
      </c>
      <c r="H24" s="4">
        <v>90</v>
      </c>
    </row>
    <row r="25" spans="1:8" ht="27" customHeight="1">
      <c r="A25" s="139" t="s">
        <v>493</v>
      </c>
      <c r="B25" s="139" t="s">
        <v>482</v>
      </c>
      <c r="C25" s="370" t="s">
        <v>480</v>
      </c>
      <c r="D25" s="139" t="s">
        <v>642</v>
      </c>
      <c r="E25" s="139" t="s">
        <v>644</v>
      </c>
      <c r="F25" s="139">
        <v>8</v>
      </c>
      <c r="G25" s="4">
        <v>120</v>
      </c>
      <c r="H25" s="4">
        <v>120</v>
      </c>
    </row>
    <row r="26" spans="1:8" ht="27" customHeight="1">
      <c r="A26" s="139" t="s">
        <v>503</v>
      </c>
      <c r="B26" s="139" t="s">
        <v>488</v>
      </c>
      <c r="C26" s="370" t="s">
        <v>486</v>
      </c>
      <c r="D26" s="139" t="s">
        <v>642</v>
      </c>
      <c r="E26" s="139" t="s">
        <v>644</v>
      </c>
      <c r="F26" s="139">
        <v>8</v>
      </c>
      <c r="G26" s="4">
        <v>120</v>
      </c>
      <c r="H26" s="4">
        <v>120</v>
      </c>
    </row>
    <row r="27" spans="1:8" ht="27" customHeight="1">
      <c r="A27" s="139" t="s">
        <v>498</v>
      </c>
      <c r="B27" s="139" t="s">
        <v>499</v>
      </c>
      <c r="C27" s="370" t="s">
        <v>500</v>
      </c>
      <c r="D27" s="139" t="s">
        <v>642</v>
      </c>
      <c r="E27" s="139" t="s">
        <v>644</v>
      </c>
      <c r="F27" s="139">
        <v>8</v>
      </c>
      <c r="G27" s="4">
        <v>120</v>
      </c>
      <c r="H27" s="4">
        <v>120</v>
      </c>
    </row>
    <row r="28" spans="1:8" ht="27" customHeight="1">
      <c r="A28" s="139" t="s">
        <v>489</v>
      </c>
      <c r="B28" s="139" t="s">
        <v>490</v>
      </c>
      <c r="C28" s="370" t="s">
        <v>491</v>
      </c>
      <c r="D28" s="139" t="s">
        <v>642</v>
      </c>
      <c r="E28" s="139" t="s">
        <v>644</v>
      </c>
      <c r="F28" s="139">
        <v>8</v>
      </c>
      <c r="G28" s="4">
        <v>120</v>
      </c>
      <c r="H28" s="4">
        <v>120</v>
      </c>
    </row>
    <row r="29" spans="1:8" ht="27" customHeight="1">
      <c r="A29" s="139" t="s">
        <v>524</v>
      </c>
      <c r="B29" s="139" t="s">
        <v>525</v>
      </c>
      <c r="C29" s="370" t="s">
        <v>526</v>
      </c>
      <c r="D29" s="139" t="s">
        <v>642</v>
      </c>
      <c r="E29" s="139" t="s">
        <v>644</v>
      </c>
      <c r="F29" s="139">
        <v>8</v>
      </c>
      <c r="G29" s="4">
        <v>120</v>
      </c>
      <c r="H29" s="4">
        <v>120</v>
      </c>
    </row>
    <row r="30" spans="1:8" ht="27" customHeight="1">
      <c r="A30" s="139" t="s">
        <v>551</v>
      </c>
      <c r="B30" s="139" t="s">
        <v>572</v>
      </c>
      <c r="C30" s="380" t="s">
        <v>571</v>
      </c>
      <c r="D30" s="139" t="s">
        <v>642</v>
      </c>
      <c r="E30" s="139" t="s">
        <v>644</v>
      </c>
      <c r="F30" s="139">
        <v>8</v>
      </c>
      <c r="G30" s="4">
        <v>120</v>
      </c>
      <c r="H30" s="4">
        <v>120</v>
      </c>
    </row>
    <row r="31" spans="1:8" ht="27" customHeight="1">
      <c r="A31" s="139" t="s">
        <v>517</v>
      </c>
      <c r="B31" s="139" t="s">
        <v>518</v>
      </c>
      <c r="C31" s="370" t="s">
        <v>519</v>
      </c>
      <c r="D31" s="139" t="s">
        <v>642</v>
      </c>
      <c r="E31" s="139" t="s">
        <v>644</v>
      </c>
      <c r="F31" s="139">
        <v>8</v>
      </c>
      <c r="G31" s="4">
        <v>120</v>
      </c>
      <c r="H31" s="4">
        <v>120</v>
      </c>
    </row>
    <row r="32" spans="1:8" ht="27" customHeight="1">
      <c r="A32" s="139" t="s">
        <v>495</v>
      </c>
      <c r="B32" s="139" t="s">
        <v>496</v>
      </c>
      <c r="C32" s="371">
        <v>65002007395</v>
      </c>
      <c r="D32" s="139" t="s">
        <v>642</v>
      </c>
      <c r="E32" s="139" t="s">
        <v>644</v>
      </c>
      <c r="F32" s="139">
        <v>8</v>
      </c>
      <c r="G32" s="4">
        <v>120</v>
      </c>
      <c r="H32" s="4">
        <v>120</v>
      </c>
    </row>
    <row r="33" spans="1:8" ht="27" customHeight="1">
      <c r="A33" s="139" t="s">
        <v>544</v>
      </c>
      <c r="B33" s="139" t="s">
        <v>546</v>
      </c>
      <c r="C33" s="374" t="s">
        <v>566</v>
      </c>
      <c r="D33" s="139" t="s">
        <v>642</v>
      </c>
      <c r="E33" s="139" t="s">
        <v>644</v>
      </c>
      <c r="F33" s="139">
        <v>8</v>
      </c>
      <c r="G33" s="4">
        <v>120</v>
      </c>
      <c r="H33" s="4">
        <v>120</v>
      </c>
    </row>
    <row r="34" spans="1:8" ht="27" customHeight="1">
      <c r="A34" s="139" t="s">
        <v>495</v>
      </c>
      <c r="B34" s="139" t="s">
        <v>521</v>
      </c>
      <c r="C34" s="370" t="s">
        <v>522</v>
      </c>
      <c r="D34" s="139" t="s">
        <v>642</v>
      </c>
      <c r="E34" s="139" t="s">
        <v>644</v>
      </c>
      <c r="F34" s="139">
        <v>8</v>
      </c>
      <c r="G34" s="4">
        <v>120</v>
      </c>
      <c r="H34" s="4">
        <v>120</v>
      </c>
    </row>
    <row r="35" spans="1:8" ht="27" customHeight="1">
      <c r="A35" s="139" t="s">
        <v>509</v>
      </c>
      <c r="B35" s="139" t="s">
        <v>510</v>
      </c>
      <c r="C35" s="370" t="s">
        <v>511</v>
      </c>
      <c r="D35" s="139" t="s">
        <v>642</v>
      </c>
      <c r="E35" s="139" t="s">
        <v>644</v>
      </c>
      <c r="F35" s="139">
        <v>8</v>
      </c>
      <c r="G35" s="4">
        <v>120</v>
      </c>
      <c r="H35" s="4">
        <v>120</v>
      </c>
    </row>
    <row r="36" spans="1:8" ht="27" customHeight="1">
      <c r="A36" s="139" t="s">
        <v>549</v>
      </c>
      <c r="B36" s="139" t="s">
        <v>550</v>
      </c>
      <c r="C36" s="374" t="s">
        <v>570</v>
      </c>
      <c r="D36" s="139" t="s">
        <v>642</v>
      </c>
      <c r="E36" s="139" t="s">
        <v>644</v>
      </c>
      <c r="F36" s="139">
        <v>8</v>
      </c>
      <c r="G36" s="4">
        <v>120</v>
      </c>
      <c r="H36" s="4">
        <v>120</v>
      </c>
    </row>
    <row r="37" spans="1:8" ht="27" customHeight="1">
      <c r="A37" s="139" t="s">
        <v>495</v>
      </c>
      <c r="B37" s="139" t="s">
        <v>555</v>
      </c>
      <c r="C37" s="374" t="s">
        <v>564</v>
      </c>
      <c r="D37" s="139" t="s">
        <v>642</v>
      </c>
      <c r="E37" s="139" t="s">
        <v>644</v>
      </c>
      <c r="F37" s="139">
        <v>8</v>
      </c>
      <c r="G37" s="4">
        <v>120</v>
      </c>
      <c r="H37" s="4">
        <v>120</v>
      </c>
    </row>
    <row r="38" spans="1:8" ht="27" customHeight="1">
      <c r="A38" s="139" t="s">
        <v>573</v>
      </c>
      <c r="B38" s="139" t="s">
        <v>574</v>
      </c>
      <c r="C38" s="370" t="s">
        <v>575</v>
      </c>
      <c r="D38" s="139" t="s">
        <v>642</v>
      </c>
      <c r="E38" s="139" t="s">
        <v>644</v>
      </c>
      <c r="F38" s="139">
        <v>8</v>
      </c>
      <c r="G38" s="4">
        <v>120</v>
      </c>
      <c r="H38" s="4">
        <v>120</v>
      </c>
    </row>
    <row r="39" spans="1:8" ht="15">
      <c r="A39" s="128"/>
      <c r="B39" s="128"/>
      <c r="C39" s="128"/>
      <c r="D39" s="128"/>
      <c r="E39" s="128"/>
      <c r="F39" s="128"/>
      <c r="G39" s="4"/>
      <c r="H39" s="4"/>
    </row>
    <row r="40" spans="1:8" ht="15">
      <c r="A40" s="128"/>
      <c r="B40" s="128"/>
      <c r="C40" s="128"/>
      <c r="D40" s="128"/>
      <c r="E40" s="128"/>
      <c r="F40" s="128"/>
      <c r="G40" s="4"/>
      <c r="H40" s="4"/>
    </row>
    <row r="41" spans="1:8" ht="15">
      <c r="A41" s="140"/>
      <c r="B41" s="140"/>
      <c r="C41" s="140"/>
      <c r="D41" s="140"/>
      <c r="E41" s="140"/>
      <c r="F41" s="140" t="s">
        <v>334</v>
      </c>
      <c r="G41" s="127">
        <f>SUM(G8:G40)</f>
        <v>3210</v>
      </c>
      <c r="H41" s="127">
        <f>SUM(H8:H40)</f>
        <v>3210</v>
      </c>
    </row>
    <row r="42" spans="1:8" ht="15">
      <c r="A42" s="301"/>
      <c r="B42" s="301"/>
      <c r="C42" s="301"/>
      <c r="D42" s="301"/>
      <c r="E42" s="301"/>
      <c r="F42" s="301"/>
      <c r="G42" s="258"/>
      <c r="H42" s="258"/>
    </row>
    <row r="43" spans="1:8" ht="15">
      <c r="A43" s="302" t="s">
        <v>443</v>
      </c>
      <c r="B43" s="301"/>
      <c r="C43" s="301"/>
      <c r="D43" s="301"/>
      <c r="E43" s="301"/>
      <c r="F43" s="301"/>
      <c r="G43" s="258"/>
      <c r="H43" s="258"/>
    </row>
    <row r="44" spans="1:8">
      <c r="A44" s="299"/>
      <c r="B44" s="299"/>
      <c r="C44" s="299"/>
      <c r="D44" s="299"/>
      <c r="E44" s="299"/>
      <c r="F44" s="299"/>
      <c r="G44" s="299"/>
      <c r="H44" s="299"/>
    </row>
    <row r="45" spans="1:8" ht="15">
      <c r="A45" s="264" t="s">
        <v>99</v>
      </c>
      <c r="B45" s="258"/>
      <c r="C45" s="258"/>
      <c r="D45" s="258"/>
      <c r="E45" s="258"/>
      <c r="F45" s="258"/>
      <c r="G45" s="258"/>
      <c r="H45" s="258"/>
    </row>
    <row r="46" spans="1:8" ht="15">
      <c r="A46" s="258"/>
      <c r="B46" s="258"/>
      <c r="C46" s="258"/>
      <c r="D46" s="258"/>
      <c r="E46" s="258"/>
      <c r="F46" s="258"/>
      <c r="G46" s="258"/>
      <c r="H46" s="265"/>
    </row>
    <row r="47" spans="1:8" ht="15">
      <c r="A47" s="264"/>
      <c r="B47" s="264" t="s">
        <v>265</v>
      </c>
      <c r="C47" s="264"/>
      <c r="D47" s="264"/>
      <c r="E47" s="264"/>
      <c r="F47" s="264"/>
      <c r="G47" s="258"/>
      <c r="H47" s="265"/>
    </row>
    <row r="48" spans="1:8" ht="15">
      <c r="A48" s="258"/>
      <c r="B48" s="258" t="s">
        <v>264</v>
      </c>
      <c r="C48" s="258"/>
      <c r="D48" s="258"/>
      <c r="E48" s="258"/>
      <c r="F48" s="258"/>
      <c r="G48" s="258"/>
      <c r="H48" s="265"/>
    </row>
    <row r="49" spans="1:8">
      <c r="A49" s="266"/>
      <c r="B49" s="266" t="s">
        <v>131</v>
      </c>
      <c r="C49" s="266"/>
      <c r="D49" s="266"/>
      <c r="E49" s="266"/>
      <c r="F49" s="266"/>
      <c r="G49" s="259"/>
      <c r="H49" s="259"/>
    </row>
  </sheetData>
  <mergeCells count="2">
    <mergeCell ref="G1:H1"/>
    <mergeCell ref="G2:H2"/>
  </mergeCells>
  <pageMargins left="0.7" right="0.7" top="0.75" bottom="0.75" header="0.3" footer="0.3"/>
  <pageSetup paperSize="9" scale="66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>
      <selection activeCell="E14" sqref="E14"/>
    </sheetView>
  </sheetViews>
  <sheetFormatPr defaultRowHeight="12.75"/>
  <cols>
    <col min="1" max="1" width="5.42578125" style="259" customWidth="1"/>
    <col min="2" max="2" width="13.140625" style="259" customWidth="1"/>
    <col min="3" max="3" width="15.140625" style="259" customWidth="1"/>
    <col min="4" max="4" width="18" style="259" customWidth="1"/>
    <col min="5" max="5" width="20.5703125" style="259" customWidth="1"/>
    <col min="6" max="6" width="21.28515625" style="259" customWidth="1"/>
    <col min="7" max="7" width="15.140625" style="259" customWidth="1"/>
    <col min="8" max="8" width="15.5703125" style="259" customWidth="1"/>
    <col min="9" max="9" width="13.42578125" style="259" customWidth="1"/>
    <col min="10" max="10" width="0" style="259" hidden="1" customWidth="1"/>
    <col min="11" max="16384" width="9.140625" style="259"/>
  </cols>
  <sheetData>
    <row r="1" spans="1:10" ht="15">
      <c r="A1" s="115" t="s">
        <v>662</v>
      </c>
      <c r="B1" s="115"/>
      <c r="C1" s="118"/>
      <c r="D1" s="118"/>
      <c r="E1" s="118"/>
      <c r="F1" s="118"/>
      <c r="G1" s="474" t="s">
        <v>101</v>
      </c>
      <c r="H1" s="474"/>
    </row>
    <row r="2" spans="1:10" ht="15">
      <c r="A2" s="117" t="s">
        <v>132</v>
      </c>
      <c r="B2" s="115"/>
      <c r="C2" s="118"/>
      <c r="D2" s="118"/>
      <c r="E2" s="118"/>
      <c r="F2" s="118"/>
      <c r="G2" s="472" t="s">
        <v>576</v>
      </c>
      <c r="H2" s="473"/>
    </row>
    <row r="3" spans="1:10" ht="15">
      <c r="A3" s="117"/>
      <c r="B3" s="117"/>
      <c r="C3" s="117"/>
      <c r="D3" s="117"/>
      <c r="E3" s="117"/>
      <c r="F3" s="117"/>
      <c r="G3" s="433"/>
      <c r="H3" s="433"/>
    </row>
    <row r="4" spans="1:10" ht="15">
      <c r="A4" s="118" t="str">
        <f>'[2]ფორმა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>
      <c r="A5" s="26" t="s">
        <v>449</v>
      </c>
      <c r="B5" s="26"/>
      <c r="C5" s="121"/>
      <c r="D5" s="121"/>
      <c r="E5" s="121"/>
      <c r="F5" s="121"/>
      <c r="G5" s="122"/>
      <c r="H5" s="122"/>
    </row>
    <row r="6" spans="1:10" ht="15">
      <c r="A6" s="118"/>
      <c r="B6" s="118"/>
      <c r="C6" s="118"/>
      <c r="D6" s="118"/>
      <c r="E6" s="118"/>
      <c r="F6" s="118"/>
      <c r="G6" s="117"/>
      <c r="H6" s="117"/>
    </row>
    <row r="7" spans="1:10" ht="15">
      <c r="A7" s="432"/>
      <c r="B7" s="432"/>
      <c r="C7" s="432"/>
      <c r="D7" s="432"/>
      <c r="E7" s="432"/>
      <c r="F7" s="432"/>
      <c r="G7" s="119"/>
      <c r="H7" s="119"/>
    </row>
    <row r="8" spans="1:10" ht="30">
      <c r="A8" s="131" t="s">
        <v>64</v>
      </c>
      <c r="B8" s="131" t="s">
        <v>335</v>
      </c>
      <c r="C8" s="131" t="s">
        <v>336</v>
      </c>
      <c r="D8" s="131" t="s">
        <v>221</v>
      </c>
      <c r="E8" s="131" t="s">
        <v>343</v>
      </c>
      <c r="F8" s="131" t="s">
        <v>337</v>
      </c>
      <c r="G8" s="120" t="s">
        <v>10</v>
      </c>
      <c r="H8" s="120" t="s">
        <v>9</v>
      </c>
      <c r="J8" s="303" t="s">
        <v>342</v>
      </c>
    </row>
    <row r="9" spans="1:10" ht="15">
      <c r="A9" s="139"/>
      <c r="B9" s="139"/>
      <c r="C9" s="139"/>
      <c r="D9" s="139"/>
      <c r="E9" s="139"/>
      <c r="F9" s="139"/>
      <c r="G9" s="4"/>
      <c r="H9" s="4"/>
      <c r="J9" s="303" t="s">
        <v>0</v>
      </c>
    </row>
    <row r="10" spans="1:10" ht="15">
      <c r="A10" s="139"/>
      <c r="B10" s="139"/>
      <c r="C10" s="139"/>
      <c r="D10" s="139"/>
      <c r="E10" s="139"/>
      <c r="F10" s="139"/>
      <c r="G10" s="4"/>
      <c r="H10" s="4"/>
    </row>
    <row r="11" spans="1:10" ht="15">
      <c r="A11" s="128"/>
      <c r="B11" s="128"/>
      <c r="C11" s="128"/>
      <c r="D11" s="128"/>
      <c r="E11" s="128"/>
      <c r="F11" s="128"/>
      <c r="G11" s="4"/>
      <c r="H11" s="4"/>
    </row>
    <row r="12" spans="1:10" ht="15">
      <c r="A12" s="128"/>
      <c r="B12" s="128"/>
      <c r="C12" s="128"/>
      <c r="D12" s="128"/>
      <c r="E12" s="128"/>
      <c r="F12" s="128"/>
      <c r="G12" s="4"/>
      <c r="H12" s="4"/>
    </row>
    <row r="13" spans="1:10" ht="15">
      <c r="A13" s="128"/>
      <c r="B13" s="128"/>
      <c r="C13" s="128"/>
      <c r="D13" s="128"/>
      <c r="E13" s="128"/>
      <c r="F13" s="128"/>
      <c r="G13" s="4"/>
      <c r="H13" s="4"/>
    </row>
    <row r="14" spans="1:10" ht="15">
      <c r="A14" s="128"/>
      <c r="B14" s="128"/>
      <c r="C14" s="128"/>
      <c r="D14" s="128"/>
      <c r="E14" s="128"/>
      <c r="F14" s="128"/>
      <c r="G14" s="4"/>
      <c r="H14" s="4"/>
    </row>
    <row r="15" spans="1:10" ht="15">
      <c r="A15" s="128"/>
      <c r="B15" s="128"/>
      <c r="C15" s="128"/>
      <c r="D15" s="128"/>
      <c r="E15" s="128"/>
      <c r="F15" s="128"/>
      <c r="G15" s="4"/>
      <c r="H15" s="4"/>
    </row>
    <row r="16" spans="1:10" ht="15">
      <c r="A16" s="128"/>
      <c r="B16" s="128"/>
      <c r="C16" s="128"/>
      <c r="D16" s="128"/>
      <c r="E16" s="128"/>
      <c r="F16" s="128"/>
      <c r="G16" s="4"/>
      <c r="H16" s="4"/>
    </row>
    <row r="17" spans="1:8" ht="15">
      <c r="A17" s="128"/>
      <c r="B17" s="128"/>
      <c r="C17" s="128"/>
      <c r="D17" s="128"/>
      <c r="E17" s="128"/>
      <c r="F17" s="128"/>
      <c r="G17" s="4"/>
      <c r="H17" s="4"/>
    </row>
    <row r="18" spans="1:8" ht="15">
      <c r="A18" s="128"/>
      <c r="B18" s="128"/>
      <c r="C18" s="128"/>
      <c r="D18" s="128"/>
      <c r="E18" s="128"/>
      <c r="F18" s="128"/>
      <c r="G18" s="4"/>
      <c r="H18" s="4"/>
    </row>
    <row r="19" spans="1:8" ht="15">
      <c r="A19" s="128"/>
      <c r="B19" s="128"/>
      <c r="C19" s="128"/>
      <c r="D19" s="128"/>
      <c r="E19" s="128"/>
      <c r="F19" s="128"/>
      <c r="G19" s="4"/>
      <c r="H19" s="4"/>
    </row>
    <row r="20" spans="1:8" ht="15">
      <c r="A20" s="128"/>
      <c r="B20" s="128"/>
      <c r="C20" s="128"/>
      <c r="D20" s="128"/>
      <c r="E20" s="128"/>
      <c r="F20" s="128"/>
      <c r="G20" s="4"/>
      <c r="H20" s="4"/>
    </row>
    <row r="21" spans="1:8" ht="15">
      <c r="A21" s="128"/>
      <c r="B21" s="128"/>
      <c r="C21" s="128"/>
      <c r="D21" s="128"/>
      <c r="E21" s="128"/>
      <c r="F21" s="128"/>
      <c r="G21" s="4"/>
      <c r="H21" s="4"/>
    </row>
    <row r="22" spans="1:8" ht="15">
      <c r="A22" s="128"/>
      <c r="B22" s="128"/>
      <c r="C22" s="128"/>
      <c r="D22" s="128"/>
      <c r="E22" s="128"/>
      <c r="F22" s="128"/>
      <c r="G22" s="4"/>
      <c r="H22" s="4"/>
    </row>
    <row r="23" spans="1:8" ht="15">
      <c r="A23" s="128"/>
      <c r="B23" s="128"/>
      <c r="C23" s="128"/>
      <c r="D23" s="128"/>
      <c r="E23" s="128"/>
      <c r="F23" s="128"/>
      <c r="G23" s="4"/>
      <c r="H23" s="4"/>
    </row>
    <row r="24" spans="1:8" ht="15">
      <c r="A24" s="128"/>
      <c r="B24" s="128"/>
      <c r="C24" s="128"/>
      <c r="D24" s="128"/>
      <c r="E24" s="128"/>
      <c r="F24" s="128"/>
      <c r="G24" s="4"/>
      <c r="H24" s="4"/>
    </row>
    <row r="25" spans="1:8" ht="15">
      <c r="A25" s="128"/>
      <c r="B25" s="128"/>
      <c r="C25" s="128"/>
      <c r="D25" s="128"/>
      <c r="E25" s="128"/>
      <c r="F25" s="128"/>
      <c r="G25" s="4"/>
      <c r="H25" s="4"/>
    </row>
    <row r="26" spans="1:8" ht="15">
      <c r="A26" s="128"/>
      <c r="B26" s="128"/>
      <c r="C26" s="128"/>
      <c r="D26" s="128"/>
      <c r="E26" s="128"/>
      <c r="F26" s="128"/>
      <c r="G26" s="4"/>
      <c r="H26" s="4"/>
    </row>
    <row r="27" spans="1:8" ht="15">
      <c r="A27" s="128"/>
      <c r="B27" s="128"/>
      <c r="C27" s="128"/>
      <c r="D27" s="128"/>
      <c r="E27" s="128"/>
      <c r="F27" s="128"/>
      <c r="G27" s="4"/>
      <c r="H27" s="4"/>
    </row>
    <row r="28" spans="1:8" ht="15">
      <c r="A28" s="128"/>
      <c r="B28" s="128"/>
      <c r="C28" s="128"/>
      <c r="D28" s="128"/>
      <c r="E28" s="128"/>
      <c r="F28" s="128"/>
      <c r="G28" s="4"/>
      <c r="H28" s="4"/>
    </row>
    <row r="29" spans="1:8" ht="15">
      <c r="A29" s="128"/>
      <c r="B29" s="128"/>
      <c r="C29" s="128"/>
      <c r="D29" s="128"/>
      <c r="E29" s="128"/>
      <c r="F29" s="128"/>
      <c r="G29" s="4"/>
      <c r="H29" s="4"/>
    </row>
    <row r="30" spans="1:8" ht="15">
      <c r="A30" s="128"/>
      <c r="B30" s="128"/>
      <c r="C30" s="128"/>
      <c r="D30" s="128"/>
      <c r="E30" s="128"/>
      <c r="F30" s="128"/>
      <c r="G30" s="4"/>
      <c r="H30" s="4"/>
    </row>
    <row r="31" spans="1:8" ht="15">
      <c r="A31" s="128"/>
      <c r="B31" s="128"/>
      <c r="C31" s="128"/>
      <c r="D31" s="128"/>
      <c r="E31" s="128"/>
      <c r="F31" s="128"/>
      <c r="G31" s="4"/>
      <c r="H31" s="4"/>
    </row>
    <row r="32" spans="1:8" ht="15">
      <c r="A32" s="128"/>
      <c r="B32" s="128"/>
      <c r="C32" s="128"/>
      <c r="D32" s="128"/>
      <c r="E32" s="128"/>
      <c r="F32" s="128"/>
      <c r="G32" s="4"/>
      <c r="H32" s="4"/>
    </row>
    <row r="33" spans="1:9" ht="15">
      <c r="A33" s="128"/>
      <c r="B33" s="128"/>
      <c r="C33" s="128"/>
      <c r="D33" s="128"/>
      <c r="E33" s="128"/>
      <c r="F33" s="128"/>
      <c r="G33" s="4"/>
      <c r="H33" s="4"/>
    </row>
    <row r="34" spans="1:9" ht="15">
      <c r="A34" s="128"/>
      <c r="B34" s="140"/>
      <c r="C34" s="140"/>
      <c r="D34" s="140"/>
      <c r="E34" s="140"/>
      <c r="F34" s="140" t="s">
        <v>341</v>
      </c>
      <c r="G34" s="127">
        <f>SUM(G9:G33)</f>
        <v>0</v>
      </c>
      <c r="H34" s="127">
        <f>SUM(H9:H33)</f>
        <v>0</v>
      </c>
    </row>
    <row r="35" spans="1:9" ht="15">
      <c r="A35" s="301"/>
      <c r="B35" s="301"/>
      <c r="C35" s="301"/>
      <c r="D35" s="301"/>
      <c r="E35" s="301"/>
      <c r="F35" s="301"/>
      <c r="G35" s="301"/>
      <c r="H35" s="258"/>
      <c r="I35" s="258"/>
    </row>
    <row r="36" spans="1:9" ht="15">
      <c r="A36" s="302" t="s">
        <v>663</v>
      </c>
      <c r="B36" s="302"/>
      <c r="C36" s="301"/>
      <c r="D36" s="301"/>
      <c r="E36" s="301"/>
      <c r="F36" s="301"/>
      <c r="G36" s="301"/>
      <c r="H36" s="258"/>
      <c r="I36" s="258"/>
    </row>
    <row r="37" spans="1:9" ht="15">
      <c r="A37" s="302" t="s">
        <v>664</v>
      </c>
      <c r="B37" s="302"/>
      <c r="C37" s="301"/>
      <c r="D37" s="301"/>
      <c r="E37" s="301"/>
      <c r="F37" s="301"/>
      <c r="G37" s="301"/>
      <c r="H37" s="258"/>
      <c r="I37" s="258"/>
    </row>
    <row r="38" spans="1:9" ht="15">
      <c r="A38" s="302"/>
      <c r="B38" s="302"/>
      <c r="C38" s="258"/>
      <c r="D38" s="258"/>
      <c r="E38" s="258"/>
      <c r="F38" s="258"/>
      <c r="G38" s="258"/>
      <c r="H38" s="258"/>
      <c r="I38" s="258"/>
    </row>
    <row r="39" spans="1:9" ht="15">
      <c r="A39" s="302"/>
      <c r="B39" s="302"/>
      <c r="C39" s="258"/>
      <c r="D39" s="258"/>
      <c r="E39" s="258"/>
      <c r="F39" s="258"/>
      <c r="G39" s="258"/>
      <c r="H39" s="258"/>
      <c r="I39" s="258"/>
    </row>
    <row r="40" spans="1:9">
      <c r="A40" s="299"/>
      <c r="B40" s="299"/>
      <c r="C40" s="299"/>
      <c r="D40" s="299"/>
      <c r="E40" s="299"/>
      <c r="F40" s="299"/>
      <c r="G40" s="299"/>
      <c r="H40" s="299"/>
      <c r="I40" s="299"/>
    </row>
    <row r="41" spans="1:9" ht="15">
      <c r="A41" s="264" t="s">
        <v>99</v>
      </c>
      <c r="B41" s="264"/>
      <c r="C41" s="258"/>
      <c r="D41" s="258"/>
      <c r="E41" s="258"/>
      <c r="F41" s="258"/>
      <c r="G41" s="258"/>
      <c r="H41" s="258"/>
      <c r="I41" s="258"/>
    </row>
    <row r="42" spans="1:9" ht="15">
      <c r="A42" s="258"/>
      <c r="B42" s="258"/>
      <c r="C42" s="258"/>
      <c r="D42" s="258"/>
      <c r="E42" s="258"/>
      <c r="F42" s="258"/>
      <c r="G42" s="258"/>
      <c r="H42" s="258"/>
      <c r="I42" s="258"/>
    </row>
    <row r="43" spans="1:9" ht="15">
      <c r="A43" s="258"/>
      <c r="B43" s="258"/>
      <c r="C43" s="258"/>
      <c r="D43" s="258"/>
      <c r="E43" s="258"/>
      <c r="F43" s="258"/>
      <c r="G43" s="258"/>
      <c r="H43" s="258"/>
      <c r="I43" s="265"/>
    </row>
    <row r="44" spans="1:9" ht="15">
      <c r="A44" s="264"/>
      <c r="B44" s="264"/>
      <c r="C44" s="264" t="s">
        <v>411</v>
      </c>
      <c r="D44" s="264"/>
      <c r="E44" s="301"/>
      <c r="F44" s="264"/>
      <c r="G44" s="264"/>
      <c r="H44" s="258"/>
      <c r="I44" s="265"/>
    </row>
    <row r="45" spans="1:9" ht="15">
      <c r="A45" s="258"/>
      <c r="B45" s="258"/>
      <c r="C45" s="258" t="s">
        <v>264</v>
      </c>
      <c r="D45" s="258"/>
      <c r="E45" s="258"/>
      <c r="F45" s="258"/>
      <c r="G45" s="258"/>
      <c r="H45" s="258"/>
      <c r="I45" s="265"/>
    </row>
    <row r="46" spans="1:9">
      <c r="A46" s="266"/>
      <c r="B46" s="266"/>
      <c r="C46" s="266" t="s">
        <v>131</v>
      </c>
      <c r="D46" s="266"/>
      <c r="E46" s="266"/>
      <c r="F46" s="266"/>
      <c r="G46" s="266"/>
    </row>
  </sheetData>
  <mergeCells count="2">
    <mergeCell ref="G1:H1"/>
    <mergeCell ref="G2:H2"/>
  </mergeCells>
  <pageMargins left="0.7" right="0.7" top="0.75" bottom="0.75" header="0.3" footer="0.3"/>
  <pageSetup paperSize="9" scale="64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93"/>
  <sheetViews>
    <sheetView showGridLines="0" view="pageBreakPreview" topLeftCell="A49" zoomScale="70" zoomScaleSheetLayoutView="70" workbookViewId="0">
      <selection activeCell="I29" sqref="I29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115" t="s">
        <v>299</v>
      </c>
      <c r="B1" s="172"/>
      <c r="C1" s="474" t="s">
        <v>101</v>
      </c>
      <c r="D1" s="474"/>
      <c r="E1" s="210"/>
    </row>
    <row r="2" spans="1:12">
      <c r="A2" s="117" t="s">
        <v>132</v>
      </c>
      <c r="B2" s="172"/>
      <c r="C2" s="472" t="s">
        <v>576</v>
      </c>
      <c r="D2" s="473"/>
      <c r="E2" s="210"/>
    </row>
    <row r="3" spans="1:12">
      <c r="A3" s="117"/>
      <c r="B3" s="172"/>
      <c r="C3" s="116"/>
      <c r="D3" s="116"/>
      <c r="E3" s="210"/>
    </row>
    <row r="4" spans="1:12" s="2" customFormat="1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>
      <c r="A5" s="26" t="s">
        <v>449</v>
      </c>
      <c r="B5" s="26"/>
      <c r="C5" s="26"/>
      <c r="D5" s="59"/>
      <c r="E5" s="166"/>
    </row>
    <row r="6" spans="1:12" s="2" customFormat="1">
      <c r="A6" s="118"/>
      <c r="B6" s="118"/>
      <c r="C6" s="117"/>
      <c r="D6" s="117"/>
      <c r="E6" s="166"/>
    </row>
    <row r="7" spans="1:12" s="6" customFormat="1">
      <c r="A7" s="141"/>
      <c r="B7" s="141"/>
      <c r="C7" s="119"/>
      <c r="D7" s="119"/>
      <c r="E7" s="211"/>
    </row>
    <row r="8" spans="1:12" s="6" customFormat="1" ht="30">
      <c r="A8" s="162" t="s">
        <v>64</v>
      </c>
      <c r="B8" s="120" t="s">
        <v>11</v>
      </c>
      <c r="C8" s="120" t="s">
        <v>10</v>
      </c>
      <c r="D8" s="120" t="s">
        <v>9</v>
      </c>
      <c r="E8" s="211"/>
    </row>
    <row r="9" spans="1:12" s="9" customFormat="1" ht="18">
      <c r="A9" s="13">
        <v>1</v>
      </c>
      <c r="B9" s="13" t="s">
        <v>57</v>
      </c>
      <c r="C9" s="123">
        <f>SUM(C10,C13,C52,C55,C56,C57,C74,C75)</f>
        <v>0</v>
      </c>
      <c r="D9" s="123">
        <f>SUM(D10,D13,D52,D55,D56,D57,D63,D70,D71,D75)</f>
        <v>0</v>
      </c>
      <c r="E9" s="212"/>
    </row>
    <row r="10" spans="1:12" s="9" customFormat="1" ht="18">
      <c r="A10" s="14">
        <v>1.1000000000000001</v>
      </c>
      <c r="B10" s="14" t="s">
        <v>58</v>
      </c>
      <c r="C10" s="125">
        <f>SUM(C11:C12)</f>
        <v>0</v>
      </c>
      <c r="D10" s="125">
        <f>SUM(D11:D12)</f>
        <v>0</v>
      </c>
      <c r="E10" s="212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212"/>
    </row>
    <row r="12" spans="1:12" ht="16.5" customHeight="1">
      <c r="A12" s="16" t="s">
        <v>31</v>
      </c>
      <c r="B12" s="16" t="s">
        <v>0</v>
      </c>
      <c r="C12" s="33"/>
      <c r="D12" s="34"/>
      <c r="E12" s="210"/>
    </row>
    <row r="13" spans="1:12">
      <c r="A13" s="14">
        <v>1.2</v>
      </c>
      <c r="B13" s="14" t="s">
        <v>60</v>
      </c>
      <c r="C13" s="125">
        <f>SUM(C14,C17,C29:C32,C35,C36,C42,C43,C44,C45,C46,C50,C51)</f>
        <v>0</v>
      </c>
      <c r="D13" s="125">
        <f>SUM(D14,D17,D29:D32,D35,D36,D42,D43,D44,D45,D46,D50,D51)</f>
        <v>0</v>
      </c>
      <c r="E13" s="210"/>
    </row>
    <row r="14" spans="1:12">
      <c r="A14" s="16" t="s">
        <v>32</v>
      </c>
      <c r="B14" s="16" t="s">
        <v>1</v>
      </c>
      <c r="C14" s="124">
        <f>SUM(C15:C16)</f>
        <v>0</v>
      </c>
      <c r="D14" s="124">
        <f>SUM(D15:D16)</f>
        <v>0</v>
      </c>
      <c r="E14" s="210"/>
    </row>
    <row r="15" spans="1:12" ht="17.25" customHeight="1">
      <c r="A15" s="17" t="s">
        <v>90</v>
      </c>
      <c r="B15" s="17" t="s">
        <v>61</v>
      </c>
      <c r="C15" s="35"/>
      <c r="D15" s="36"/>
      <c r="E15" s="210"/>
    </row>
    <row r="16" spans="1:12" ht="17.25" customHeight="1">
      <c r="A16" s="17" t="s">
        <v>91</v>
      </c>
      <c r="B16" s="17" t="s">
        <v>62</v>
      </c>
      <c r="C16" s="35"/>
      <c r="D16" s="36"/>
      <c r="E16" s="210"/>
    </row>
    <row r="17" spans="1:5">
      <c r="A17" s="16" t="s">
        <v>33</v>
      </c>
      <c r="B17" s="16" t="s">
        <v>2</v>
      </c>
      <c r="C17" s="124">
        <f>SUM(C18:C23,C28)</f>
        <v>0</v>
      </c>
      <c r="D17" s="124">
        <f>SUM(D18:D23,D28)</f>
        <v>0</v>
      </c>
      <c r="E17" s="210"/>
    </row>
    <row r="18" spans="1:5" ht="30">
      <c r="A18" s="17" t="s">
        <v>12</v>
      </c>
      <c r="B18" s="17" t="s">
        <v>244</v>
      </c>
      <c r="C18" s="37"/>
      <c r="D18" s="38"/>
      <c r="E18" s="210"/>
    </row>
    <row r="19" spans="1:5">
      <c r="A19" s="17" t="s">
        <v>13</v>
      </c>
      <c r="B19" s="17" t="s">
        <v>14</v>
      </c>
      <c r="C19" s="37"/>
      <c r="D19" s="39"/>
      <c r="E19" s="210"/>
    </row>
    <row r="20" spans="1:5" ht="30">
      <c r="A20" s="17" t="s">
        <v>278</v>
      </c>
      <c r="B20" s="17" t="s">
        <v>22</v>
      </c>
      <c r="C20" s="37"/>
      <c r="D20" s="40"/>
      <c r="E20" s="210"/>
    </row>
    <row r="21" spans="1:5">
      <c r="A21" s="17" t="s">
        <v>279</v>
      </c>
      <c r="B21" s="17" t="s">
        <v>15</v>
      </c>
      <c r="C21" s="37"/>
      <c r="D21" s="40"/>
      <c r="E21" s="210"/>
    </row>
    <row r="22" spans="1:5">
      <c r="A22" s="17" t="s">
        <v>280</v>
      </c>
      <c r="B22" s="17" t="s">
        <v>16</v>
      </c>
      <c r="C22" s="37"/>
      <c r="D22" s="40"/>
      <c r="E22" s="210"/>
    </row>
    <row r="23" spans="1:5">
      <c r="A23" s="17" t="s">
        <v>281</v>
      </c>
      <c r="B23" s="17" t="s">
        <v>17</v>
      </c>
      <c r="C23" s="175">
        <f>SUM(C24:C27)</f>
        <v>0</v>
      </c>
      <c r="D23" s="175">
        <f>SUM(D24:D27)</f>
        <v>0</v>
      </c>
      <c r="E23" s="210"/>
    </row>
    <row r="24" spans="1:5" ht="16.5" customHeight="1">
      <c r="A24" s="18" t="s">
        <v>282</v>
      </c>
      <c r="B24" s="18" t="s">
        <v>18</v>
      </c>
      <c r="C24" s="37"/>
      <c r="D24" s="40"/>
      <c r="E24" s="210"/>
    </row>
    <row r="25" spans="1:5" ht="16.5" customHeight="1">
      <c r="A25" s="18" t="s">
        <v>283</v>
      </c>
      <c r="B25" s="18" t="s">
        <v>19</v>
      </c>
      <c r="C25" s="37"/>
      <c r="D25" s="40"/>
      <c r="E25" s="210"/>
    </row>
    <row r="26" spans="1:5" ht="16.5" customHeight="1">
      <c r="A26" s="18" t="s">
        <v>284</v>
      </c>
      <c r="B26" s="18" t="s">
        <v>20</v>
      </c>
      <c r="C26" s="37"/>
      <c r="D26" s="40"/>
      <c r="E26" s="210"/>
    </row>
    <row r="27" spans="1:5" ht="16.5" customHeight="1">
      <c r="A27" s="18" t="s">
        <v>285</v>
      </c>
      <c r="B27" s="18" t="s">
        <v>23</v>
      </c>
      <c r="C27" s="37"/>
      <c r="D27" s="41"/>
      <c r="E27" s="210"/>
    </row>
    <row r="28" spans="1:5">
      <c r="A28" s="17" t="s">
        <v>286</v>
      </c>
      <c r="B28" s="17" t="s">
        <v>21</v>
      </c>
      <c r="C28" s="37"/>
      <c r="D28" s="41"/>
      <c r="E28" s="210"/>
    </row>
    <row r="29" spans="1:5">
      <c r="A29" s="16" t="s">
        <v>34</v>
      </c>
      <c r="B29" s="16" t="s">
        <v>3</v>
      </c>
      <c r="C29" s="33"/>
      <c r="D29" s="34"/>
      <c r="E29" s="210"/>
    </row>
    <row r="30" spans="1:5">
      <c r="A30" s="16" t="s">
        <v>35</v>
      </c>
      <c r="B30" s="16" t="s">
        <v>4</v>
      </c>
      <c r="C30" s="33"/>
      <c r="D30" s="34"/>
      <c r="E30" s="210"/>
    </row>
    <row r="31" spans="1:5">
      <c r="A31" s="16" t="s">
        <v>36</v>
      </c>
      <c r="B31" s="16" t="s">
        <v>5</v>
      </c>
      <c r="C31" s="33"/>
      <c r="D31" s="34"/>
      <c r="E31" s="210"/>
    </row>
    <row r="32" spans="1:5" ht="30">
      <c r="A32" s="16" t="s">
        <v>37</v>
      </c>
      <c r="B32" s="16" t="s">
        <v>63</v>
      </c>
      <c r="C32" s="124">
        <f>SUM(C33:C34)</f>
        <v>0</v>
      </c>
      <c r="D32" s="124">
        <f>SUM(D33:D34)</f>
        <v>0</v>
      </c>
      <c r="E32" s="210"/>
    </row>
    <row r="33" spans="1:5">
      <c r="A33" s="17" t="s">
        <v>287</v>
      </c>
      <c r="B33" s="17" t="s">
        <v>56</v>
      </c>
      <c r="C33" s="33"/>
      <c r="D33" s="34"/>
      <c r="E33" s="210"/>
    </row>
    <row r="34" spans="1:5">
      <c r="A34" s="17" t="s">
        <v>288</v>
      </c>
      <c r="B34" s="17" t="s">
        <v>55</v>
      </c>
      <c r="C34" s="33"/>
      <c r="D34" s="34"/>
      <c r="E34" s="210"/>
    </row>
    <row r="35" spans="1:5">
      <c r="A35" s="16" t="s">
        <v>38</v>
      </c>
      <c r="B35" s="16" t="s">
        <v>49</v>
      </c>
      <c r="C35" s="33"/>
      <c r="D35" s="34"/>
      <c r="E35" s="210"/>
    </row>
    <row r="36" spans="1:5">
      <c r="A36" s="16" t="s">
        <v>39</v>
      </c>
      <c r="B36" s="16" t="s">
        <v>349</v>
      </c>
      <c r="C36" s="124">
        <f>SUM(C37:C41)</f>
        <v>0</v>
      </c>
      <c r="D36" s="124">
        <f>SUM(D37:D41)</f>
        <v>0</v>
      </c>
      <c r="E36" s="210"/>
    </row>
    <row r="37" spans="1:5">
      <c r="A37" s="17" t="s">
        <v>346</v>
      </c>
      <c r="B37" s="17" t="s">
        <v>350</v>
      </c>
      <c r="C37" s="33"/>
      <c r="D37" s="33"/>
      <c r="E37" s="210"/>
    </row>
    <row r="38" spans="1:5">
      <c r="A38" s="17" t="s">
        <v>347</v>
      </c>
      <c r="B38" s="17" t="s">
        <v>351</v>
      </c>
      <c r="C38" s="33"/>
      <c r="D38" s="33"/>
      <c r="E38" s="210"/>
    </row>
    <row r="39" spans="1:5">
      <c r="A39" s="17" t="s">
        <v>348</v>
      </c>
      <c r="B39" s="17" t="s">
        <v>354</v>
      </c>
      <c r="C39" s="33"/>
      <c r="D39" s="34"/>
      <c r="E39" s="210"/>
    </row>
    <row r="40" spans="1:5">
      <c r="A40" s="17" t="s">
        <v>353</v>
      </c>
      <c r="B40" s="17" t="s">
        <v>355</v>
      </c>
      <c r="C40" s="33"/>
      <c r="D40" s="34"/>
      <c r="E40" s="210"/>
    </row>
    <row r="41" spans="1:5">
      <c r="A41" s="17" t="s">
        <v>356</v>
      </c>
      <c r="B41" s="17" t="s">
        <v>352</v>
      </c>
      <c r="C41" s="33"/>
      <c r="D41" s="34"/>
      <c r="E41" s="210"/>
    </row>
    <row r="42" spans="1:5" ht="30">
      <c r="A42" s="16" t="s">
        <v>40</v>
      </c>
      <c r="B42" s="16" t="s">
        <v>28</v>
      </c>
      <c r="C42" s="33"/>
      <c r="D42" s="34"/>
      <c r="E42" s="210"/>
    </row>
    <row r="43" spans="1:5">
      <c r="A43" s="16" t="s">
        <v>41</v>
      </c>
      <c r="B43" s="16" t="s">
        <v>24</v>
      </c>
      <c r="C43" s="33"/>
      <c r="D43" s="34"/>
      <c r="E43" s="210"/>
    </row>
    <row r="44" spans="1:5">
      <c r="A44" s="16" t="s">
        <v>42</v>
      </c>
      <c r="B44" s="16" t="s">
        <v>25</v>
      </c>
      <c r="C44" s="33"/>
      <c r="D44" s="34"/>
      <c r="E44" s="210"/>
    </row>
    <row r="45" spans="1:5">
      <c r="A45" s="16" t="s">
        <v>43</v>
      </c>
      <c r="B45" s="16" t="s">
        <v>26</v>
      </c>
      <c r="C45" s="33"/>
      <c r="D45" s="34"/>
      <c r="E45" s="210"/>
    </row>
    <row r="46" spans="1:5">
      <c r="A46" s="16" t="s">
        <v>44</v>
      </c>
      <c r="B46" s="16" t="s">
        <v>293</v>
      </c>
      <c r="C46" s="124">
        <f>SUM(C47:C49)</f>
        <v>0</v>
      </c>
      <c r="D46" s="124">
        <f>SUM(D47:D49)</f>
        <v>0</v>
      </c>
      <c r="E46" s="210"/>
    </row>
    <row r="47" spans="1:5">
      <c r="A47" s="138" t="s">
        <v>361</v>
      </c>
      <c r="B47" s="138" t="s">
        <v>364</v>
      </c>
      <c r="C47" s="33"/>
      <c r="D47" s="34"/>
      <c r="E47" s="210"/>
    </row>
    <row r="48" spans="1:5">
      <c r="A48" s="138" t="s">
        <v>362</v>
      </c>
      <c r="B48" s="138" t="s">
        <v>363</v>
      </c>
      <c r="C48" s="33"/>
      <c r="D48" s="34"/>
      <c r="E48" s="210"/>
    </row>
    <row r="49" spans="1:5">
      <c r="A49" s="138" t="s">
        <v>365</v>
      </c>
      <c r="B49" s="138" t="s">
        <v>366</v>
      </c>
      <c r="C49" s="33"/>
      <c r="D49" s="34"/>
      <c r="E49" s="210"/>
    </row>
    <row r="50" spans="1:5" ht="26.25" customHeight="1">
      <c r="A50" s="16" t="s">
        <v>45</v>
      </c>
      <c r="B50" s="16" t="s">
        <v>29</v>
      </c>
      <c r="C50" s="33"/>
      <c r="D50" s="34"/>
      <c r="E50" s="210"/>
    </row>
    <row r="51" spans="1:5">
      <c r="A51" s="16" t="s">
        <v>46</v>
      </c>
      <c r="B51" s="16" t="s">
        <v>6</v>
      </c>
      <c r="C51" s="33"/>
      <c r="D51" s="34"/>
      <c r="E51" s="210"/>
    </row>
    <row r="52" spans="1:5" ht="30">
      <c r="A52" s="14">
        <v>1.3</v>
      </c>
      <c r="B52" s="128" t="s">
        <v>392</v>
      </c>
      <c r="C52" s="125">
        <f>SUM(C53:C54)</f>
        <v>0</v>
      </c>
      <c r="D52" s="125">
        <f>SUM(D53:D54)</f>
        <v>0</v>
      </c>
      <c r="E52" s="210"/>
    </row>
    <row r="53" spans="1:5" ht="30">
      <c r="A53" s="16" t="s">
        <v>50</v>
      </c>
      <c r="B53" s="16" t="s">
        <v>48</v>
      </c>
      <c r="C53" s="33"/>
      <c r="D53" s="34"/>
      <c r="E53" s="210"/>
    </row>
    <row r="54" spans="1:5">
      <c r="A54" s="16" t="s">
        <v>51</v>
      </c>
      <c r="B54" s="16" t="s">
        <v>47</v>
      </c>
      <c r="C54" s="33"/>
      <c r="D54" s="34"/>
      <c r="E54" s="210"/>
    </row>
    <row r="55" spans="1:5">
      <c r="A55" s="14">
        <v>1.4</v>
      </c>
      <c r="B55" s="14" t="s">
        <v>394</v>
      </c>
      <c r="C55" s="33"/>
      <c r="D55" s="34"/>
      <c r="E55" s="210"/>
    </row>
    <row r="56" spans="1:5">
      <c r="A56" s="14">
        <v>1.5</v>
      </c>
      <c r="B56" s="14" t="s">
        <v>7</v>
      </c>
      <c r="C56" s="37"/>
      <c r="D56" s="40"/>
      <c r="E56" s="210"/>
    </row>
    <row r="57" spans="1:5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0"/>
    </row>
    <row r="58" spans="1:5">
      <c r="A58" s="16" t="s">
        <v>294</v>
      </c>
      <c r="B58" s="46" t="s">
        <v>52</v>
      </c>
      <c r="C58" s="37"/>
      <c r="D58" s="40"/>
      <c r="E58" s="210"/>
    </row>
    <row r="59" spans="1:5" ht="30">
      <c r="A59" s="16" t="s">
        <v>295</v>
      </c>
      <c r="B59" s="46" t="s">
        <v>54</v>
      </c>
      <c r="C59" s="37"/>
      <c r="D59" s="40"/>
      <c r="E59" s="210"/>
    </row>
    <row r="60" spans="1:5">
      <c r="A60" s="16" t="s">
        <v>296</v>
      </c>
      <c r="B60" s="46" t="s">
        <v>53</v>
      </c>
      <c r="C60" s="40"/>
      <c r="D60" s="40"/>
      <c r="E60" s="210"/>
    </row>
    <row r="61" spans="1:5">
      <c r="A61" s="16" t="s">
        <v>297</v>
      </c>
      <c r="B61" s="46" t="s">
        <v>27</v>
      </c>
      <c r="C61" s="37"/>
      <c r="D61" s="40"/>
      <c r="E61" s="210"/>
    </row>
    <row r="62" spans="1:5">
      <c r="A62" s="16" t="s">
        <v>332</v>
      </c>
      <c r="B62" s="290" t="s">
        <v>333</v>
      </c>
      <c r="C62" s="37"/>
      <c r="D62" s="291"/>
      <c r="E62" s="210"/>
    </row>
    <row r="63" spans="1:5">
      <c r="A63" s="13">
        <v>2</v>
      </c>
      <c r="B63" s="47" t="s">
        <v>98</v>
      </c>
      <c r="C63" s="341"/>
      <c r="D63" s="176">
        <f>SUM(D64:D69)</f>
        <v>0</v>
      </c>
      <c r="E63" s="210"/>
    </row>
    <row r="64" spans="1:5">
      <c r="A64" s="15">
        <v>2.1</v>
      </c>
      <c r="B64" s="48" t="s">
        <v>92</v>
      </c>
      <c r="C64" s="341"/>
      <c r="D64" s="42"/>
      <c r="E64" s="210"/>
    </row>
    <row r="65" spans="1:5">
      <c r="A65" s="15">
        <v>2.2000000000000002</v>
      </c>
      <c r="B65" s="48" t="s">
        <v>96</v>
      </c>
      <c r="C65" s="343"/>
      <c r="D65" s="43"/>
      <c r="E65" s="210"/>
    </row>
    <row r="66" spans="1:5">
      <c r="A66" s="15">
        <v>2.2999999999999998</v>
      </c>
      <c r="B66" s="48" t="s">
        <v>95</v>
      </c>
      <c r="C66" s="343"/>
      <c r="D66" s="43"/>
      <c r="E66" s="210"/>
    </row>
    <row r="67" spans="1:5">
      <c r="A67" s="15">
        <v>2.4</v>
      </c>
      <c r="B67" s="48" t="s">
        <v>97</v>
      </c>
      <c r="C67" s="343"/>
      <c r="D67" s="43"/>
      <c r="E67" s="210"/>
    </row>
    <row r="68" spans="1:5">
      <c r="A68" s="15">
        <v>2.5</v>
      </c>
      <c r="B68" s="48" t="s">
        <v>93</v>
      </c>
      <c r="C68" s="343"/>
      <c r="D68" s="43"/>
      <c r="E68" s="210"/>
    </row>
    <row r="69" spans="1:5">
      <c r="A69" s="15">
        <v>2.6</v>
      </c>
      <c r="B69" s="48" t="s">
        <v>94</v>
      </c>
      <c r="C69" s="343"/>
      <c r="D69" s="43"/>
      <c r="E69" s="210"/>
    </row>
    <row r="70" spans="1:5" s="2" customFormat="1">
      <c r="A70" s="13">
        <v>3</v>
      </c>
      <c r="B70" s="339" t="s">
        <v>427</v>
      </c>
      <c r="C70" s="342"/>
      <c r="D70" s="340"/>
      <c r="E70" s="161"/>
    </row>
    <row r="71" spans="1:5" s="2" customFormat="1">
      <c r="A71" s="13">
        <v>4</v>
      </c>
      <c r="B71" s="13" t="s">
        <v>246</v>
      </c>
      <c r="C71" s="342">
        <f>SUM(C72:C73)</f>
        <v>0</v>
      </c>
      <c r="D71" s="126">
        <f>SUM(D72:D73)</f>
        <v>0</v>
      </c>
      <c r="E71" s="161"/>
    </row>
    <row r="72" spans="1:5" s="2" customFormat="1">
      <c r="A72" s="15">
        <v>4.0999999999999996</v>
      </c>
      <c r="B72" s="15" t="s">
        <v>247</v>
      </c>
      <c r="C72" s="8"/>
      <c r="D72" s="8"/>
      <c r="E72" s="161"/>
    </row>
    <row r="73" spans="1:5" s="2" customFormat="1">
      <c r="A73" s="15">
        <v>4.2</v>
      </c>
      <c r="B73" s="15" t="s">
        <v>248</v>
      </c>
      <c r="C73" s="8"/>
      <c r="D73" s="8"/>
      <c r="E73" s="161"/>
    </row>
    <row r="74" spans="1:5" s="2" customFormat="1">
      <c r="A74" s="13">
        <v>5</v>
      </c>
      <c r="B74" s="338" t="s">
        <v>276</v>
      </c>
      <c r="C74" s="8"/>
      <c r="D74" s="126"/>
      <c r="E74" s="161"/>
    </row>
    <row r="75" spans="1:5" s="2" customFormat="1" ht="30">
      <c r="A75" s="13">
        <v>6</v>
      </c>
      <c r="B75" s="338" t="s">
        <v>434</v>
      </c>
      <c r="C75" s="125">
        <f>SUM(C76:C81)</f>
        <v>0</v>
      </c>
      <c r="D75" s="125">
        <f>SUM(D76:D81)</f>
        <v>0</v>
      </c>
      <c r="E75" s="161"/>
    </row>
    <row r="76" spans="1:5" s="2" customFormat="1">
      <c r="A76" s="15">
        <v>6.1</v>
      </c>
      <c r="B76" s="15" t="s">
        <v>68</v>
      </c>
      <c r="C76" s="8"/>
      <c r="D76" s="8"/>
      <c r="E76" s="161"/>
    </row>
    <row r="77" spans="1:5" s="2" customFormat="1">
      <c r="A77" s="15">
        <v>6.2</v>
      </c>
      <c r="B77" s="15" t="s">
        <v>70</v>
      </c>
      <c r="C77" s="8"/>
      <c r="D77" s="8"/>
      <c r="E77" s="161"/>
    </row>
    <row r="78" spans="1:5" s="2" customFormat="1">
      <c r="A78" s="15">
        <v>6.3</v>
      </c>
      <c r="B78" s="15" t="s">
        <v>69</v>
      </c>
      <c r="C78" s="8"/>
      <c r="D78" s="8"/>
      <c r="E78" s="161"/>
    </row>
    <row r="79" spans="1:5" s="2" customFormat="1">
      <c r="A79" s="15">
        <v>6.4</v>
      </c>
      <c r="B79" s="15" t="s">
        <v>435</v>
      </c>
      <c r="C79" s="8"/>
      <c r="D79" s="8"/>
      <c r="E79" s="161"/>
    </row>
    <row r="80" spans="1:5" s="2" customFormat="1">
      <c r="A80" s="15">
        <v>6.5</v>
      </c>
      <c r="B80" s="15" t="s">
        <v>436</v>
      </c>
      <c r="C80" s="8"/>
      <c r="D80" s="8"/>
      <c r="E80" s="161"/>
    </row>
    <row r="81" spans="1:9" s="2" customFormat="1">
      <c r="A81" s="15">
        <v>6.6</v>
      </c>
      <c r="B81" s="15" t="s">
        <v>8</v>
      </c>
      <c r="C81" s="8"/>
      <c r="D81" s="8"/>
      <c r="E81" s="161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107" t="s">
        <v>99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107" t="s">
        <v>265</v>
      </c>
      <c r="D88" s="12"/>
      <c r="E88"/>
      <c r="F88"/>
      <c r="G88"/>
      <c r="H88"/>
      <c r="I88"/>
    </row>
    <row r="89" spans="1:9" s="2" customFormat="1">
      <c r="A89"/>
      <c r="B89" s="2" t="s">
        <v>264</v>
      </c>
      <c r="D89" s="12"/>
      <c r="E89"/>
      <c r="F89"/>
      <c r="G89"/>
      <c r="H89"/>
      <c r="I89"/>
    </row>
    <row r="90" spans="1:9" customFormat="1" ht="12.75">
      <c r="B90" s="102" t="s">
        <v>131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7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15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4</vt:lpstr>
      <vt:lpstr>ფორმა 4.1</vt:lpstr>
      <vt:lpstr>ფორმა 4.2</vt:lpstr>
      <vt:lpstr>ფორმა 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6</vt:lpstr>
      <vt:lpstr>ფორმა 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4.1'!Print_Area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2013-07-25T06:46:29Z</cp:lastPrinted>
  <dcterms:created xsi:type="dcterms:W3CDTF">2011-12-27T13:20:18Z</dcterms:created>
  <dcterms:modified xsi:type="dcterms:W3CDTF">2016-04-20T06:41:19Z</dcterms:modified>
</cp:coreProperties>
</file>