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510" windowWidth="14940" windowHeight="715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F10" i="33" l="1"/>
  <c r="F9" i="33"/>
  <c r="D17" i="42" l="1"/>
  <c r="D14" i="42"/>
  <c r="I2" i="35" l="1"/>
  <c r="I2" i="39"/>
  <c r="L2" i="32"/>
  <c r="K2" i="33"/>
  <c r="G2" i="25"/>
  <c r="G2" i="18"/>
  <c r="I2" i="9"/>
  <c r="D2" i="12"/>
  <c r="K3" i="46"/>
  <c r="G2" i="45"/>
  <c r="G2" i="44"/>
  <c r="I2" i="43"/>
  <c r="C2" i="27"/>
  <c r="C2" i="47"/>
  <c r="C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C10" i="7" s="1"/>
  <c r="D9" i="7" l="1"/>
  <c r="C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comments1.xml><?xml version="1.0" encoding="utf-8"?>
<comments xmlns="http://schemas.openxmlformats.org/spreadsheetml/2006/main">
  <authors>
    <author>Admin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ეს თანხა ჩათვლილია არაფულად შემოწირულობაში, რადგან გაგა კოპალიანს შეატანინეს ანგარიშის გასახსნელად ბანკ სატარიფო პოლიტიკის შესაბამისად</t>
        </r>
      </text>
    </comment>
  </commentList>
</comments>
</file>

<file path=xl/comments2.xml><?xml version="1.0" encoding="utf-8"?>
<comments xmlns="http://schemas.openxmlformats.org/spreadsheetml/2006/main">
  <authors>
    <author>Xatuna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 xml:space="preserve">Khatuna: </t>
        </r>
        <r>
          <rPr>
            <sz val="9"/>
            <color indexed="81"/>
            <rFont val="Tahoma"/>
            <charset val="1"/>
          </rPr>
          <t xml:space="preserve">
ხელშეკრულების მიხედვით თანხა დაფიქსირებულია $-ში და გაიცემა გაცემის დღეს ეროვნული ბანკის მიერ დაფიქსირებული ოფიციალური გაცვლითი კურსის შესაბამისად. ამ შეთხვევაში გადაყვანილია ხელშეკრულების გაფორმების დღის კურსით
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Khatuna: ხელშეკრულების მიხედვით თანხა დაფიქსირებულია $-ში და გაიცემა გაცემის დღეს ეროვნული ბანკის მიერ დაფიქსირებული ოფიციალური გაცვლითი კურსის შესაბამისად. ამ შეთხვევაში გადაყვანილია ხელშეკრულების გაფორმების დღის კურსით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<sst xmlns="http://schemas.openxmlformats.org/spreadsheetml/2006/main" count="629" uniqueCount="450">
  <si>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</si>
  <si>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</si>
  <si>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</si>
  <si>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</si>
  <si>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</si>
  <si>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</si>
  <si>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</si>
  <si>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</si>
  <si>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</si>
  <si>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</si>
  <si>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</si>
  <si>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</si>
  <si>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</si>
  <si>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</si>
  <si>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</si>
  <si>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</si>
  <si>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</si>
  <si>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</si>
  <si>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</si>
  <si>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</si>
  <si>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</si>
  <si>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</si>
  <si>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</si>
  <si>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</si>
  <si>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</si>
  <si>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</si>
  <si>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</si>
  <si>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</si>
  <si>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</si>
  <si>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</si>
  <si>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</si>
  <si>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</si>
  <si>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</si>
  <si>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</si>
  <si>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</si>
  <si>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</si>
  <si>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</si>
  <si>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</si>
  <si>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</si>
  <si>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</si>
  <si>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</si>
  <si>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</si>
  <si>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</si>
  <si>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</si>
  <si>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</si>
  <si>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</si>
  <si>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</si>
  <si>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</si>
  <si>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</si>
  <si>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</si>
  <si>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</si>
  <si>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</si>
  <si>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</si>
  <si>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</si>
  <si>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</si>
  <si>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</si>
  <si>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</si>
  <si>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</si>
  <si>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</si>
  <si>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</si>
  <si>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</si>
  <si>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</si>
  <si>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</si>
  <si>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</si>
  <si>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</si>
  <si>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</si>
  <si>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</si>
  <si>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</si>
  <si>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</si>
  <si>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</si>
  <si>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</si>
  <si>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</si>
  <si>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</si>
  <si>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</si>
  <si>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</si>
  <si>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</si>
  <si>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</si>
  <si>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</si>
  <si>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</si>
  <si>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</si>
  <si>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</si>
  <si>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</si>
  <si>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</si>
  <si>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</si>
  <si>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</si>
  <si>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</si>
  <si>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</si>
  <si>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</si>
  <si>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</si>
  <si>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</si>
  <si>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</si>
  <si>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</si>
  <si>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</si>
  <si>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</si>
  <si>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</si>
  <si>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</si>
  <si>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</si>
  <si>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</si>
  <si>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</si>
  <si>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</si>
  <si>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</si>
  <si>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</si>
  <si>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</si>
  <si>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</si>
  <si>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</si>
  <si>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</si>
  <si>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</si>
  <si>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</si>
  <si>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</si>
  <si>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</si>
  <si>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</si>
  <si>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</si>
  <si>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</si>
  <si>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</si>
  <si>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</si>
  <si>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</si>
  <si>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</si>
  <si>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</si>
  <si>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</si>
  <si>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</si>
  <si>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</si>
  <si>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</si>
  <si>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</si>
  <si>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</si>
  <si>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</si>
  <si>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</si>
  <si>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</si>
  <si>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</si>
  <si>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</si>
  <si>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</si>
  <si>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</si>
  <si>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</si>
  <si>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</si>
  <si>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</si>
  <si>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</si>
  <si>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</si>
  <si>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</si>
  <si>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</si>
  <si>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</si>
  <si>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</si>
  <si>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</si>
  <si>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</si>
  <si>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</si>
  <si>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</si>
  <si>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</si>
  <si>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</si>
  <si>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</si>
  <si>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</si>
  <si>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</si>
  <si>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</si>
  <si>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</si>
  <si>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</si>
  <si>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</si>
  <si>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</si>
  <si>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</si>
  <si>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</si>
  <si>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</si>
  <si>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</si>
  <si>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</si>
  <si>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</si>
  <si>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</si>
  <si>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</si>
  <si>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</si>
  <si>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</si>
  <si>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</si>
  <si>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</si>
  <si>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</si>
  <si>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</si>
  <si>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</si>
  <si>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</si>
  <si>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</si>
  <si>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</si>
  <si>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</si>
  <si>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</si>
  <si>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</si>
  <si>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</si>
  <si>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</si>
  <si>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</si>
  <si>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</si>
  <si>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</si>
  <si>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</si>
  <si>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</si>
  <si>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</si>
  <si>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</si>
  <si>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</si>
  <si>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</si>
  <si>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</si>
  <si>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</si>
  <si>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</si>
  <si>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</si>
  <si>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</si>
  <si>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</si>
  <si>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</si>
  <si>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</si>
  <si>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</si>
  <si>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</si>
  <si>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</si>
  <si>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</si>
  <si>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</si>
  <si>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</si>
  <si>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</si>
  <si>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</si>
  <si>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</si>
  <si>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</si>
  <si>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</si>
  <si>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</si>
  <si>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</si>
  <si>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</si>
  <si>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</si>
  <si>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</si>
  <si>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</si>
  <si>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</si>
  <si>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</si>
  <si>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</si>
  <si>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</si>
  <si>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</si>
  <si>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</si>
  <si>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</si>
  <si>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</si>
  <si>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</si>
  <si>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</si>
  <si>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</si>
  <si>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</si>
  <si>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</si>
  <si>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</si>
  <si>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</si>
  <si>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</si>
  <si>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</si>
  <si>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</si>
  <si>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</si>
  <si>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</si>
  <si>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</si>
  <si>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</si>
  <si>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</si>
  <si>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</si>
  <si>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</si>
  <si>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</si>
  <si>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</si>
  <si>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</si>
  <si>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</si>
  <si>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</si>
  <si>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</si>
  <si>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</si>
  <si>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</si>
  <si>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</si>
  <si>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</si>
  <si>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</si>
  <si>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</si>
  <si>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</si>
  <si>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</si>
  <si>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</si>
  <si>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</si>
  <si>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</si>
  <si>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</si>
  <si>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</si>
  <si>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</si>
  <si>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</si>
  <si>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</si>
  <si>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</si>
  <si>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</si>
  <si>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</si>
  <si>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</si>
  <si>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</si>
  <si>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</si>
  <si>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</si>
  <si>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</si>
  <si>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</si>
  <si>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</si>
  <si>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</si>
  <si>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</si>
  <si>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</si>
  <si>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</si>
  <si>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</si>
  <si>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</si>
  <si>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</si>
  <si>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</si>
  <si>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</si>
  <si>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</si>
  <si>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</si>
  <si>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</si>
  <si>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</si>
  <si>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</si>
  <si>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</si>
  <si>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</si>
  <si>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</si>
  <si>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</si>
  <si>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</si>
  <si>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</si>
  <si>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</si>
  <si>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</si>
  <si>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</si>
  <si>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</si>
  <si>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</si>
  <si>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</si>
  <si>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</si>
  <si>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</si>
  <si>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</si>
  <si>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</si>
  <si>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</si>
  <si>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</si>
  <si>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</si>
  <si>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</si>
  <si>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</si>
  <si>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</si>
  <si>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</si>
  <si>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</si>
  <si>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</si>
  <si>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</si>
  <si>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</si>
  <si>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</si>
  <si>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</si>
  <si>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</si>
  <si>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</si>
  <si>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</si>
  <si>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</si>
  <si>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</si>
  <si>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</si>
  <si>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</si>
  <si>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</si>
  <si>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</si>
  <si>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</si>
  <si>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</si>
  <si>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</si>
  <si>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</si>
  <si>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</si>
  <si>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</si>
  <si>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</si>
  <si>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</si>
  <si>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</si>
  <si>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</si>
  <si>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</si>
  <si>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</si>
  <si>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</si>
  <si>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</si>
  <si>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</si>
  <si>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</si>
  <si>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</si>
  <si>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</si>
  <si>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</si>
  <si>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</si>
  <si>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</si>
  <si>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</si>
  <si>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</si>
  <si>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</si>
  <si>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</si>
  <si>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</si>
  <si>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</si>
  <si>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</si>
  <si>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</si>
  <si>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</si>
  <si>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</si>
  <si>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</si>
  <si>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</si>
  <si>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</si>
  <si>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</si>
  <si>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</si>
  <si>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</si>
  <si>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</si>
  <si>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</si>
  <si>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</si>
  <si>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</si>
  <si>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</si>
  <si>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</si>
  <si>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</si>
  <si>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</si>
  <si>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</si>
  <si>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</si>
  <si>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</si>
  <si>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</si>
  <si>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</si>
  <si>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</si>
  <si>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</si>
  <si>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</si>
  <si>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</si>
  <si>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</si>
  <si>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</si>
  <si>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</si>
  <si>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</si>
  <si>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</si>
  <si>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</si>
  <si>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</si>
  <si>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</si>
  <si>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</si>
  <si>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</si>
  <si>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</si>
  <si>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</si>
  <si>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</si>
  <si>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</si>
  <si>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</si>
  <si>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</si>
  <si>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</si>
  <si>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</si>
  <si>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</si>
  <si>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</si>
  <si>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</si>
  <si>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</si>
  <si>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</si>
  <si>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</si>
  <si>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</si>
  <si>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</si>
  <si>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</si>
  <si>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</si>
  <si>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</si>
  <si>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</si>
  <si>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</si>
  <si>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</si>
  <si>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</si>
  <si>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</si>
  <si>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არაფულადი შემოწირულობა</t>
  </si>
  <si>
    <t>საინიციატივო ჯგუფის კრების ოქმის ნოტარიულად დამოწმების ხარჯი</t>
  </si>
  <si>
    <t>გაგა კოპალიანი</t>
  </si>
  <si>
    <t>62004024563</t>
  </si>
  <si>
    <t>ხათუნა ასათიანი</t>
  </si>
  <si>
    <t>01029005923</t>
  </si>
  <si>
    <t>გელა დავაძე</t>
  </si>
  <si>
    <t>01029012915</t>
  </si>
  <si>
    <t xml:space="preserve">ირაკლი შიხიშვილის საარჩევნო ანგარიშის გახსნის დამადასტურებელი ბანკში გადახდილი ცნობის ხარჯი </t>
  </si>
  <si>
    <t>შოთა შიხიაშვილი</t>
  </si>
  <si>
    <t>საინივიატივო ჯგუფის ცევრებს დაეხმარნენ სამგორის მოსახლეობის ირალკი  შიხიაშვილის მხარდამჭერთა  ხელმოწერების შეგროვებაში თანახმად ხელშეკრულებისდახმარება</t>
  </si>
  <si>
    <t>6/8/2016-6/28/2016</t>
  </si>
  <si>
    <t>შემოწირა საარჩევნო  სარეკლამო ბანერი 2 -3 ზე მსუბუქი კონსტრუქციით</t>
  </si>
  <si>
    <t>ერთთვიანი საბუღალტრო და ფორმეფის შევსების უზრუნველყოფა ანაზღაურების გარეშე თანახმად მომსახურების ხელშეკრულების</t>
  </si>
  <si>
    <t>01027074235</t>
  </si>
  <si>
    <t>თამარ ბარბაქაძე</t>
  </si>
  <si>
    <t>01027075077</t>
  </si>
  <si>
    <t>ზურაბ ტარიელაძე</t>
  </si>
  <si>
    <t>01018001186</t>
  </si>
  <si>
    <t>01030044982</t>
  </si>
  <si>
    <t>გაგა კოპალიანი – ირაკლი შიხიაშვილის საინიციატივო ჯგუფის უფლებამოსილი პირი</t>
  </si>
  <si>
    <t>საქართველოს ბანკი</t>
  </si>
  <si>
    <t>ლარი</t>
  </si>
  <si>
    <t>GE89BG0000000669448200</t>
  </si>
  <si>
    <t>პაატა კაჭარავა</t>
  </si>
  <si>
    <t>6/22/2016-10/30/2016</t>
  </si>
  <si>
    <t xml:space="preserve">90.52კვ.მ </t>
  </si>
  <si>
    <t>საოფისე ფართი</t>
  </si>
  <si>
    <t>ზურაბ</t>
  </si>
  <si>
    <t>ტარიელაძე</t>
  </si>
  <si>
    <t>თბილისი, მოსკოვის გამზირი #39, საკადასტრო კოდი 01.19.35.002.001.01.013</t>
  </si>
  <si>
    <t>6/27/2016-10/30/2016</t>
  </si>
  <si>
    <t xml:space="preserve">102.40კვ.მ </t>
  </si>
  <si>
    <t>თბილისი, კალოუბნის ქუჩა #22, მე2-ე სართული, საკადასტრო კოდი 01.19.20.019.034</t>
  </si>
  <si>
    <t>საოფისე ფართის ( კალოუბნის ქუჩა 22,  მე2-ე სართული, ფართი 102.40კვ.მ, საკადასტრო კოდი 01.19.20.019.021 )დროებით 06/22-დან 06/30-ის ჩათვლით  უფასო სარგებლობაში გადაცემა, ხელშეკრულებით ქირავნობის თანხაა 600$-ის ექვივალენტი ლარში, ხელშეკრულების მოქმედების ვადაა 6/27/2016 - 10/30/2016</t>
  </si>
  <si>
    <t>საოფისე ფართის ( მოსკოვის გამზირი 39, ფართი 90.52კვ.მ, საკადასტრო კოდი 01.19.35.002.001.01.013 )დროებით 06/22-დან 06/30-ის ჩათვლით  უფასო სარგებლობაში გადაცემა, ხელშეკრულებით ქირავნობის თანხაა 1250$-ის ექვივალენტი ლარში, ხელშეკრულების მოქმედების ვადაა 6/22/2016 - 10/30/2016</t>
  </si>
  <si>
    <t>პაატა</t>
  </si>
  <si>
    <t>კაჭარავა</t>
  </si>
  <si>
    <t>ირაკლი შიხიშვილის საარჩევნო  საბანკო ანგარიშის გახსნის ხარჯი - ეს თანხა უშუალოდ ირაკლი შიხიაშვილის ანგარიშზეა შესული და ჩამოჭრილი ბანკის სატარიფო პოლიტიკის შესაბამისად (1 ლარ ანგარიშის მომსახურეობის საკომისიო და 9 ლარი ანგარიშის გახსნის საკომისიო</t>
  </si>
  <si>
    <t xml:space="preserve">შენიშვნა : 10 ლარის შემოსავალი ჩათვლილია როგორც არაფულადი შემოწირულობა, რადგან ესთანხა არ შეესაბამება ფულად შემოწირულობების </t>
  </si>
  <si>
    <t xml:space="preserve">                    პოლიტიკის შესაბამისად</t>
  </si>
  <si>
    <t xml:space="preserve">                    სტანდართებს, ანგარიშის გახსნის დროს ბანკმა ეს თანხა გაგა კოპალიანს შეატანინა უშუალოდ ანგარიშზე და ჩამოჭრა ბანკის სატარიფო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</si>
</sst>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16" fillId="0" borderId="1" xfId="3" applyFont="1" applyBorder="1" applyProtection="1"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16" fillId="0" borderId="0" xfId="3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D18" sqref="D18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 x14ac:dyDescent="0.2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 t="s">
        <v>419</v>
      </c>
    </row>
    <row r="3" spans="1:12" s="256" customFormat="1" x14ac:dyDescent="0.2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 x14ac:dyDescent="0.3">
      <c r="A4" s="350" t="s">
        <v>218</v>
      </c>
      <c r="B4" s="305"/>
      <c r="C4" s="305"/>
      <c r="D4" s="356" t="s">
        <v>428</v>
      </c>
      <c r="E4" s="342"/>
      <c r="F4" s="255"/>
      <c r="G4" s="248"/>
      <c r="H4" s="343"/>
      <c r="I4" s="342"/>
      <c r="J4" s="344"/>
      <c r="K4" s="248"/>
      <c r="L4" s="345"/>
    </row>
    <row r="5" spans="1:12" s="256" customFormat="1" ht="15.75" thickBot="1" x14ac:dyDescent="0.25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.75" thickBot="1" x14ac:dyDescent="0.25">
      <c r="A6" s="308"/>
      <c r="B6" s="307"/>
      <c r="C6" s="306"/>
      <c r="D6" s="306"/>
      <c r="E6" s="306"/>
      <c r="F6" s="305"/>
      <c r="G6" s="305"/>
      <c r="H6" s="305"/>
      <c r="I6" s="359" t="s">
        <v>370</v>
      </c>
      <c r="J6" s="360"/>
      <c r="K6" s="361"/>
      <c r="L6" s="304"/>
    </row>
    <row r="7" spans="1:12" s="292" customFormat="1" ht="51.75" thickBot="1" x14ac:dyDescent="0.25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.75" thickBot="1" x14ac:dyDescent="0.25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63.75" x14ac:dyDescent="0.2">
      <c r="A9" s="285">
        <v>1</v>
      </c>
      <c r="B9" s="276">
        <v>42542</v>
      </c>
      <c r="C9" s="275" t="s">
        <v>408</v>
      </c>
      <c r="D9" s="284">
        <v>25.6</v>
      </c>
      <c r="E9" s="283" t="s">
        <v>410</v>
      </c>
      <c r="F9" s="272" t="s">
        <v>411</v>
      </c>
      <c r="G9" s="282"/>
      <c r="H9" s="282"/>
      <c r="I9" s="281"/>
      <c r="J9" s="280" t="s">
        <v>409</v>
      </c>
      <c r="K9" s="279"/>
      <c r="L9" s="278"/>
    </row>
    <row r="10" spans="1:12" ht="222" customHeight="1" x14ac:dyDescent="0.2">
      <c r="A10" s="277">
        <v>2</v>
      </c>
      <c r="B10" s="276">
        <v>42543</v>
      </c>
      <c r="C10" s="275" t="s">
        <v>408</v>
      </c>
      <c r="D10" s="274">
        <v>10</v>
      </c>
      <c r="E10" s="273" t="s">
        <v>410</v>
      </c>
      <c r="F10" s="272" t="s">
        <v>411</v>
      </c>
      <c r="G10" s="272"/>
      <c r="H10" s="272"/>
      <c r="I10" s="271"/>
      <c r="J10" s="270" t="s">
        <v>446</v>
      </c>
      <c r="K10" s="269"/>
      <c r="L10" s="268"/>
    </row>
    <row r="11" spans="1:12" ht="99.75" customHeight="1" x14ac:dyDescent="0.2">
      <c r="A11" s="277">
        <v>3</v>
      </c>
      <c r="B11" s="276">
        <v>42543</v>
      </c>
      <c r="C11" s="275" t="s">
        <v>408</v>
      </c>
      <c r="D11" s="274"/>
      <c r="E11" s="273" t="s">
        <v>410</v>
      </c>
      <c r="F11" s="272" t="s">
        <v>411</v>
      </c>
      <c r="G11" s="272"/>
      <c r="H11" s="272"/>
      <c r="I11" s="271"/>
      <c r="J11" s="270" t="s">
        <v>416</v>
      </c>
      <c r="K11" s="269"/>
      <c r="L11" s="268"/>
    </row>
    <row r="12" spans="1:12" ht="102" x14ac:dyDescent="0.2">
      <c r="A12" s="277">
        <v>4</v>
      </c>
      <c r="B12" s="276">
        <v>42543</v>
      </c>
      <c r="C12" s="275" t="s">
        <v>408</v>
      </c>
      <c r="D12" s="274">
        <v>500</v>
      </c>
      <c r="E12" s="273" t="s">
        <v>412</v>
      </c>
      <c r="F12" s="272" t="s">
        <v>413</v>
      </c>
      <c r="G12" s="272"/>
      <c r="H12" s="272"/>
      <c r="I12" s="271"/>
      <c r="J12" s="270" t="s">
        <v>421</v>
      </c>
      <c r="K12" s="269"/>
      <c r="L12" s="268"/>
    </row>
    <row r="13" spans="1:12" ht="63.75" x14ac:dyDescent="0.2">
      <c r="A13" s="277">
        <v>5</v>
      </c>
      <c r="B13" s="276">
        <v>42545</v>
      </c>
      <c r="C13" s="275" t="s">
        <v>408</v>
      </c>
      <c r="D13" s="274">
        <v>250</v>
      </c>
      <c r="E13" s="273" t="s">
        <v>414</v>
      </c>
      <c r="F13" s="272" t="s">
        <v>415</v>
      </c>
      <c r="G13" s="272"/>
      <c r="H13" s="272"/>
      <c r="I13" s="270" t="s">
        <v>420</v>
      </c>
      <c r="J13" s="270"/>
      <c r="K13" s="269">
        <v>1</v>
      </c>
      <c r="L13" s="268"/>
    </row>
    <row r="14" spans="1:12" ht="360" customHeight="1" x14ac:dyDescent="0.3">
      <c r="A14" s="277">
        <v>6</v>
      </c>
      <c r="B14" s="276">
        <v>42543</v>
      </c>
      <c r="C14" s="275" t="s">
        <v>408</v>
      </c>
      <c r="D14" s="354">
        <f>1250/30*9*2.2128</f>
        <v>829.80000000000007</v>
      </c>
      <c r="E14" s="273" t="s">
        <v>425</v>
      </c>
      <c r="F14" s="354" t="s">
        <v>426</v>
      </c>
      <c r="G14" s="272"/>
      <c r="H14" s="272"/>
      <c r="I14" s="355" t="s">
        <v>443</v>
      </c>
      <c r="J14" s="270"/>
      <c r="K14" s="269"/>
      <c r="L14" s="268"/>
    </row>
    <row r="15" spans="1:12" ht="165.75" x14ac:dyDescent="0.2">
      <c r="A15" s="277">
        <v>7</v>
      </c>
      <c r="B15" s="276">
        <v>42546</v>
      </c>
      <c r="C15" s="275" t="s">
        <v>408</v>
      </c>
      <c r="D15" s="274">
        <v>20</v>
      </c>
      <c r="E15" s="273" t="s">
        <v>417</v>
      </c>
      <c r="F15" s="272" t="s">
        <v>422</v>
      </c>
      <c r="G15" s="272"/>
      <c r="H15" s="272"/>
      <c r="I15" s="271"/>
      <c r="J15" s="270" t="s">
        <v>418</v>
      </c>
      <c r="K15" s="269"/>
      <c r="L15" s="268"/>
    </row>
    <row r="16" spans="1:12" ht="165.75" x14ac:dyDescent="0.2">
      <c r="A16" s="277">
        <v>8</v>
      </c>
      <c r="B16" s="276">
        <v>42546</v>
      </c>
      <c r="C16" s="275" t="s">
        <v>408</v>
      </c>
      <c r="D16" s="274">
        <v>20</v>
      </c>
      <c r="E16" s="273" t="s">
        <v>423</v>
      </c>
      <c r="F16" s="353" t="s">
        <v>424</v>
      </c>
      <c r="G16" s="273"/>
      <c r="H16" s="273"/>
      <c r="I16" s="271"/>
      <c r="J16" s="270" t="s">
        <v>418</v>
      </c>
      <c r="K16" s="269"/>
      <c r="L16" s="268"/>
    </row>
    <row r="17" spans="1:12" ht="360" x14ac:dyDescent="0.3">
      <c r="A17" s="277">
        <v>9</v>
      </c>
      <c r="B17" s="276">
        <v>42548</v>
      </c>
      <c r="C17" s="275" t="s">
        <v>408</v>
      </c>
      <c r="D17" s="354">
        <f>(600+600/30*4)*2.2941</f>
        <v>1559.9879999999998</v>
      </c>
      <c r="E17" s="273" t="s">
        <v>432</v>
      </c>
      <c r="F17" s="272" t="s">
        <v>427</v>
      </c>
      <c r="G17" s="272"/>
      <c r="H17" s="272"/>
      <c r="I17" s="355" t="s">
        <v>442</v>
      </c>
      <c r="J17" s="270"/>
      <c r="K17" s="269"/>
      <c r="L17" s="268"/>
    </row>
    <row r="18" spans="1:12" x14ac:dyDescent="0.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 x14ac:dyDescent="0.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 x14ac:dyDescent="0.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 x14ac:dyDescent="0.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 x14ac:dyDescent="0.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 x14ac:dyDescent="0.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 x14ac:dyDescent="0.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 x14ac:dyDescent="0.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 x14ac:dyDescent="0.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 x14ac:dyDescent="0.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 x14ac:dyDescent="0.25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x14ac:dyDescent="0.2">
      <c r="A31" s="358" t="s">
        <v>339</v>
      </c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</row>
    <row r="32" spans="1:12" s="257" customFormat="1" ht="12.75" x14ac:dyDescent="0.2">
      <c r="A32" s="358" t="s">
        <v>365</v>
      </c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</row>
    <row r="33" spans="1:12" s="257" customFormat="1" ht="12.75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</row>
    <row r="34" spans="1:12" s="256" customFormat="1" x14ac:dyDescent="0.2">
      <c r="A34" s="358" t="s">
        <v>364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</row>
    <row r="35" spans="1:12" s="256" customFormat="1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</row>
    <row r="36" spans="1:12" s="256" customFormat="1" x14ac:dyDescent="0.2">
      <c r="A36" s="358" t="s">
        <v>363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</row>
    <row r="37" spans="1:12" s="256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x14ac:dyDescent="0.2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x14ac:dyDescent="0.2">
      <c r="A41" s="364" t="s">
        <v>96</v>
      </c>
      <c r="B41" s="364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7" t="s">
        <v>212</v>
      </c>
      <c r="D43" s="357"/>
      <c r="E43" s="357"/>
      <c r="F43" s="249"/>
      <c r="G43" s="248"/>
      <c r="H43" s="362" t="s">
        <v>362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63"/>
      <c r="I44" s="251"/>
      <c r="J44" s="248"/>
      <c r="K44" s="249"/>
      <c r="L44" s="248"/>
    </row>
    <row r="45" spans="1:12" s="247" customFormat="1" x14ac:dyDescent="0.2">
      <c r="A45" s="249"/>
      <c r="B45" s="248"/>
      <c r="C45" s="357" t="s">
        <v>103</v>
      </c>
      <c r="D45" s="357"/>
      <c r="E45" s="357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xWindow="136" yWindow="629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B14" sqref="B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5" t="s">
        <v>97</v>
      </c>
      <c r="J1" s="365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8" t="str">
        <f>'ფორმა N1'!L2</f>
        <v>6/8/2016-6/28/2016</v>
      </c>
      <c r="J2" s="369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348"/>
      <c r="C5" s="348"/>
      <c r="D5" s="348"/>
      <c r="E5" s="348"/>
      <c r="F5" s="349"/>
      <c r="G5" s="348"/>
      <c r="H5" s="348"/>
      <c r="I5" s="348"/>
      <c r="J5" s="348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24" customHeight="1" x14ac:dyDescent="0.3">
      <c r="A10" s="138">
        <v>1</v>
      </c>
      <c r="B10" s="60" t="s">
        <v>429</v>
      </c>
      <c r="C10" s="139" t="s">
        <v>431</v>
      </c>
      <c r="D10" s="140" t="s">
        <v>430</v>
      </c>
      <c r="E10" s="136">
        <v>42543</v>
      </c>
      <c r="F10" s="26">
        <v>0</v>
      </c>
      <c r="G10" s="26">
        <v>10</v>
      </c>
      <c r="H10" s="26">
        <v>10</v>
      </c>
      <c r="I10" s="26">
        <v>0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 t="s">
        <v>447</v>
      </c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 t="s">
        <v>449</v>
      </c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 t="s">
        <v>448</v>
      </c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/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215" t="s">
        <v>96</v>
      </c>
      <c r="C16" s="97"/>
      <c r="D16" s="97"/>
      <c r="E16" s="97"/>
      <c r="F16" s="216"/>
      <c r="G16" s="97"/>
      <c r="H16" s="97"/>
      <c r="I16" s="97"/>
      <c r="J16" s="97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0" zoomScale="80" zoomScaleSheetLayoutView="80" workbookViewId="0">
      <selection activeCell="G3" sqref="G3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 t="str">
        <f>'ფორმა N1'!L2</f>
        <v>6/8/2016-6/28/2016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L17" sqref="L17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 t="str">
        <f>'ფორმა N1'!L2</f>
        <v>6/8/2016-6/28/2016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I11" sqref="I11"/>
    </sheetView>
  </sheetViews>
  <sheetFormatPr defaultRowHeight="12.75" x14ac:dyDescent="0.2"/>
  <cols>
    <col min="2" max="2" width="22.28515625" customWidth="1"/>
    <col min="3" max="3" width="11.5703125" customWidth="1"/>
    <col min="4" max="4" width="20.710937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tr">
        <f>'ფორმა N1'!L2</f>
        <v>6/8/2016-6/28/2016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60" x14ac:dyDescent="0.2">
      <c r="A9" s="63">
        <v>1</v>
      </c>
      <c r="B9" s="24" t="s">
        <v>438</v>
      </c>
      <c r="C9" s="24" t="s">
        <v>435</v>
      </c>
      <c r="D9" s="24" t="s">
        <v>433</v>
      </c>
      <c r="E9" s="24" t="s">
        <v>434</v>
      </c>
      <c r="F9" s="24">
        <f>1250*2.2128</f>
        <v>2766</v>
      </c>
      <c r="G9" s="24">
        <v>1018001186</v>
      </c>
      <c r="H9" s="202" t="s">
        <v>436</v>
      </c>
      <c r="I9" s="202" t="s">
        <v>437</v>
      </c>
      <c r="J9" s="202"/>
      <c r="K9" s="24"/>
    </row>
    <row r="10" spans="1:11" ht="60" x14ac:dyDescent="0.2">
      <c r="A10" s="63">
        <v>2</v>
      </c>
      <c r="B10" s="24" t="s">
        <v>441</v>
      </c>
      <c r="C10" s="24" t="s">
        <v>435</v>
      </c>
      <c r="D10" s="24" t="s">
        <v>439</v>
      </c>
      <c r="E10" s="24" t="s">
        <v>440</v>
      </c>
      <c r="F10" s="24">
        <f>600*2.2941</f>
        <v>1376.4599999999998</v>
      </c>
      <c r="G10" s="24">
        <v>1030044982</v>
      </c>
      <c r="H10" s="202" t="s">
        <v>444</v>
      </c>
      <c r="I10" s="202" t="s">
        <v>445</v>
      </c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0"/>
      <c r="D32" s="380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3" sqref="L3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 t="str">
        <f>'ფორმა N1'!L2</f>
        <v>6/8/2016-6/28/2016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 t="str">
        <f>'ფორმა N1'!L2</f>
        <v>6/8/2016-6/28/2016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tr">
        <f>'ფორმა N1'!L2</f>
        <v>6/8/2016-6/28/2016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1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7" zoomScale="80" zoomScaleSheetLayoutView="80" workbookViewId="0">
      <selection activeCell="C27" sqref="C27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5" t="s">
        <v>97</v>
      </c>
      <c r="D1" s="365"/>
      <c r="E1" s="104"/>
    </row>
    <row r="2" spans="1:12" s="6" customFormat="1" x14ac:dyDescent="0.3">
      <c r="A2" s="70" t="s">
        <v>104</v>
      </c>
      <c r="B2" s="221"/>
      <c r="C2" s="366" t="str">
        <f>'ფორმა N1'!L2</f>
        <v>6/8/2016-6/28/2016</v>
      </c>
      <c r="D2" s="367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f>SUM(C10,C26)</f>
        <v>3215.3879999999999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SUM(C11,C12,C16,C19,C25)</f>
        <v>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/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3215.3879999999999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3215.3879999999999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>
        <v>2389.788</v>
      </c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356</v>
      </c>
      <c r="B30" s="220" t="s">
        <v>248</v>
      </c>
      <c r="C30" s="8">
        <v>825.59999999999991</v>
      </c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37" zoomScale="80" zoomScaleSheetLayoutView="80" workbookViewId="0">
      <selection activeCell="A77" sqref="A77:D77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5" t="s">
        <v>97</v>
      </c>
      <c r="D1" s="365"/>
      <c r="E1" s="133"/>
    </row>
    <row r="2" spans="1:12" x14ac:dyDescent="0.3">
      <c r="A2" s="70" t="s">
        <v>104</v>
      </c>
      <c r="B2" s="105"/>
      <c r="C2" s="368" t="str">
        <f>'ფორმა N1'!L2</f>
        <v>6/8/2016-6/28/2016</v>
      </c>
      <c r="D2" s="369"/>
      <c r="E2" s="133"/>
    </row>
    <row r="3" spans="1:12" x14ac:dyDescent="0.3">
      <c r="A3" s="70"/>
      <c r="B3" s="105"/>
      <c r="C3" s="327"/>
      <c r="D3" s="327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6"/>
      <c r="B7" s="326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6"/>
      <c r="B76" s="336"/>
      <c r="C76" s="12"/>
      <c r="D76" s="12"/>
      <c r="E76" s="98"/>
    </row>
    <row r="77" spans="1:5" s="2" customFormat="1" x14ac:dyDescent="0.3">
      <c r="A77" s="370" t="s">
        <v>396</v>
      </c>
      <c r="B77" s="370"/>
      <c r="C77" s="370"/>
      <c r="D77" s="370"/>
      <c r="E77" s="98"/>
    </row>
    <row r="78" spans="1:5" s="2" customFormat="1" x14ac:dyDescent="0.3">
      <c r="A78" s="336"/>
      <c r="B78" s="336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71" t="s">
        <v>398</v>
      </c>
      <c r="C84" s="371"/>
      <c r="D84" s="371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71" t="s">
        <v>400</v>
      </c>
      <c r="C86" s="371"/>
      <c r="D86" s="371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5" t="s">
        <v>97</v>
      </c>
      <c r="D1" s="365"/>
      <c r="E1" s="85"/>
    </row>
    <row r="2" spans="1:5" s="6" customFormat="1" x14ac:dyDescent="0.3">
      <c r="A2" s="68" t="s">
        <v>265</v>
      </c>
      <c r="B2" s="71"/>
      <c r="C2" s="368" t="str">
        <f>'ფორმა N1'!L2</f>
        <v>6/8/2016-6/28/2016</v>
      </c>
      <c r="D2" s="368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65" t="s">
        <v>97</v>
      </c>
      <c r="J1" s="365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68" t="str">
        <f>'ფორმა N1'!L2</f>
        <v>6/8/2016-6/28/2016</v>
      </c>
      <c r="J2" s="368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5" t="s">
        <v>97</v>
      </c>
      <c r="H1" s="365"/>
      <c r="I1" s="341"/>
    </row>
    <row r="2" spans="1:9" ht="15" x14ac:dyDescent="0.3">
      <c r="A2" s="70" t="s">
        <v>104</v>
      </c>
      <c r="B2" s="71"/>
      <c r="C2" s="71"/>
      <c r="D2" s="71"/>
      <c r="E2" s="71"/>
      <c r="F2" s="71"/>
      <c r="G2" s="368" t="str">
        <f>'ფორმა N1'!L2</f>
        <v>6/8/2016-6/28/2016</v>
      </c>
      <c r="H2" s="368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41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41"/>
    </row>
    <row r="8" spans="1:9" ht="45" x14ac:dyDescent="0.2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8"/>
      <c r="B9" s="339"/>
      <c r="C9" s="92"/>
      <c r="D9" s="92"/>
      <c r="E9" s="92"/>
      <c r="F9" s="92"/>
      <c r="G9" s="92"/>
      <c r="H9" s="4"/>
      <c r="I9" s="4"/>
    </row>
    <row r="10" spans="1:9" ht="15" x14ac:dyDescent="0.2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" x14ac:dyDescent="0.2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" x14ac:dyDescent="0.2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" x14ac:dyDescent="0.2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" x14ac:dyDescent="0.2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" x14ac:dyDescent="0.2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" x14ac:dyDescent="0.2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" x14ac:dyDescent="0.2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" x14ac:dyDescent="0.2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" x14ac:dyDescent="0.2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" x14ac:dyDescent="0.2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" x14ac:dyDescent="0.2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" x14ac:dyDescent="0.2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" x14ac:dyDescent="0.2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" x14ac:dyDescent="0.2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" x14ac:dyDescent="0.2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" x14ac:dyDescent="0.2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" x14ac:dyDescent="0.2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" x14ac:dyDescent="0.2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" x14ac:dyDescent="0.2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" x14ac:dyDescent="0.2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" x14ac:dyDescent="0.2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" x14ac:dyDescent="0.2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" x14ac:dyDescent="0.2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" x14ac:dyDescent="0.3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5" t="s">
        <v>97</v>
      </c>
      <c r="H1" s="365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8" t="str">
        <f>'ფორმა N1'!L2</f>
        <v>6/8/2016-6/28/2016</v>
      </c>
      <c r="H2" s="368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16" zoomScale="80" zoomScaleSheetLayoutView="80" workbookViewId="0">
      <selection activeCell="K4" sqref="K4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3" t="s">
        <v>377</v>
      </c>
      <c r="B2" s="373"/>
      <c r="C2" s="373"/>
      <c r="D2" s="373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8" t="str">
        <f>'ფორმა N1'!L2</f>
        <v>6/8/2016-6/28/2016</v>
      </c>
      <c r="L3" s="368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29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9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8" t="s">
        <v>407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</row>
    <row r="42" spans="1:12" ht="15" customHeight="1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</row>
    <row r="43" spans="1:12" ht="12.75" customHeight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 x14ac:dyDescent="0.3">
      <c r="A44" s="374" t="s">
        <v>96</v>
      </c>
      <c r="B44" s="374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5" x14ac:dyDescent="0.3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 x14ac:dyDescent="0.3">
      <c r="A46" s="330"/>
      <c r="B46" s="331"/>
      <c r="C46" s="375" t="s">
        <v>212</v>
      </c>
      <c r="D46" s="375"/>
      <c r="E46" s="333"/>
      <c r="F46" s="334"/>
      <c r="G46" s="376" t="s">
        <v>393</v>
      </c>
      <c r="H46" s="376"/>
      <c r="I46" s="376"/>
      <c r="J46" s="335"/>
      <c r="K46" s="166"/>
    </row>
    <row r="47" spans="1:12" ht="15" x14ac:dyDescent="0.3">
      <c r="A47" s="330"/>
      <c r="B47" s="331"/>
      <c r="C47" s="330"/>
      <c r="D47" s="331"/>
      <c r="E47" s="331"/>
      <c r="F47" s="330"/>
      <c r="G47" s="377"/>
      <c r="H47" s="377"/>
      <c r="I47" s="377"/>
      <c r="J47" s="335"/>
      <c r="K47" s="166"/>
    </row>
    <row r="48" spans="1:12" ht="15" x14ac:dyDescent="0.3">
      <c r="A48" s="330"/>
      <c r="B48" s="331"/>
      <c r="C48" s="372" t="s">
        <v>103</v>
      </c>
      <c r="D48" s="372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14" sqref="C14"/>
    </sheetView>
  </sheetViews>
  <sheetFormatPr defaultRowHeight="15" x14ac:dyDescent="0.3"/>
  <cols>
    <col min="1" max="1" width="12.85546875" style="28" customWidth="1"/>
    <col min="2" max="2" width="62.28515625" style="27" customWidth="1"/>
    <col min="3" max="3" width="14.85546875" style="2" customWidth="1"/>
    <col min="4" max="4" width="13.285156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9" t="s">
        <v>162</v>
      </c>
      <c r="D1" s="379"/>
      <c r="E1" s="98"/>
    </row>
    <row r="2" spans="1:5" x14ac:dyDescent="0.3">
      <c r="A2" s="70" t="s">
        <v>104</v>
      </c>
      <c r="B2" s="112"/>
      <c r="C2" s="71"/>
      <c r="D2" s="207" t="str">
        <f>'ფორმა N1'!L2</f>
        <v>6/8/2016-6/28/2016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გაგა კოპალიანი – ირაკლი შიხიაშვილის საინიციატივო ჯგუფის უფლებამოსილი პირი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2016-07-01T08:50:22Z</cp:lastPrinted>
  <dcterms:created xsi:type="dcterms:W3CDTF">2011-12-27T13:20:18Z</dcterms:created>
  <dcterms:modified xsi:type="dcterms:W3CDTF">2016-07-21T07:10:46Z</dcterms:modified>
</cp:coreProperties>
</file>