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Default Extension="gif" ContentType="image/gif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</sheets>
  <externalReferences>
    <externalReference r:id="rId30"/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N5.1'!$B$9:$D$25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24519"/>
</workbook>
</file>

<file path=xl/calcChain.xml><?xml version="1.0" encoding="utf-8"?>
<calcChain xmlns="http://schemas.openxmlformats.org/spreadsheetml/2006/main">
  <c r="I38" i="35"/>
  <c r="D31" i="12"/>
  <c r="D28"/>
  <c r="D11" s="1"/>
  <c r="H11" i="44"/>
  <c r="G11"/>
  <c r="C21" i="47"/>
  <c r="C16"/>
  <c r="C44"/>
  <c r="C48"/>
  <c r="D15"/>
  <c r="D16"/>
  <c r="D48"/>
  <c r="D21"/>
  <c r="D44"/>
  <c r="D11"/>
  <c r="A13" i="3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12"/>
  <c r="A11"/>
  <c r="A10"/>
  <c r="A4"/>
  <c r="D16" i="40" l="1"/>
  <c r="C16"/>
  <c r="G22" i="29" l="1"/>
  <c r="H22" l="1"/>
  <c r="I22"/>
  <c r="J15" i="10"/>
  <c r="I15"/>
  <c r="J16"/>
  <c r="I16"/>
  <c r="J21"/>
  <c r="I21"/>
  <c r="J23"/>
  <c r="I23"/>
  <c r="C14"/>
  <c r="I10" i="9"/>
  <c r="D72" i="47" l="1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A4"/>
  <c r="D13" l="1"/>
  <c r="D9" s="1"/>
  <c r="C13"/>
  <c r="C9" s="1"/>
  <c r="K35" i="46"/>
  <c r="H34" i="45"/>
  <c r="G34"/>
  <c r="H34" i="44"/>
  <c r="G34"/>
  <c r="I34" i="43"/>
  <c r="H34"/>
  <c r="G34"/>
  <c r="D26" i="7" l="1"/>
  <c r="C26"/>
  <c r="D26" i="3"/>
  <c r="C26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25" i="7" l="1"/>
  <c r="C25"/>
  <c r="D18"/>
  <c r="D15"/>
  <c r="C15"/>
  <c r="D12"/>
  <c r="C12"/>
  <c r="C10" l="1"/>
  <c r="C9" s="1"/>
  <c r="D10"/>
  <c r="D9" s="1"/>
  <c r="D74" i="40"/>
  <c r="D65"/>
  <c r="D59"/>
  <c r="C59"/>
  <c r="D54"/>
  <c r="C54"/>
  <c r="D48"/>
  <c r="C48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/>
  <c r="H14"/>
  <c r="A4" i="39" l="1"/>
  <c r="A4" i="35" l="1"/>
  <c r="H34" i="34" l="1"/>
  <c r="G34"/>
  <c r="A4"/>
  <c r="A4" i="32" l="1"/>
  <c r="H24" i="30" l="1"/>
  <c r="G24"/>
  <c r="A4"/>
  <c r="A4" i="29"/>
  <c r="A5" i="28" l="1"/>
  <c r="D26" i="27"/>
  <c r="C26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A5" i="16" l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0"/>
  <c r="E9" l="1"/>
  <c r="G9"/>
  <c r="C9"/>
  <c r="I9"/>
  <c r="D45" i="12"/>
  <c r="C45"/>
  <c r="D34"/>
  <c r="C34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D10" s="1"/>
  <c r="C11"/>
  <c r="D18" i="3"/>
  <c r="C18"/>
  <c r="D15"/>
  <c r="C15"/>
  <c r="C10" s="1"/>
  <c r="D12"/>
  <c r="C10" i="5" l="1"/>
  <c r="C25" i="3"/>
  <c r="D10"/>
  <c r="B9" i="10"/>
  <c r="D44" i="12"/>
  <c r="J9" i="10"/>
  <c r="D25" i="3"/>
  <c r="C44" i="12"/>
  <c r="D9" i="10"/>
  <c r="F9"/>
  <c r="D10" i="12" l="1"/>
  <c r="C11"/>
  <c r="C10" s="1"/>
  <c r="C9" i="3"/>
  <c r="D9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 7025 ლარი საშემოსავლოა გადახდილია</t>
        </r>
      </text>
    </comment>
    <comment ref="D48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475 ლარი გადახდილი საშემოსავლოა</t>
        </r>
      </text>
    </comment>
  </commentList>
</comments>
</file>

<file path=xl/sharedStrings.xml><?xml version="1.0" encoding="utf-8"?>
<sst xmlns="http://schemas.openxmlformats.org/spreadsheetml/2006/main" count="1513" uniqueCount="858">
  <si>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</si>
  <si>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</si>
  <si>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</si>
  <si>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</si>
  <si>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</si>
  <si>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</si>
  <si>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</si>
  <si>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</si>
  <si>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</si>
  <si>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</si>
  <si>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</si>
  <si>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</si>
  <si>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</si>
  <si>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</si>
  <si>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</si>
  <si>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</si>
  <si>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</si>
  <si>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</si>
  <si>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</si>
  <si>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</si>
  <si>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</si>
  <si>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</si>
  <si>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</si>
  <si>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</si>
  <si>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</si>
  <si>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</si>
  <si>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</si>
  <si>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</si>
  <si>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</si>
  <si>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</si>
  <si>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</si>
  <si>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</si>
  <si>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</si>
  <si>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</si>
  <si>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</si>
  <si>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</si>
  <si>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</si>
  <si>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</si>
  <si>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</si>
  <si>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</si>
  <si>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</si>
  <si>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</si>
  <si>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</si>
  <si>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</si>
  <si>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</si>
  <si>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</si>
  <si>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</si>
  <si>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</si>
  <si>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</si>
  <si>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</si>
  <si>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</si>
  <si>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</si>
  <si>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</si>
  <si>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</si>
  <si>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</si>
  <si>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</si>
  <si>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</si>
  <si>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</si>
  <si>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</si>
  <si>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</si>
  <si>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</si>
  <si>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</si>
  <si>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</si>
  <si>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</si>
  <si>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</si>
  <si>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</si>
  <si>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</si>
  <si>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</si>
  <si>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</si>
  <si>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</si>
  <si>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</si>
  <si>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</si>
  <si>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</si>
  <si>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</si>
  <si>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</si>
  <si>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</si>
  <si>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</si>
  <si>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</si>
  <si>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</si>
  <si>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</si>
  <si>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</si>
  <si>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</si>
  <si>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</si>
  <si>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</si>
  <si>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</si>
  <si>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</si>
  <si>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</si>
  <si>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</si>
  <si>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</si>
  <si>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</si>
  <si>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</si>
  <si>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</si>
  <si>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</si>
  <si>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</si>
  <si>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</si>
  <si>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</si>
  <si>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</si>
  <si>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</si>
  <si>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</si>
  <si>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</si>
  <si>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</si>
  <si>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</si>
  <si>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</si>
  <si>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</si>
  <si>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</si>
  <si>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</si>
  <si>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</si>
  <si>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</si>
  <si>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</si>
  <si>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</si>
  <si>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</si>
  <si>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</si>
  <si>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</si>
  <si>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</si>
  <si>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</si>
  <si>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</si>
  <si>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</si>
  <si>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</si>
  <si>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</si>
  <si>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</si>
  <si>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</si>
  <si>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</si>
  <si>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</si>
  <si>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</si>
  <si>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</si>
  <si>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</si>
  <si>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</si>
  <si>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</si>
  <si>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</si>
  <si>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</si>
  <si>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</si>
  <si>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</si>
  <si>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</si>
  <si>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</si>
  <si>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</si>
  <si>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</si>
  <si>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</si>
  <si>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</si>
  <si>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</si>
  <si>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</si>
  <si>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</si>
  <si>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</si>
  <si>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</si>
  <si>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</si>
  <si>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</si>
  <si>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</si>
  <si>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</si>
  <si>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</si>
  <si>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</si>
  <si>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</si>
  <si>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</si>
  <si>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</si>
  <si>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</si>
  <si>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</si>
  <si>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</si>
  <si>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</si>
  <si>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</si>
  <si>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</si>
  <si>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</si>
  <si>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</si>
  <si>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</si>
  <si>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</si>
  <si>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</si>
  <si>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</si>
  <si>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</si>
  <si>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</si>
  <si>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</si>
  <si>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</si>
  <si>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</si>
  <si>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</si>
  <si>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</si>
  <si>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</si>
  <si>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</si>
  <si>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</si>
  <si>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</si>
  <si>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</si>
  <si>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</si>
  <si>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</si>
  <si>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</si>
  <si>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</si>
  <si>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</si>
  <si>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</si>
  <si>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</si>
  <si>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</si>
  <si>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</si>
  <si>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</si>
  <si>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</si>
  <si>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</si>
  <si>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</si>
  <si>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</si>
  <si>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</si>
  <si>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</si>
  <si>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</si>
  <si>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</si>
  <si>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</si>
  <si>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</si>
  <si>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</si>
  <si>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</si>
  <si>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</si>
  <si>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</si>
  <si>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</si>
  <si>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</si>
  <si>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</si>
  <si>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</si>
  <si>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</si>
  <si>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</si>
  <si>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</si>
  <si>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</si>
  <si>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</si>
  <si>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</si>
  <si>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</si>
  <si>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</si>
  <si>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</si>
  <si>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</si>
  <si>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</si>
  <si>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</si>
  <si>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</si>
  <si>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</si>
  <si>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</si>
  <si>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</si>
  <si>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</si>
  <si>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</si>
  <si>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</si>
  <si>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</si>
  <si>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</si>
  <si>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</si>
  <si>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</si>
  <si>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</si>
  <si>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</si>
  <si>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</si>
  <si>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</si>
  <si>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</si>
  <si>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</si>
  <si>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</si>
  <si>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</si>
  <si>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</si>
  <si>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</si>
  <si>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</si>
  <si>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</si>
  <si>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</si>
  <si>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</si>
  <si>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</si>
  <si>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</si>
  <si>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</si>
  <si>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</si>
  <si>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</si>
  <si>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</si>
  <si>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</si>
  <si>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</si>
  <si>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</si>
  <si>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</si>
  <si>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</si>
  <si>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</si>
  <si>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</si>
  <si>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</si>
  <si>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</si>
  <si>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</si>
  <si>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</si>
  <si>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</si>
  <si>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</si>
  <si>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</si>
  <si>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</si>
  <si>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</si>
  <si>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</si>
  <si>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</si>
  <si>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</si>
  <si>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</si>
  <si>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</si>
  <si>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</si>
  <si>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</si>
  <si>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</si>
  <si>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</si>
  <si>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</si>
  <si>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</si>
  <si>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</si>
  <si>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</si>
  <si>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</si>
  <si>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</si>
  <si>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</si>
  <si>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</si>
  <si>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</si>
  <si>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</si>
  <si>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</si>
  <si>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</si>
  <si>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</si>
  <si>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</si>
  <si>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</si>
  <si>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</si>
  <si>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</si>
  <si>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</si>
  <si>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</si>
  <si>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</si>
  <si>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</si>
  <si>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</si>
  <si>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</si>
  <si>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</si>
  <si>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</si>
  <si>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</si>
  <si>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</si>
  <si>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</si>
  <si>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</si>
  <si>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</si>
  <si>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</si>
  <si>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</si>
  <si>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</si>
  <si>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</si>
  <si>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</si>
  <si>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</si>
  <si>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</si>
  <si>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</si>
  <si>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</si>
  <si>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</si>
  <si>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</si>
  <si>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</si>
  <si>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</si>
  <si>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</si>
  <si>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</si>
  <si>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</si>
  <si>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</si>
  <si>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</si>
  <si>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</si>
  <si>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</si>
  <si>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</si>
  <si>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</si>
  <si>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</si>
  <si>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</si>
  <si>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</si>
  <si>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</si>
  <si>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</si>
  <si>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</si>
  <si>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</si>
  <si>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</si>
  <si>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</si>
  <si>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</si>
  <si>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</si>
  <si>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</si>
  <si>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</si>
  <si>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</si>
  <si>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</si>
  <si>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</si>
  <si>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</si>
  <si>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</si>
  <si>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</si>
  <si>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</si>
  <si>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</si>
  <si>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</si>
  <si>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</si>
  <si>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</si>
  <si>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</si>
  <si>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</si>
  <si>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</si>
  <si>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</si>
  <si>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</si>
  <si>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</si>
  <si>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</si>
  <si>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</si>
  <si>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</si>
  <si>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</si>
  <si>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</si>
  <si>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</si>
  <si>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</si>
  <si>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</si>
  <si>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</si>
  <si>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</si>
  <si>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</si>
  <si>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</si>
  <si>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</si>
  <si>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</si>
  <si>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</si>
  <si>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</si>
  <si>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</si>
  <si>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</si>
  <si>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</si>
  <si>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</si>
  <si>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</si>
  <si>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</si>
  <si>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</si>
  <si>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</si>
  <si>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</si>
  <si>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</si>
  <si>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</si>
  <si>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</si>
  <si>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</si>
  <si>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</si>
  <si>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</si>
  <si>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</si>
  <si>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</si>
  <si>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</si>
  <si>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</si>
  <si>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</si>
  <si>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</si>
  <si>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</si>
  <si>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</si>
  <si>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</si>
  <si>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</si>
  <si>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</si>
  <si>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</si>
  <si>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</si>
  <si>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</si>
  <si>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</si>
  <si>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</si>
  <si>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</si>
  <si>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</si>
  <si>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</si>
  <si>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</si>
  <si>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</si>
  <si>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</si>
  <si>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</si>
  <si>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</si>
  <si>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</si>
  <si>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</si>
  <si>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</si>
  <si>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</si>
  <si>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</si>
  <si>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</si>
  <si>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</si>
  <si>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</si>
  <si>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</si>
  <si>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</si>
  <si>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</si>
  <si>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</si>
  <si>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</si>
  <si>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</si>
  <si>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</si>
  <si>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</si>
  <si>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</si>
  <si>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</si>
  <si>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</si>
  <si>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</si>
  <si>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</si>
  <si>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</si>
  <si>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</si>
  <si>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</si>
  <si>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</si>
  <si>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</si>
  <si>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</si>
  <si>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</si>
  <si>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</si>
  <si>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</si>
  <si>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</si>
  <si>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</si>
  <si>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</si>
  <si>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</si>
  <si>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</si>
  <si>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</si>
  <si>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</si>
  <si>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</si>
  <si>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</si>
  <si>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</si>
  <si>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</si>
  <si>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</si>
  <si>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</si>
  <si>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</si>
  <si>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</si>
  <si>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</si>
  <si>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</si>
  <si>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</si>
  <si>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</si>
  <si>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</si>
  <si>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</si>
  <si>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</si>
  <si>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</si>
  <si>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</si>
  <si>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</si>
  <si>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</si>
  <si>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</si>
  <si>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</si>
  <si>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</si>
  <si>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</si>
  <si>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</si>
  <si>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</si>
  <si>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</si>
  <si>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</si>
  <si>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</si>
  <si>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</si>
  <si>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</si>
  <si>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</si>
  <si>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</si>
  <si>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</si>
  <si>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</si>
  <si>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</si>
  <si>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</si>
  <si>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</si>
  <si>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</si>
  <si>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</si>
  <si>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</si>
  <si>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</si>
  <si>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</si>
  <si>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</si>
  <si>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</si>
  <si>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</si>
  <si>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</si>
  <si>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</si>
  <si>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</si>
  <si>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</si>
  <si>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</si>
  <si>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</si>
  <si>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</si>
  <si>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</si>
  <si>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</si>
  <si>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</si>
  <si>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</si>
  <si>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</si>
  <si>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</si>
  <si>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</si>
  <si>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</si>
  <si>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</si>
  <si>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</si>
  <si>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</si>
  <si>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</si>
  <si>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მპგ  "გაერთიანებული დემოკრატიული მოძრაობა "</t>
  </si>
  <si>
    <t>თიბისი</t>
  </si>
  <si>
    <t>GE78TB7573236080100003</t>
  </si>
  <si>
    <t>GEL</t>
  </si>
  <si>
    <t>02/25/2015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</si>
  <si>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</si>
  <si>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</si>
  <si>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</si>
  <si>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</si>
  <si>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</si>
  <si>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შპს მაგთიკომი</t>
  </si>
  <si>
    <t>საკომუნიკაციო</t>
  </si>
  <si>
    <t>შპს სილქნეტი</t>
  </si>
  <si>
    <t>შპს კავკასუს ონლაინი</t>
  </si>
  <si>
    <t>ინტერნეტ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</si>
  <si>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</si>
  <si>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</si>
  <si>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</si>
  <si>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</si>
  <si>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შპს კავკასიის ციფრული ქსელი</t>
  </si>
  <si>
    <t>შპს ახალი ამბები</t>
  </si>
  <si>
    <t>საინფორმ.მომსახურება</t>
  </si>
  <si>
    <t>ქეთევან ჩქარეული</t>
  </si>
  <si>
    <t>თამარ ზურაშვილი</t>
  </si>
  <si>
    <t>დავით ბენიძე</t>
  </si>
  <si>
    <t>ბაკურ ბაკურაძე</t>
  </si>
  <si>
    <t>აკაკი კიკვაძე</t>
  </si>
  <si>
    <t>01017035751</t>
  </si>
  <si>
    <t>01008033359</t>
  </si>
  <si>
    <t>01025000786</t>
  </si>
  <si>
    <t>01007002345</t>
  </si>
  <si>
    <t>62001000351</t>
  </si>
  <si>
    <t>01010002370</t>
  </si>
  <si>
    <t>ნინო</t>
  </si>
  <si>
    <t xml:space="preserve">ირაკლი 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</si>
  <si>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</si>
  <si>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</si>
  <si>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</si>
  <si>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</si>
  <si>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</si>
  <si>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მოსკ.გამზირი.18 კ 2</t>
  </si>
  <si>
    <t>01024009833</t>
  </si>
  <si>
    <t xml:space="preserve">ემზარი </t>
  </si>
  <si>
    <t>ილურიძე</t>
  </si>
  <si>
    <t>გლდანის ა მ/რ 52</t>
  </si>
  <si>
    <t>თბილისი ლეხ კაჩინსკის 6</t>
  </si>
  <si>
    <t>500 $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</si>
  <si>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</si>
  <si>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</si>
  <si>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</si>
  <si>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</si>
  <si>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</si>
  <si>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</si>
  <si>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</si>
  <si>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</si>
  <si>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</si>
  <si>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</si>
  <si>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01010014858</t>
  </si>
  <si>
    <t xml:space="preserve">გიორგი </t>
  </si>
  <si>
    <t>გიორგაძე</t>
  </si>
  <si>
    <t>თბილისი აღმაშენებლის 5</t>
  </si>
  <si>
    <t>62011003643</t>
  </si>
  <si>
    <t xml:space="preserve">ბაბულია </t>
  </si>
  <si>
    <t>ყაზარაშვილი</t>
  </si>
  <si>
    <t>თბილისი, რუსთაველის 20</t>
  </si>
  <si>
    <t>01017011286</t>
  </si>
  <si>
    <t>მანანა</t>
  </si>
  <si>
    <t>თურმანიძე</t>
  </si>
  <si>
    <t>თბილისი,გურამიშვილ. 12</t>
  </si>
  <si>
    <t>37001009267</t>
  </si>
  <si>
    <t xml:space="preserve">თინათინ </t>
  </si>
  <si>
    <t>თადუმაძე</t>
  </si>
  <si>
    <t>ქუთაისი. ცისფერყანწელ. 7</t>
  </si>
  <si>
    <t>27001003325</t>
  </si>
  <si>
    <t xml:space="preserve">შოთა </t>
  </si>
  <si>
    <t>ბაკურაძე</t>
  </si>
  <si>
    <t>31.10.2016</t>
  </si>
  <si>
    <t>05.11.2016</t>
  </si>
  <si>
    <t>600 $ ექვივალენტი ლარში</t>
  </si>
  <si>
    <t>01001061149</t>
  </si>
  <si>
    <t>კაკაბაძე</t>
  </si>
  <si>
    <t>01.08.2016</t>
  </si>
  <si>
    <t>450 $ ექვივალენტი ლარში</t>
  </si>
  <si>
    <t>01.11.2016</t>
  </si>
  <si>
    <t>12.11.2016</t>
  </si>
  <si>
    <t>15.11.2016</t>
  </si>
  <si>
    <t>ოზურგეთი,26 მაისის 16</t>
  </si>
  <si>
    <t>01.01.2017</t>
  </si>
  <si>
    <t>01026013720</t>
  </si>
  <si>
    <t>შალვა</t>
  </si>
  <si>
    <t>თენეიშვილი</t>
  </si>
  <si>
    <t>ჩოხატაური, ბენდელანის 1 ა</t>
  </si>
  <si>
    <t>46001000099</t>
  </si>
  <si>
    <t>კახა</t>
  </si>
  <si>
    <t>კოროშინაძე</t>
  </si>
  <si>
    <t>სენაკი,ვახანიას 10</t>
  </si>
  <si>
    <t>39001020966</t>
  </si>
  <si>
    <t xml:space="preserve">ნონა </t>
  </si>
  <si>
    <t>კუპრეიშვილი</t>
  </si>
  <si>
    <t>წალენჯიხა,გამსახურდიას 9</t>
  </si>
  <si>
    <t>02.11.2016</t>
  </si>
  <si>
    <t>51001005379</t>
  </si>
  <si>
    <t xml:space="preserve">ბადრი </t>
  </si>
  <si>
    <t>კვარაცხელია</t>
  </si>
  <si>
    <t>ქ.ზუგდიდი, რუსთაველის 62</t>
  </si>
  <si>
    <t>19001095893</t>
  </si>
  <si>
    <t xml:space="preserve">მარინე </t>
  </si>
  <si>
    <t>ბიგვავა</t>
  </si>
  <si>
    <t>დ.ქობულეთი, აღმაშენებლის 36</t>
  </si>
  <si>
    <t>61004006163</t>
  </si>
  <si>
    <t>ვაჟა</t>
  </si>
  <si>
    <t>რომანაძე</t>
  </si>
  <si>
    <t>ბათუმი,დასახლება შარაბიძეები</t>
  </si>
  <si>
    <t>61005006206</t>
  </si>
  <si>
    <t xml:space="preserve">რუსუდან </t>
  </si>
  <si>
    <t>მახარაძე</t>
  </si>
  <si>
    <t>დ.ხულო, ტბელ აბუსერიძის ქ.</t>
  </si>
  <si>
    <t>61009019586</t>
  </si>
  <si>
    <t xml:space="preserve">ბიძინა </t>
  </si>
  <si>
    <t>რიჟვაძე</t>
  </si>
  <si>
    <t>გორი,წერეთლის 22</t>
  </si>
  <si>
    <t>59001007699</t>
  </si>
  <si>
    <t>ციცაგი</t>
  </si>
  <si>
    <t>დაბა თიანეთი,რუსთაველის 4</t>
  </si>
  <si>
    <t>01003012107</t>
  </si>
  <si>
    <t xml:space="preserve">გრიგოლ </t>
  </si>
  <si>
    <t>მოკვერაშვილი</t>
  </si>
  <si>
    <t>ქ.დუშეთი, სტალინის 64</t>
  </si>
  <si>
    <t>16001003970</t>
  </si>
  <si>
    <t>გივი</t>
  </si>
  <si>
    <t>ბურდული</t>
  </si>
  <si>
    <t>ბოლნისი,სულხან საბას 101</t>
  </si>
  <si>
    <t>10001007854</t>
  </si>
  <si>
    <t xml:space="preserve">კარინა </t>
  </si>
  <si>
    <t>ნინოშვილი</t>
  </si>
  <si>
    <t>ახმეტა, ჩოლოყაშვილის 34</t>
  </si>
  <si>
    <t>08001003518</t>
  </si>
  <si>
    <t>კობა</t>
  </si>
  <si>
    <t>მაისურაძე</t>
  </si>
  <si>
    <t>ქ.გურჯაანი ნონეშვილის 10</t>
  </si>
  <si>
    <t>13001020067</t>
  </si>
  <si>
    <t>ნათელა</t>
  </si>
  <si>
    <t>სარქისაშვილი</t>
  </si>
  <si>
    <t>ხარაგაული, სოლომონ მეფის 10</t>
  </si>
  <si>
    <t>56001010870</t>
  </si>
  <si>
    <t xml:space="preserve">ალექსანდრე </t>
  </si>
  <si>
    <t>მეტრეველი</t>
  </si>
  <si>
    <t>წყალტუბო, ფალიაშვილის ქუჩა</t>
  </si>
  <si>
    <t>53001028949</t>
  </si>
  <si>
    <t>გოჩა</t>
  </si>
  <si>
    <t>სილაგაძე</t>
  </si>
  <si>
    <t>ონი.რუსთაველის 27</t>
  </si>
  <si>
    <t xml:space="preserve">რამაზ </t>
  </si>
  <si>
    <t>ყავლაშვილი</t>
  </si>
  <si>
    <t>ამბროლაური, კოსტავას 18</t>
  </si>
  <si>
    <t>04001007205</t>
  </si>
  <si>
    <t xml:space="preserve">რამინი </t>
  </si>
  <si>
    <t>მაცაბერიძე</t>
  </si>
  <si>
    <t>ახალციხე ნათენაძის 7</t>
  </si>
  <si>
    <t xml:space="preserve">სამველ </t>
  </si>
  <si>
    <t>ეპრანოსიანი</t>
  </si>
  <si>
    <t>ბორჯომი, სააკაძის N 2</t>
  </si>
  <si>
    <t>შპს "ჯეო ჰოსპიტალი"</t>
  </si>
  <si>
    <t>ახალქალაქი, თავისუფლ. 36</t>
  </si>
  <si>
    <t>07001046795</t>
  </si>
  <si>
    <t xml:space="preserve">სერგეი </t>
  </si>
  <si>
    <t>დარბინიან</t>
  </si>
  <si>
    <t>სხვადასხვა ხარჯები(შეცდომით გადარიცხულები)</t>
  </si>
  <si>
    <t>ქეთევნი</t>
  </si>
  <si>
    <t>აბაშიშვილი</t>
  </si>
  <si>
    <t>ქარელი, 9 აპრილის ქუჩა</t>
  </si>
  <si>
    <t>მედია</t>
  </si>
  <si>
    <t>ჯუხარიძე</t>
  </si>
  <si>
    <t>კასპი, სააკაძის 106</t>
  </si>
  <si>
    <t>24001002622</t>
  </si>
  <si>
    <t>ცისანა</t>
  </si>
  <si>
    <t>ოსეფაშვილი</t>
  </si>
  <si>
    <t>15001008965</t>
  </si>
  <si>
    <t>დმანისი, 26 მაისის ქ, კორ 13, ბ 16</t>
  </si>
  <si>
    <t>ხათუნა</t>
  </si>
  <si>
    <t>ხუციშვილი-ლაფერიშვილი</t>
  </si>
  <si>
    <t>01011051151</t>
  </si>
  <si>
    <t>საგარეჯო, დოდაშვილის 5</t>
  </si>
  <si>
    <t>იოსებ</t>
  </si>
  <si>
    <t>უზუნაშვილი</t>
  </si>
  <si>
    <t>14001002438</t>
  </si>
  <si>
    <t>ქ. დედოფლისწყარო ჰერეთის 74</t>
  </si>
  <si>
    <t>ანნა</t>
  </si>
  <si>
    <t>მიქაშვილი</t>
  </si>
  <si>
    <t>01024065423</t>
  </si>
  <si>
    <t>ქ.სიღნაღი, სოფ. საქობო</t>
  </si>
  <si>
    <t>რუბენ</t>
  </si>
  <si>
    <t xml:space="preserve"> ჩინჩალაძე</t>
  </si>
  <si>
    <t>18001004846</t>
  </si>
  <si>
    <t>ზესტაფონი, აღმაშენებლის 27</t>
  </si>
  <si>
    <t>ნუგზარი</t>
  </si>
  <si>
    <t>წიქრიძე</t>
  </si>
  <si>
    <t>41001003330</t>
  </si>
  <si>
    <t>ტყიბული, თაბუკაშვილის 44</t>
  </si>
  <si>
    <t>ზვიად</t>
  </si>
  <si>
    <t>ქავთარაძე</t>
  </si>
  <si>
    <t>01008035996</t>
  </si>
  <si>
    <t>თერჯოლა, რუსთაველის 68</t>
  </si>
  <si>
    <t xml:space="preserve">მურთაზ </t>
  </si>
  <si>
    <t>კორძაია</t>
  </si>
  <si>
    <t xml:space="preserve">თამარ </t>
  </si>
  <si>
    <t>შამათავა</t>
  </si>
  <si>
    <t>კობელაშვილი</t>
  </si>
  <si>
    <t xml:space="preserve">ხათუთი </t>
  </si>
  <si>
    <t>კავთელაძე</t>
  </si>
  <si>
    <t>37001012406</t>
  </si>
  <si>
    <t>55001001230</t>
  </si>
  <si>
    <t>17001003859</t>
  </si>
  <si>
    <t>01015000882</t>
  </si>
  <si>
    <t>ქ.სამტრედია, ბ.კრავეიშვილის 1</t>
  </si>
  <si>
    <t>ქ.ხონი, მოსე ხონელის 3</t>
  </si>
  <si>
    <t>ვანი, თავისუფლების 54</t>
  </si>
  <si>
    <t>ჭიათურა, წერეთლის N 1</t>
  </si>
  <si>
    <t xml:space="preserve">გურანდა </t>
  </si>
  <si>
    <t>ლიპარტელიანი</t>
  </si>
  <si>
    <t>ლარცულიანი</t>
  </si>
  <si>
    <t>27001002787</t>
  </si>
  <si>
    <t>ლენტეხი, სტალინის ქუჩა</t>
  </si>
  <si>
    <t>ქ.ცაგერი, კოსტავას 29</t>
  </si>
  <si>
    <t>ოთარ თავართქილაძე</t>
  </si>
  <si>
    <t>გვანცა გვენეტაძე</t>
  </si>
  <si>
    <t>იზაბელა ფხოველიშვილი</t>
  </si>
  <si>
    <t>01025005044</t>
  </si>
  <si>
    <t>01001074422</t>
  </si>
  <si>
    <t>01030035058</t>
  </si>
  <si>
    <t>ბურჯანაძე</t>
  </si>
  <si>
    <t>01026000650</t>
  </si>
  <si>
    <t>რუსეთი</t>
  </si>
  <si>
    <t>ანზორ</t>
  </si>
  <si>
    <t xml:space="preserve"> ბიწაძე</t>
  </si>
  <si>
    <t>01026007785</t>
  </si>
  <si>
    <t>შპს ალტა</t>
  </si>
  <si>
    <t>ტექნიკის მოწოდება</t>
  </si>
  <si>
    <t>დ.ლანჩხუთი, ჟორდანიას ქ N116</t>
  </si>
  <si>
    <t>26001001511</t>
  </si>
  <si>
    <t>თეა</t>
  </si>
  <si>
    <t>ორაგველიძე</t>
  </si>
  <si>
    <t>ჩხოროწყუ, გობეჩიას 20</t>
  </si>
  <si>
    <t>65002002433</t>
  </si>
  <si>
    <t>გია</t>
  </si>
  <si>
    <t>ბებია</t>
  </si>
  <si>
    <t>მართვილი, მშვიდობის 12</t>
  </si>
  <si>
    <t>01011095438</t>
  </si>
  <si>
    <t>გურამ</t>
  </si>
  <si>
    <t>სხულუხია</t>
  </si>
  <si>
    <t>29001002241</t>
  </si>
  <si>
    <t>ლიდია</t>
  </si>
  <si>
    <t>გეგეჭკორი</t>
  </si>
  <si>
    <t>აბაშა,თავისუფლების 40</t>
  </si>
  <si>
    <t>02001000787</t>
  </si>
  <si>
    <t>გელა</t>
  </si>
  <si>
    <t>კაჭარავა</t>
  </si>
  <si>
    <t>ხობი, წერეთლის ქუჩა 12</t>
  </si>
  <si>
    <t>58001000002</t>
  </si>
  <si>
    <t>ედიშერ</t>
  </si>
  <si>
    <t>წურწუმია</t>
  </si>
  <si>
    <t>ქ.ფოთი, 9 აპრილის ხეივანი 30/97</t>
  </si>
  <si>
    <t>415080977</t>
  </si>
  <si>
    <t>შ.პ.ს. "ჯი ეს მაგდუსი"</t>
  </si>
  <si>
    <t>დ.მესტია, ფარჯიანის ქ 18</t>
  </si>
  <si>
    <t>30001009214</t>
  </si>
  <si>
    <t>აბესალომ</t>
  </si>
  <si>
    <t>ქალდანი</t>
  </si>
  <si>
    <t>ქ.ხობი, ც.დადიანის 208</t>
  </si>
  <si>
    <t>58001006638</t>
  </si>
  <si>
    <t>რომეო</t>
  </si>
  <si>
    <t>ჭითანავა</t>
  </si>
  <si>
    <t>ქ.ბათუმი, ფარნავაზ მეფის 113-121</t>
  </si>
  <si>
    <t>1875 $ ექვივალენტი ლარში</t>
  </si>
  <si>
    <t>61001002791</t>
  </si>
  <si>
    <t>შოთა</t>
  </si>
  <si>
    <t>ახვლედიანი</t>
  </si>
  <si>
    <t>ქ.ხაშური, კოსტავას  N 4</t>
  </si>
  <si>
    <t>01030016651</t>
  </si>
  <si>
    <t>დალი</t>
  </si>
  <si>
    <t>ტალახაძე</t>
  </si>
  <si>
    <t>ქ.მცხეთა, აღმაშენებლის 82</t>
  </si>
  <si>
    <t>01026015333</t>
  </si>
  <si>
    <t>დოდო</t>
  </si>
  <si>
    <t>მამულაშვილი</t>
  </si>
  <si>
    <t>ყაზბეგი, სოფ. არშა</t>
  </si>
  <si>
    <t>44001001033</t>
  </si>
  <si>
    <t>ქუქიშვილი</t>
  </si>
  <si>
    <t>ქ.რუსთავი ჟ. შარტავას 19-3</t>
  </si>
  <si>
    <t>35001046713</t>
  </si>
  <si>
    <t>ლენა</t>
  </si>
  <si>
    <t>ჭეიშვილი</t>
  </si>
  <si>
    <t>თეთრიწყ, მუსხელიშვილის ქ N 2</t>
  </si>
  <si>
    <t>22001006679</t>
  </si>
  <si>
    <t>ნუნუ</t>
  </si>
  <si>
    <t>ნათობიძე</t>
  </si>
  <si>
    <t>ქ. თელავი, ერეკლე 2 მოედანი</t>
  </si>
  <si>
    <t>20001003107</t>
  </si>
  <si>
    <t>დავით</t>
  </si>
  <si>
    <t>ლუაშვილი</t>
  </si>
  <si>
    <t>ქ. ყვარელი, მარჯანიშვილის 43.</t>
  </si>
  <si>
    <t>45001017359</t>
  </si>
  <si>
    <t xml:space="preserve">ნოდარი </t>
  </si>
  <si>
    <t>კუპრაშვილი</t>
  </si>
  <si>
    <t>ქ. ლაგოდეხი, სოფ. აფენი</t>
  </si>
  <si>
    <t>25001005245</t>
  </si>
  <si>
    <t xml:space="preserve">მამუკა </t>
  </si>
  <si>
    <t>რეხვიაშვილი</t>
  </si>
  <si>
    <t>ქ.ბაღდათი, ვაჟა-ფშაველას 3</t>
  </si>
  <si>
    <t>09001002235</t>
  </si>
  <si>
    <t>გრიგოლი</t>
  </si>
  <si>
    <t>კარკაძე</t>
  </si>
  <si>
    <t>დ.ასპინძა, ვარძიის ქ-სტად. მიმდ.</t>
  </si>
  <si>
    <t>05001005423</t>
  </si>
  <si>
    <t>ლეილა</t>
  </si>
  <si>
    <t>ასპანიძე</t>
  </si>
  <si>
    <t>ქედა, რუსთაველის ქ. 17</t>
  </si>
  <si>
    <t xml:space="preserve">არჩილ </t>
  </si>
  <si>
    <t>ნაკაშიძე</t>
  </si>
  <si>
    <t>20.07.2016-09.08.2016</t>
  </si>
  <si>
    <t>ლია ცხვარიაშვილი</t>
  </si>
  <si>
    <t>დიმიტრი ჭეიშვილი</t>
  </si>
  <si>
    <t>ისაკო ცქიფურიშვილი</t>
  </si>
  <si>
    <t>მალხაზ ბოჩიკაშვილი</t>
  </si>
  <si>
    <t>თეიმურაზ მანაგაძე</t>
  </si>
  <si>
    <t>გიორგი ფირცხალაიშვილი</t>
  </si>
  <si>
    <t>ივანე მაჭარაშვილი</t>
  </si>
  <si>
    <t>01011043440</t>
  </si>
  <si>
    <t>61001030140</t>
  </si>
  <si>
    <t>01013015538</t>
  </si>
  <si>
    <t>03001014640</t>
  </si>
  <si>
    <t>60001004340</t>
  </si>
  <si>
    <t>01024005269</t>
  </si>
  <si>
    <t>59001018614</t>
  </si>
  <si>
    <t>ჯანიაშვილი</t>
  </si>
  <si>
    <t>01002012305</t>
  </si>
  <si>
    <t>აჩბა</t>
  </si>
  <si>
    <t>ქუთაისი</t>
  </si>
  <si>
    <t>ბათუმი</t>
  </si>
  <si>
    <t xml:space="preserve">ივანე </t>
  </si>
  <si>
    <t>კეჟერაშვილი</t>
  </si>
  <si>
    <t>ბრენდირებული აქსესუარებით რკლამის ხარჯი</t>
  </si>
  <si>
    <t>შპს ვესტა</t>
  </si>
  <si>
    <t>10 000 ცალი სავიზიტო ბარათი</t>
  </si>
  <si>
    <t>ინტერნეტ-რეკლამს ხრჯი</t>
  </si>
  <si>
    <t>შპს გურიის პრესკლუბი</t>
  </si>
  <si>
    <t>0.4 სმ*0.7 სმ</t>
  </si>
  <si>
    <t>ნინო ბურჯანაძე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</si>
</sst>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71" formatCode="#,##0.000"/>
  </numFmts>
  <fonts count="4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BPG Arial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rgb="FF222222"/>
      <name val="Arial"/>
      <family val="2"/>
    </font>
    <font>
      <sz val="9"/>
      <name val="Sylfaen"/>
    </font>
    <font>
      <sz val="9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8" fillId="0" borderId="0" applyFont="0" applyFill="0" applyBorder="0" applyAlignment="0" applyProtection="0"/>
  </cellStyleXfs>
  <cellXfs count="523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14" fontId="14" fillId="0" borderId="0" xfId="1" applyNumberFormat="1" applyFont="1" applyFill="1" applyBorder="1" applyAlignment="1" applyProtection="1">
      <alignment horizontal="right" vertical="center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/>
      <protection locked="0"/>
    </xf>
    <xf numFmtId="0" fontId="21" fillId="5" borderId="30" xfId="2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1" fontId="21" fillId="5" borderId="31" xfId="2" applyNumberFormat="1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4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14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5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3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6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4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1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2" xfId="9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2" xfId="1" applyFont="1" applyFill="1" applyBorder="1" applyAlignment="1" applyProtection="1">
      <alignment horizontal="left" vertical="center"/>
    </xf>
    <xf numFmtId="0" fontId="14" fillId="5" borderId="42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2" xfId="9" applyFont="1" applyFill="1" applyBorder="1" applyAlignment="1" applyProtection="1">
      <alignment vertical="center"/>
    </xf>
    <xf numFmtId="14" fontId="16" fillId="0" borderId="41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2" xfId="0" applyFont="1" applyFill="1" applyBorder="1" applyAlignment="1" applyProtection="1">
      <alignment vertical="center"/>
    </xf>
    <xf numFmtId="0" fontId="16" fillId="5" borderId="41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2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0" fontId="24" fillId="0" borderId="1" xfId="8" applyFont="1" applyBorder="1" applyAlignment="1" applyProtection="1">
      <alignment vertical="center" wrapText="1"/>
      <protection locked="0"/>
    </xf>
    <xf numFmtId="1" fontId="21" fillId="0" borderId="1" xfId="2" applyNumberFormat="1" applyFont="1" applyFill="1" applyBorder="1" applyAlignment="1" applyProtection="1">
      <alignment horizontal="left" vertical="center" wrapText="1"/>
      <protection locked="0"/>
    </xf>
    <xf numFmtId="14" fontId="24" fillId="0" borderId="1" xfId="8" applyNumberFormat="1" applyFont="1" applyBorder="1" applyAlignment="1" applyProtection="1">
      <alignment vertical="center" wrapText="1"/>
      <protection locked="0"/>
    </xf>
    <xf numFmtId="0" fontId="14" fillId="0" borderId="1" xfId="0" applyFont="1" applyBorder="1" applyAlignment="1" applyProtection="1">
      <alignment vertical="center"/>
      <protection locked="0"/>
    </xf>
    <xf numFmtId="2" fontId="16" fillId="0" borderId="1" xfId="2" applyNumberFormat="1" applyFont="1" applyFill="1" applyBorder="1" applyAlignment="1" applyProtection="1">
      <alignment horizontal="right" vertical="center" wrapText="1"/>
      <protection locked="0"/>
    </xf>
    <xf numFmtId="2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2" fillId="0" borderId="1" xfId="2" applyFont="1" applyFill="1" applyBorder="1" applyAlignment="1" applyProtection="1">
      <alignment horizontal="right" vertical="center" wrapText="1"/>
      <protection locked="0"/>
    </xf>
    <xf numFmtId="14" fontId="24" fillId="0" borderId="2" xfId="8" applyNumberFormat="1" applyFont="1" applyBorder="1" applyAlignment="1" applyProtection="1">
      <alignment wrapText="1"/>
      <protection locked="0"/>
    </xf>
    <xf numFmtId="0" fontId="21" fillId="2" borderId="6" xfId="2" applyFont="1" applyFill="1" applyBorder="1" applyAlignment="1" applyProtection="1">
      <alignment horizontal="center" vertical="top" wrapText="1"/>
      <protection locked="0"/>
    </xf>
    <xf numFmtId="0" fontId="0" fillId="2" borderId="5" xfId="0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/>
    </xf>
    <xf numFmtId="0" fontId="21" fillId="2" borderId="43" xfId="2" applyFont="1" applyFill="1" applyBorder="1" applyAlignment="1" applyProtection="1">
      <alignment horizontal="left" vertical="top" wrapText="1"/>
      <protection locked="0"/>
    </xf>
    <xf numFmtId="0" fontId="21" fillId="2" borderId="33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 applyAlignment="1">
      <alignment horizontal="left" vertical="center"/>
    </xf>
    <xf numFmtId="14" fontId="8" fillId="2" borderId="1" xfId="3" applyNumberFormat="1" applyFill="1" applyBorder="1" applyProtection="1">
      <protection locked="0"/>
    </xf>
    <xf numFmtId="1" fontId="21" fillId="2" borderId="33" xfId="2" applyNumberFormat="1" applyFont="1" applyFill="1" applyBorder="1" applyAlignment="1" applyProtection="1">
      <alignment horizontal="left" vertical="top" wrapText="1"/>
      <protection locked="0"/>
    </xf>
    <xf numFmtId="0" fontId="21" fillId="2" borderId="44" xfId="2" applyFont="1" applyFill="1" applyBorder="1" applyAlignment="1" applyProtection="1">
      <alignment horizontal="left" vertical="top" wrapText="1"/>
      <protection locked="0"/>
    </xf>
    <xf numFmtId="0" fontId="21" fillId="2" borderId="5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1" fontId="21" fillId="2" borderId="1" xfId="2" applyNumberFormat="1" applyFont="1" applyFill="1" applyBorder="1" applyAlignment="1" applyProtection="1">
      <alignment horizontal="left" vertical="top" wrapText="1"/>
      <protection locked="0"/>
    </xf>
    <xf numFmtId="1" fontId="21" fillId="2" borderId="3" xfId="2" applyNumberFormat="1" applyFont="1" applyFill="1" applyBorder="1" applyAlignment="1" applyProtection="1">
      <alignment horizontal="left" vertical="top" wrapText="1"/>
      <protection locked="0"/>
    </xf>
    <xf numFmtId="49" fontId="8" fillId="0" borderId="1" xfId="0" applyNumberFormat="1" applyFont="1" applyBorder="1"/>
    <xf numFmtId="3" fontId="1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3" fillId="2" borderId="1" xfId="0" applyNumberFormat="1" applyFont="1" applyFill="1" applyBorder="1"/>
    <xf numFmtId="0" fontId="16" fillId="2" borderId="2" xfId="4" applyFont="1" applyFill="1" applyBorder="1" applyAlignment="1" applyProtection="1">
      <alignment vertical="center" wrapText="1"/>
      <protection locked="0"/>
    </xf>
    <xf numFmtId="0" fontId="14" fillId="2" borderId="1" xfId="2" applyFont="1" applyFill="1" applyBorder="1" applyAlignment="1" applyProtection="1">
      <alignment horizontal="left" vertical="top"/>
      <protection locked="0"/>
    </xf>
    <xf numFmtId="164" fontId="14" fillId="2" borderId="1" xfId="2" applyNumberFormat="1" applyFont="1" applyFill="1" applyBorder="1" applyAlignment="1" applyProtection="1">
      <alignment horizontal="right" vertical="center"/>
      <protection locked="0"/>
    </xf>
    <xf numFmtId="4" fontId="14" fillId="2" borderId="1" xfId="2" applyNumberFormat="1" applyFont="1" applyFill="1" applyBorder="1" applyAlignment="1" applyProtection="1">
      <alignment horizontal="right" vertical="center"/>
      <protection locked="0"/>
    </xf>
    <xf numFmtId="165" fontId="14" fillId="2" borderId="1" xfId="2" applyNumberFormat="1" applyFont="1" applyFill="1" applyBorder="1" applyAlignment="1" applyProtection="1">
      <alignment horizontal="right" vertical="center"/>
      <protection locked="0"/>
    </xf>
    <xf numFmtId="49" fontId="0" fillId="5" borderId="47" xfId="0" applyNumberFormat="1" applyFill="1" applyBorder="1"/>
    <xf numFmtId="49" fontId="0" fillId="5" borderId="45" xfId="0" applyNumberFormat="1" applyFill="1" applyBorder="1"/>
    <xf numFmtId="0" fontId="0" fillId="5" borderId="45" xfId="0" applyNumberForma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9" fontId="19" fillId="0" borderId="1" xfId="1" applyNumberFormat="1" applyFont="1" applyFill="1" applyBorder="1" applyAlignment="1" applyProtection="1">
      <alignment horizontal="left" vertical="center" wrapText="1" indent="1"/>
    </xf>
    <xf numFmtId="0" fontId="14" fillId="2" borderId="46" xfId="0" applyFont="1" applyFill="1" applyBorder="1" applyProtection="1">
      <protection locked="0"/>
    </xf>
    <xf numFmtId="1" fontId="23" fillId="5" borderId="49" xfId="2" applyNumberFormat="1" applyFont="1" applyFill="1" applyBorder="1" applyAlignment="1" applyProtection="1">
      <alignment horizontal="center" vertical="top" wrapText="1"/>
    </xf>
    <xf numFmtId="0" fontId="21" fillId="2" borderId="1" xfId="2" applyFont="1" applyFill="1" applyBorder="1" applyAlignment="1" applyProtection="1">
      <alignment horizontal="left" vertical="top" wrapText="1"/>
      <protection locked="0"/>
    </xf>
    <xf numFmtId="0" fontId="0" fillId="2" borderId="1" xfId="0" applyFill="1" applyBorder="1"/>
    <xf numFmtId="0" fontId="16" fillId="2" borderId="1" xfId="4" applyFont="1" applyFill="1" applyBorder="1" applyAlignment="1" applyProtection="1">
      <alignment vertical="center" wrapText="1"/>
      <protection locked="0"/>
    </xf>
    <xf numFmtId="14" fontId="16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2" borderId="1" xfId="4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0" fontId="17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vertical="center"/>
    </xf>
    <xf numFmtId="0" fontId="37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3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6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7" xfId="10" applyNumberFormat="1" applyFont="1" applyFill="1" applyBorder="1" applyAlignment="1" applyProtection="1">
      <alignment horizontal="center" vertical="center"/>
    </xf>
    <xf numFmtId="14" fontId="18" fillId="2" borderId="37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43" fontId="14" fillId="0" borderId="1" xfId="11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0" fillId="0" borderId="1" xfId="0" applyFill="1" applyBorder="1"/>
    <xf numFmtId="0" fontId="14" fillId="0" borderId="0" xfId="0" applyFont="1" applyAlignment="1" applyProtection="1">
      <alignment horizontal="center" vertical="center"/>
      <protection locked="0"/>
    </xf>
    <xf numFmtId="0" fontId="23" fillId="2" borderId="2" xfId="2" applyFont="1" applyFill="1" applyBorder="1" applyAlignment="1" applyProtection="1">
      <alignment horizontal="left" vertical="top" wrapText="1"/>
      <protection locked="0"/>
    </xf>
    <xf numFmtId="0" fontId="14" fillId="2" borderId="1" xfId="0" applyFont="1" applyFill="1" applyBorder="1" applyProtection="1">
      <protection locked="0"/>
    </xf>
    <xf numFmtId="0" fontId="16" fillId="2" borderId="1" xfId="4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0" fontId="39" fillId="0" borderId="0" xfId="0" applyFont="1"/>
    <xf numFmtId="49" fontId="39" fillId="0" borderId="1" xfId="0" applyNumberFormat="1" applyFont="1" applyBorder="1" applyAlignment="1">
      <alignment wrapText="1"/>
    </xf>
    <xf numFmtId="0" fontId="16" fillId="2" borderId="5" xfId="4" applyFont="1" applyFill="1" applyBorder="1" applyAlignment="1" applyProtection="1">
      <alignment vertical="center" wrapText="1"/>
      <protection locked="0"/>
    </xf>
    <xf numFmtId="0" fontId="39" fillId="0" borderId="1" xfId="0" applyFont="1" applyBorder="1" applyAlignment="1">
      <alignment wrapText="1"/>
    </xf>
    <xf numFmtId="0" fontId="0" fillId="0" borderId="48" xfId="0" applyBorder="1"/>
    <xf numFmtId="14" fontId="14" fillId="0" borderId="0" xfId="1" applyNumberFormat="1" applyFont="1" applyFill="1" applyBorder="1" applyAlignment="1" applyProtection="1">
      <alignment horizontal="center" vertical="center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7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14" fontId="14" fillId="0" borderId="0" xfId="1" applyNumberFormat="1" applyFont="1" applyBorder="1" applyAlignment="1" applyProtection="1">
      <alignment horizontal="center" vertical="center"/>
    </xf>
    <xf numFmtId="0" fontId="14" fillId="0" borderId="0" xfId="1" applyFont="1" applyBorder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6" fillId="2" borderId="50" xfId="4" applyFont="1" applyFill="1" applyBorder="1" applyAlignment="1" applyProtection="1">
      <alignment horizontal="center" vertical="center" wrapText="1"/>
      <protection locked="0"/>
    </xf>
    <xf numFmtId="0" fontId="16" fillId="2" borderId="2" xfId="4" applyFont="1" applyFill="1" applyBorder="1" applyAlignment="1" applyProtection="1">
      <alignment horizontal="center" vertical="center" wrapText="1"/>
      <protection locked="0"/>
    </xf>
    <xf numFmtId="0" fontId="0" fillId="0" borderId="5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4" fillId="0" borderId="3" xfId="0" applyFont="1" applyBorder="1" applyAlignment="1" applyProtection="1">
      <alignment horizontal="center"/>
      <protection locked="0"/>
    </xf>
    <xf numFmtId="0" fontId="16" fillId="0" borderId="50" xfId="4" applyFont="1" applyBorder="1" applyAlignment="1" applyProtection="1">
      <alignment horizontal="center" vertical="center" wrapText="1"/>
      <protection locked="0"/>
    </xf>
    <xf numFmtId="0" fontId="16" fillId="0" borderId="2" xfId="4" applyFont="1" applyBorder="1" applyAlignment="1" applyProtection="1">
      <alignment horizontal="center" vertical="center" wrapText="1"/>
      <protection locked="0"/>
    </xf>
    <xf numFmtId="0" fontId="0" fillId="0" borderId="5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6" fillId="2" borderId="50" xfId="4" applyFont="1" applyFill="1" applyBorder="1" applyAlignment="1" applyProtection="1">
      <alignment horizontal="left" vertical="center" wrapText="1"/>
      <protection locked="0"/>
    </xf>
    <xf numFmtId="0" fontId="16" fillId="2" borderId="2" xfId="4" applyFont="1" applyFill="1" applyBorder="1" applyAlignment="1" applyProtection="1">
      <alignment horizontal="left" vertical="center" wrapText="1"/>
      <protection locked="0"/>
    </xf>
    <xf numFmtId="14" fontId="16" fillId="2" borderId="50" xfId="4" applyNumberFormat="1" applyFont="1" applyFill="1" applyBorder="1" applyAlignment="1" applyProtection="1">
      <alignment horizontal="center" vertical="center" wrapText="1"/>
      <protection locked="0"/>
    </xf>
    <xf numFmtId="14" fontId="16" fillId="2" borderId="2" xfId="4" applyNumberFormat="1" applyFont="1" applyFill="1" applyBorder="1" applyAlignment="1" applyProtection="1">
      <alignment horizontal="center" vertical="center" wrapText="1"/>
      <protection locked="0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4" fontId="41" fillId="0" borderId="1" xfId="0" applyNumberFormat="1" applyFont="1" applyBorder="1" applyAlignment="1">
      <alignment horizontal="right"/>
    </xf>
    <xf numFmtId="171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0" borderId="8" xfId="2" applyFont="1" applyFill="1" applyBorder="1" applyAlignment="1" applyProtection="1">
      <alignment horizontal="left" vertical="top" wrapText="1"/>
      <protection locked="0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styles" Target="styles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39000" y="152971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33</xdr:row>
      <xdr:rowOff>4082</xdr:rowOff>
    </xdr:from>
    <xdr:to>
      <xdr:col>5</xdr:col>
      <xdr:colOff>110219</xdr:colOff>
      <xdr:row>33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35</xdr:row>
      <xdr:rowOff>180975</xdr:rowOff>
    </xdr:from>
    <xdr:to>
      <xdr:col>2</xdr:col>
      <xdr:colOff>554556</xdr:colOff>
      <xdr:row>35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o/Downloads/deklaracia%202015-gaert.democ.mozraob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3"/>
  <sheetViews>
    <sheetView showGridLines="0" tabSelected="1" view="pageBreakPreview" zoomScale="70" zoomScaleSheetLayoutView="70" workbookViewId="0">
      <selection activeCell="K4" sqref="K4"/>
    </sheetView>
  </sheetViews>
  <sheetFormatPr defaultColWidth="9.140625" defaultRowHeight="15"/>
  <cols>
    <col min="1" max="1" width="6.28515625" style="304" bestFit="1" customWidth="1"/>
    <col min="2" max="2" width="13.140625" style="304" customWidth="1"/>
    <col min="3" max="3" width="12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>
      <c r="A1" s="308"/>
      <c r="B1" s="307"/>
      <c r="C1" s="308"/>
      <c r="D1" s="307"/>
      <c r="E1" s="308"/>
      <c r="F1" s="308"/>
      <c r="G1" s="307"/>
      <c r="H1" s="308"/>
      <c r="I1" s="308"/>
      <c r="J1" s="307"/>
      <c r="K1" s="308"/>
      <c r="L1" s="307"/>
    </row>
    <row r="2" spans="1:12">
      <c r="A2" s="314"/>
      <c r="B2" s="314"/>
      <c r="C2" s="314"/>
      <c r="D2" s="314"/>
      <c r="E2" s="314"/>
      <c r="F2" s="314"/>
      <c r="G2" s="314"/>
      <c r="H2" s="314"/>
      <c r="I2" s="389"/>
      <c r="J2" s="389"/>
      <c r="K2" s="388"/>
      <c r="L2" s="307"/>
    </row>
    <row r="3" spans="1:12" s="315" customFormat="1">
      <c r="A3" s="387" t="s">
        <v>309</v>
      </c>
      <c r="B3" s="369"/>
      <c r="C3" s="369"/>
      <c r="D3" s="369"/>
      <c r="E3" s="370"/>
      <c r="F3" s="364"/>
      <c r="G3" s="370"/>
      <c r="H3" s="386"/>
      <c r="I3" s="369"/>
      <c r="J3" s="370"/>
      <c r="K3" s="370"/>
      <c r="L3" s="385" t="s">
        <v>110</v>
      </c>
    </row>
    <row r="4" spans="1:12" s="315" customFormat="1">
      <c r="A4" s="384" t="s">
        <v>141</v>
      </c>
      <c r="B4" s="369"/>
      <c r="C4" s="369"/>
      <c r="D4" s="369"/>
      <c r="E4" s="370"/>
      <c r="F4" s="364"/>
      <c r="G4" s="370"/>
      <c r="H4" s="383"/>
      <c r="I4" s="369"/>
      <c r="J4" s="370"/>
      <c r="K4" s="370" t="s">
        <v>829</v>
      </c>
      <c r="L4" s="382"/>
    </row>
    <row r="5" spans="1:12" s="315" customFormat="1">
      <c r="A5" s="381"/>
      <c r="B5" s="369"/>
      <c r="C5" s="380"/>
      <c r="D5" s="379"/>
      <c r="E5" s="370"/>
      <c r="F5" s="378"/>
      <c r="G5" s="370"/>
      <c r="H5" s="370"/>
      <c r="I5" s="364"/>
      <c r="J5" s="369"/>
      <c r="K5" s="369"/>
      <c r="L5" s="368"/>
    </row>
    <row r="6" spans="1:12" s="315" customFormat="1">
      <c r="A6" s="375" t="s">
        <v>275</v>
      </c>
      <c r="B6" s="364"/>
      <c r="C6" s="364"/>
      <c r="D6" s="364" t="s">
        <v>277</v>
      </c>
      <c r="E6" s="376"/>
      <c r="F6" s="371"/>
      <c r="G6" s="370"/>
      <c r="H6" s="377"/>
      <c r="I6" s="376"/>
      <c r="J6" s="369"/>
      <c r="K6" s="370"/>
      <c r="L6" s="368"/>
    </row>
    <row r="7" spans="1:12" s="315" customFormat="1">
      <c r="A7" s="375" t="s">
        <v>510</v>
      </c>
      <c r="B7" s="364"/>
      <c r="C7" s="364"/>
      <c r="D7" s="364"/>
      <c r="E7" s="370"/>
      <c r="F7" s="371"/>
      <c r="G7" s="371"/>
      <c r="H7" s="371"/>
      <c r="I7" s="373"/>
      <c r="J7" s="370"/>
      <c r="K7" s="369"/>
      <c r="L7" s="368"/>
    </row>
    <row r="8" spans="1:12" s="315" customFormat="1" ht="15.75" thickBot="1">
      <c r="A8" s="374"/>
      <c r="B8" s="370"/>
      <c r="C8" s="373"/>
      <c r="D8" s="372"/>
      <c r="E8" s="370"/>
      <c r="F8" s="371"/>
      <c r="G8" s="371"/>
      <c r="H8" s="371"/>
      <c r="I8" s="370"/>
      <c r="J8" s="369"/>
      <c r="K8" s="369"/>
      <c r="L8" s="368"/>
    </row>
    <row r="9" spans="1:12" ht="15.75" thickBot="1">
      <c r="A9" s="367"/>
      <c r="B9" s="366"/>
      <c r="C9" s="365"/>
      <c r="D9" s="365"/>
      <c r="E9" s="365"/>
      <c r="F9" s="364"/>
      <c r="G9" s="364"/>
      <c r="H9" s="364"/>
      <c r="I9" s="490" t="s">
        <v>478</v>
      </c>
      <c r="J9" s="491"/>
      <c r="K9" s="492"/>
      <c r="L9" s="363"/>
    </row>
    <row r="10" spans="1:12" s="351" customFormat="1" ht="39" customHeight="1" thickBot="1">
      <c r="A10" s="362" t="s">
        <v>64</v>
      </c>
      <c r="B10" s="361" t="s">
        <v>142</v>
      </c>
      <c r="C10" s="361" t="s">
        <v>477</v>
      </c>
      <c r="D10" s="360" t="s">
        <v>282</v>
      </c>
      <c r="E10" s="359" t="s">
        <v>476</v>
      </c>
      <c r="F10" s="358" t="s">
        <v>475</v>
      </c>
      <c r="G10" s="357" t="s">
        <v>229</v>
      </c>
      <c r="H10" s="356" t="s">
        <v>226</v>
      </c>
      <c r="I10" s="355" t="s">
        <v>474</v>
      </c>
      <c r="J10" s="354" t="s">
        <v>279</v>
      </c>
      <c r="K10" s="353" t="s">
        <v>230</v>
      </c>
      <c r="L10" s="352" t="s">
        <v>231</v>
      </c>
    </row>
    <row r="11" spans="1:12" s="345" customFormat="1" ht="15.75" thickBot="1">
      <c r="A11" s="349">
        <v>1</v>
      </c>
      <c r="B11" s="348">
        <v>2</v>
      </c>
      <c r="C11" s="350">
        <v>3</v>
      </c>
      <c r="D11" s="350">
        <v>4</v>
      </c>
      <c r="E11" s="349">
        <v>5</v>
      </c>
      <c r="F11" s="348">
        <v>6</v>
      </c>
      <c r="G11" s="350">
        <v>7</v>
      </c>
      <c r="H11" s="348">
        <v>8</v>
      </c>
      <c r="I11" s="349">
        <v>9</v>
      </c>
      <c r="J11" s="348">
        <v>10</v>
      </c>
      <c r="K11" s="347">
        <v>11</v>
      </c>
      <c r="L11" s="346">
        <v>12</v>
      </c>
    </row>
    <row r="12" spans="1:12">
      <c r="A12" s="344">
        <v>1</v>
      </c>
      <c r="B12" s="335"/>
      <c r="C12" s="334"/>
      <c r="D12" s="343"/>
      <c r="E12" s="342"/>
      <c r="F12" s="331"/>
      <c r="G12" s="341"/>
      <c r="H12" s="341"/>
      <c r="I12" s="340"/>
      <c r="J12" s="339"/>
      <c r="K12" s="338"/>
      <c r="L12" s="337"/>
    </row>
    <row r="13" spans="1:12">
      <c r="A13" s="336">
        <v>2</v>
      </c>
      <c r="B13" s="335"/>
      <c r="C13" s="334"/>
      <c r="D13" s="333"/>
      <c r="E13" s="332"/>
      <c r="F13" s="331"/>
      <c r="G13" s="331"/>
      <c r="H13" s="331"/>
      <c r="I13" s="330"/>
      <c r="J13" s="329"/>
      <c r="K13" s="328"/>
      <c r="L13" s="327"/>
    </row>
    <row r="14" spans="1:12">
      <c r="A14" s="336">
        <v>3</v>
      </c>
      <c r="B14" s="335"/>
      <c r="C14" s="334"/>
      <c r="D14" s="333"/>
      <c r="E14" s="332"/>
      <c r="F14" s="331"/>
      <c r="G14" s="331"/>
      <c r="H14" s="331"/>
      <c r="I14" s="330"/>
      <c r="J14" s="329"/>
      <c r="K14" s="328"/>
      <c r="L14" s="327"/>
    </row>
    <row r="15" spans="1:12">
      <c r="A15" s="336">
        <v>4</v>
      </c>
      <c r="B15" s="335"/>
      <c r="C15" s="334"/>
      <c r="D15" s="333"/>
      <c r="E15" s="332"/>
      <c r="F15" s="331"/>
      <c r="G15" s="331"/>
      <c r="H15" s="331"/>
      <c r="I15" s="330"/>
      <c r="J15" s="329"/>
      <c r="K15" s="328"/>
      <c r="L15" s="327"/>
    </row>
    <row r="16" spans="1:12">
      <c r="A16" s="336">
        <v>5</v>
      </c>
      <c r="B16" s="335"/>
      <c r="C16" s="334"/>
      <c r="D16" s="333"/>
      <c r="E16" s="332"/>
      <c r="F16" s="331"/>
      <c r="G16" s="331"/>
      <c r="H16" s="331"/>
      <c r="I16" s="330"/>
      <c r="J16" s="329"/>
      <c r="K16" s="328"/>
      <c r="L16" s="327"/>
    </row>
    <row r="17" spans="1:12">
      <c r="A17" s="336">
        <v>6</v>
      </c>
      <c r="B17" s="335"/>
      <c r="C17" s="334"/>
      <c r="D17" s="333"/>
      <c r="E17" s="332"/>
      <c r="F17" s="331"/>
      <c r="G17" s="331"/>
      <c r="H17" s="331"/>
      <c r="I17" s="330"/>
      <c r="J17" s="329"/>
      <c r="K17" s="328"/>
      <c r="L17" s="327"/>
    </row>
    <row r="18" spans="1:12">
      <c r="A18" s="336">
        <v>7</v>
      </c>
      <c r="B18" s="335"/>
      <c r="C18" s="334"/>
      <c r="D18" s="333"/>
      <c r="E18" s="332"/>
      <c r="F18" s="331"/>
      <c r="G18" s="331"/>
      <c r="H18" s="331"/>
      <c r="I18" s="330"/>
      <c r="J18" s="329"/>
      <c r="K18" s="328"/>
      <c r="L18" s="327"/>
    </row>
    <row r="19" spans="1:12">
      <c r="A19" s="336">
        <v>8</v>
      </c>
      <c r="B19" s="335"/>
      <c r="C19" s="334"/>
      <c r="D19" s="333"/>
      <c r="E19" s="332"/>
      <c r="F19" s="331"/>
      <c r="G19" s="331"/>
      <c r="H19" s="331"/>
      <c r="I19" s="330"/>
      <c r="J19" s="329"/>
      <c r="K19" s="328"/>
      <c r="L19" s="327"/>
    </row>
    <row r="20" spans="1:12">
      <c r="A20" s="336">
        <v>9</v>
      </c>
      <c r="B20" s="335"/>
      <c r="C20" s="334"/>
      <c r="D20" s="333"/>
      <c r="E20" s="332"/>
      <c r="F20" s="331"/>
      <c r="G20" s="331"/>
      <c r="H20" s="331"/>
      <c r="I20" s="330"/>
      <c r="J20" s="329"/>
      <c r="K20" s="328"/>
      <c r="L20" s="327"/>
    </row>
    <row r="21" spans="1:12">
      <c r="A21" s="336">
        <v>10</v>
      </c>
      <c r="B21" s="335"/>
      <c r="C21" s="334"/>
      <c r="D21" s="333"/>
      <c r="E21" s="332"/>
      <c r="F21" s="331"/>
      <c r="G21" s="331"/>
      <c r="H21" s="331"/>
      <c r="I21" s="330"/>
      <c r="J21" s="329"/>
      <c r="K21" s="328"/>
      <c r="L21" s="327"/>
    </row>
    <row r="22" spans="1:12">
      <c r="A22" s="336">
        <v>11</v>
      </c>
      <c r="B22" s="335"/>
      <c r="C22" s="334"/>
      <c r="D22" s="333"/>
      <c r="E22" s="332"/>
      <c r="F22" s="331"/>
      <c r="G22" s="331"/>
      <c r="H22" s="331"/>
      <c r="I22" s="330"/>
      <c r="J22" s="329"/>
      <c r="K22" s="328"/>
      <c r="L22" s="327"/>
    </row>
    <row r="23" spans="1:12">
      <c r="A23" s="336">
        <v>12</v>
      </c>
      <c r="B23" s="335"/>
      <c r="C23" s="334"/>
      <c r="D23" s="333"/>
      <c r="E23" s="332"/>
      <c r="F23" s="331"/>
      <c r="G23" s="331"/>
      <c r="H23" s="331"/>
      <c r="I23" s="330"/>
      <c r="J23" s="329"/>
      <c r="K23" s="328"/>
      <c r="L23" s="327"/>
    </row>
    <row r="24" spans="1:12">
      <c r="A24" s="336">
        <v>13</v>
      </c>
      <c r="B24" s="335"/>
      <c r="C24" s="334"/>
      <c r="D24" s="333"/>
      <c r="E24" s="332"/>
      <c r="F24" s="331"/>
      <c r="G24" s="331"/>
      <c r="H24" s="331"/>
      <c r="I24" s="330"/>
      <c r="J24" s="329"/>
      <c r="K24" s="328"/>
      <c r="L24" s="327"/>
    </row>
    <row r="25" spans="1:12">
      <c r="A25" s="336">
        <v>14</v>
      </c>
      <c r="B25" s="335"/>
      <c r="C25" s="334"/>
      <c r="D25" s="333"/>
      <c r="E25" s="332"/>
      <c r="F25" s="331"/>
      <c r="G25" s="331"/>
      <c r="H25" s="331"/>
      <c r="I25" s="330"/>
      <c r="J25" s="329"/>
      <c r="K25" s="328"/>
      <c r="L25" s="327"/>
    </row>
    <row r="26" spans="1:12">
      <c r="A26" s="336">
        <v>15</v>
      </c>
      <c r="B26" s="335"/>
      <c r="C26" s="334"/>
      <c r="D26" s="333"/>
      <c r="E26" s="332"/>
      <c r="F26" s="331"/>
      <c r="G26" s="331"/>
      <c r="H26" s="331"/>
      <c r="I26" s="330"/>
      <c r="J26" s="329"/>
      <c r="K26" s="328"/>
      <c r="L26" s="327"/>
    </row>
    <row r="27" spans="1:12">
      <c r="A27" s="336">
        <v>16</v>
      </c>
      <c r="B27" s="335"/>
      <c r="C27" s="334"/>
      <c r="D27" s="333"/>
      <c r="E27" s="332"/>
      <c r="F27" s="331"/>
      <c r="G27" s="331"/>
      <c r="H27" s="331"/>
      <c r="I27" s="330"/>
      <c r="J27" s="329"/>
      <c r="K27" s="328"/>
      <c r="L27" s="327"/>
    </row>
    <row r="28" spans="1:12">
      <c r="A28" s="336">
        <v>17</v>
      </c>
      <c r="B28" s="335"/>
      <c r="C28" s="334"/>
      <c r="D28" s="333"/>
      <c r="E28" s="332"/>
      <c r="F28" s="331"/>
      <c r="G28" s="331"/>
      <c r="H28" s="331"/>
      <c r="I28" s="330"/>
      <c r="J28" s="329"/>
      <c r="K28" s="328"/>
      <c r="L28" s="327"/>
    </row>
    <row r="29" spans="1:12">
      <c r="A29" s="336">
        <v>18</v>
      </c>
      <c r="B29" s="335"/>
      <c r="C29" s="334"/>
      <c r="D29" s="333"/>
      <c r="E29" s="332"/>
      <c r="F29" s="331"/>
      <c r="G29" s="331"/>
      <c r="H29" s="331"/>
      <c r="I29" s="330"/>
      <c r="J29" s="329"/>
      <c r="K29" s="328"/>
      <c r="L29" s="327"/>
    </row>
    <row r="30" spans="1:12">
      <c r="A30" s="336">
        <v>19</v>
      </c>
      <c r="B30" s="335"/>
      <c r="C30" s="334"/>
      <c r="D30" s="333"/>
      <c r="E30" s="332"/>
      <c r="F30" s="331"/>
      <c r="G30" s="331"/>
      <c r="H30" s="331"/>
      <c r="I30" s="330"/>
      <c r="J30" s="329"/>
      <c r="K30" s="328"/>
      <c r="L30" s="327"/>
    </row>
    <row r="31" spans="1:12" ht="15.75" thickBot="1">
      <c r="A31" s="326" t="s">
        <v>278</v>
      </c>
      <c r="B31" s="325"/>
      <c r="C31" s="324"/>
      <c r="D31" s="323"/>
      <c r="E31" s="322"/>
      <c r="F31" s="321"/>
      <c r="G31" s="321"/>
      <c r="H31" s="321"/>
      <c r="I31" s="320"/>
      <c r="J31" s="319"/>
      <c r="K31" s="318"/>
      <c r="L31" s="317"/>
    </row>
    <row r="32" spans="1:12">
      <c r="A32" s="307"/>
      <c r="B32" s="308"/>
      <c r="C32" s="307"/>
      <c r="D32" s="308"/>
      <c r="E32" s="307"/>
      <c r="F32" s="308"/>
      <c r="G32" s="307"/>
      <c r="H32" s="308"/>
      <c r="I32" s="307"/>
      <c r="J32" s="308"/>
      <c r="K32" s="307"/>
      <c r="L32" s="308"/>
    </row>
    <row r="33" spans="1:12">
      <c r="A33" s="307"/>
      <c r="B33" s="314"/>
      <c r="C33" s="307"/>
      <c r="D33" s="314"/>
      <c r="E33" s="307"/>
      <c r="F33" s="314"/>
      <c r="G33" s="307"/>
      <c r="H33" s="314"/>
      <c r="I33" s="307"/>
      <c r="J33" s="314"/>
      <c r="K33" s="307"/>
      <c r="L33" s="314"/>
    </row>
    <row r="34" spans="1:12" s="315" customFormat="1">
      <c r="A34" s="489" t="s">
        <v>435</v>
      </c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</row>
    <row r="35" spans="1:12" s="316" customFormat="1" ht="12.75">
      <c r="A35" s="489" t="s">
        <v>473</v>
      </c>
      <c r="B35" s="489"/>
      <c r="C35" s="489"/>
      <c r="D35" s="489"/>
      <c r="E35" s="489"/>
      <c r="F35" s="489"/>
      <c r="G35" s="489"/>
      <c r="H35" s="489"/>
      <c r="I35" s="489"/>
      <c r="J35" s="489"/>
      <c r="K35" s="489"/>
      <c r="L35" s="489"/>
    </row>
    <row r="36" spans="1:12" s="316" customFormat="1" ht="12.75">
      <c r="A36" s="489"/>
      <c r="B36" s="489"/>
      <c r="C36" s="489"/>
      <c r="D36" s="489"/>
      <c r="E36" s="489"/>
      <c r="F36" s="489"/>
      <c r="G36" s="489"/>
      <c r="H36" s="489"/>
      <c r="I36" s="489"/>
      <c r="J36" s="489"/>
      <c r="K36" s="489"/>
      <c r="L36" s="489"/>
    </row>
    <row r="37" spans="1:12" s="315" customFormat="1">
      <c r="A37" s="489" t="s">
        <v>472</v>
      </c>
      <c r="B37" s="489"/>
      <c r="C37" s="489"/>
      <c r="D37" s="489"/>
      <c r="E37" s="489"/>
      <c r="F37" s="489"/>
      <c r="G37" s="489"/>
      <c r="H37" s="489"/>
      <c r="I37" s="489"/>
      <c r="J37" s="489"/>
      <c r="K37" s="489"/>
      <c r="L37" s="489"/>
    </row>
    <row r="38" spans="1:12" s="315" customFormat="1">
      <c r="A38" s="489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</row>
    <row r="39" spans="1:12" s="315" customFormat="1">
      <c r="A39" s="489" t="s">
        <v>471</v>
      </c>
      <c r="B39" s="489"/>
      <c r="C39" s="489"/>
      <c r="D39" s="489"/>
      <c r="E39" s="489"/>
      <c r="F39" s="489"/>
      <c r="G39" s="489"/>
      <c r="H39" s="489"/>
      <c r="I39" s="489"/>
      <c r="J39" s="489"/>
      <c r="K39" s="489"/>
      <c r="L39" s="489"/>
    </row>
    <row r="40" spans="1:12" s="315" customFormat="1">
      <c r="A40" s="307"/>
      <c r="B40" s="308"/>
      <c r="C40" s="307"/>
      <c r="D40" s="308"/>
      <c r="E40" s="307"/>
      <c r="F40" s="308"/>
      <c r="G40" s="307"/>
      <c r="H40" s="308"/>
      <c r="I40" s="307"/>
      <c r="J40" s="308"/>
      <c r="K40" s="307"/>
      <c r="L40" s="308"/>
    </row>
    <row r="41" spans="1:12" s="315" customFormat="1">
      <c r="A41" s="307"/>
      <c r="B41" s="314"/>
      <c r="C41" s="307"/>
      <c r="D41" s="314"/>
      <c r="E41" s="307"/>
      <c r="F41" s="314"/>
      <c r="G41" s="307"/>
      <c r="H41" s="314"/>
      <c r="I41" s="307"/>
      <c r="J41" s="314"/>
      <c r="K41" s="307"/>
      <c r="L41" s="314"/>
    </row>
    <row r="42" spans="1:12" s="315" customFormat="1">
      <c r="A42" s="307"/>
      <c r="B42" s="308"/>
      <c r="C42" s="307"/>
      <c r="D42" s="308"/>
      <c r="E42" s="307"/>
      <c r="F42" s="308"/>
      <c r="G42" s="307"/>
      <c r="H42" s="308"/>
      <c r="I42" s="307"/>
      <c r="J42" s="308"/>
      <c r="K42" s="307"/>
      <c r="L42" s="308"/>
    </row>
    <row r="43" spans="1:12">
      <c r="A43" s="307"/>
      <c r="B43" s="314"/>
      <c r="C43" s="307"/>
      <c r="D43" s="314"/>
      <c r="E43" s="307"/>
      <c r="F43" s="314"/>
      <c r="G43" s="307"/>
      <c r="H43" s="314"/>
      <c r="I43" s="307"/>
      <c r="J43" s="314"/>
      <c r="K43" s="307"/>
      <c r="L43" s="314"/>
    </row>
    <row r="44" spans="1:12" s="309" customFormat="1">
      <c r="A44" s="495" t="s">
        <v>107</v>
      </c>
      <c r="B44" s="495"/>
      <c r="C44" s="308"/>
      <c r="D44" s="307"/>
      <c r="E44" s="308"/>
      <c r="F44" s="308"/>
      <c r="G44" s="307"/>
      <c r="H44" s="308"/>
      <c r="I44" s="308"/>
      <c r="J44" s="307"/>
      <c r="K44" s="308"/>
      <c r="L44" s="307"/>
    </row>
    <row r="45" spans="1:12" s="309" customFormat="1">
      <c r="A45" s="308"/>
      <c r="B45" s="307"/>
      <c r="C45" s="312"/>
      <c r="D45" s="313"/>
      <c r="E45" s="312"/>
      <c r="F45" s="308"/>
      <c r="G45" s="307"/>
      <c r="H45" s="311"/>
      <c r="I45" s="308"/>
      <c r="J45" s="307"/>
      <c r="K45" s="308"/>
      <c r="L45" s="307"/>
    </row>
    <row r="46" spans="1:12" s="309" customFormat="1" ht="15" customHeight="1">
      <c r="A46" s="308"/>
      <c r="B46" s="307"/>
      <c r="C46" s="488" t="s">
        <v>269</v>
      </c>
      <c r="D46" s="488"/>
      <c r="E46" s="488"/>
      <c r="F46" s="308"/>
      <c r="G46" s="307"/>
      <c r="H46" s="493" t="s">
        <v>470</v>
      </c>
      <c r="I46" s="310"/>
      <c r="J46" s="307"/>
      <c r="K46" s="308"/>
      <c r="L46" s="307"/>
    </row>
    <row r="47" spans="1:12" s="309" customFormat="1">
      <c r="A47" s="308"/>
      <c r="B47" s="307"/>
      <c r="C47" s="308"/>
      <c r="D47" s="307"/>
      <c r="E47" s="308"/>
      <c r="F47" s="308"/>
      <c r="G47" s="307"/>
      <c r="H47" s="494"/>
      <c r="I47" s="310"/>
      <c r="J47" s="307"/>
      <c r="K47" s="308"/>
      <c r="L47" s="307"/>
    </row>
    <row r="48" spans="1:12" s="306" customFormat="1">
      <c r="A48" s="308"/>
      <c r="B48" s="307"/>
      <c r="C48" s="488" t="s">
        <v>140</v>
      </c>
      <c r="D48" s="488"/>
      <c r="E48" s="488"/>
      <c r="F48" s="308"/>
      <c r="G48" s="307"/>
      <c r="H48" s="308"/>
      <c r="I48" s="308"/>
      <c r="J48" s="307"/>
      <c r="K48" s="308"/>
      <c r="L48" s="307"/>
    </row>
    <row r="49" spans="5:5" s="306" customFormat="1">
      <c r="E49" s="304"/>
    </row>
    <row r="50" spans="5:5" s="306" customFormat="1">
      <c r="E50" s="304"/>
    </row>
    <row r="51" spans="5:5" s="306" customFormat="1">
      <c r="E51" s="304"/>
    </row>
    <row r="52" spans="5:5" s="306" customFormat="1">
      <c r="E52" s="304"/>
    </row>
    <row r="53" spans="5:5" s="306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336</v>
      </c>
      <c r="B1" s="78"/>
      <c r="C1" s="498" t="s">
        <v>110</v>
      </c>
      <c r="D1" s="498"/>
      <c r="E1" s="92"/>
    </row>
    <row r="2" spans="1:5" s="6" customFormat="1">
      <c r="A2" s="75" t="s">
        <v>330</v>
      </c>
      <c r="B2" s="78"/>
      <c r="C2" s="496" t="s">
        <v>829</v>
      </c>
      <c r="D2" s="496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9" customFormat="1" ht="18">
      <c r="A11" s="99" t="s">
        <v>331</v>
      </c>
      <c r="B11" s="99"/>
      <c r="C11" s="4"/>
      <c r="D11" s="4"/>
      <c r="E11" s="94"/>
    </row>
    <row r="12" spans="1:5" s="10" customFormat="1">
      <c r="A12" s="99" t="s">
        <v>332</v>
      </c>
      <c r="B12" s="99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>
      <c r="A17" s="88" t="s">
        <v>280</v>
      </c>
      <c r="B17" s="88"/>
      <c r="C17" s="4"/>
      <c r="D17" s="4"/>
      <c r="E17" s="95"/>
    </row>
    <row r="18" spans="1:5" s="10" customFormat="1" ht="17.25" customHeight="1">
      <c r="A18" s="99" t="s">
        <v>333</v>
      </c>
      <c r="B18" s="88"/>
      <c r="C18" s="4"/>
      <c r="D18" s="4"/>
      <c r="E18" s="95"/>
    </row>
    <row r="19" spans="1:5" s="10" customFormat="1" ht="18" customHeight="1">
      <c r="A19" s="99" t="s">
        <v>334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 s="10" customFormat="1">
      <c r="A24" s="88" t="s">
        <v>280</v>
      </c>
      <c r="B24" s="88"/>
      <c r="C24" s="4"/>
      <c r="D24" s="4"/>
      <c r="E24" s="95"/>
    </row>
    <row r="25" spans="1:5" s="3" customFormat="1">
      <c r="A25" s="89"/>
      <c r="B25" s="89"/>
      <c r="C25" s="4"/>
      <c r="D25" s="4"/>
      <c r="E25" s="96"/>
    </row>
    <row r="26" spans="1:5">
      <c r="A26" s="100"/>
      <c r="B26" s="100" t="s">
        <v>337</v>
      </c>
      <c r="C26" s="87">
        <f>SUM(C10:C25)</f>
        <v>0</v>
      </c>
      <c r="D26" s="87">
        <f>SUM(D10:D25)</f>
        <v>0</v>
      </c>
      <c r="E26" s="97"/>
    </row>
    <row r="27" spans="1:5">
      <c r="A27" s="44"/>
      <c r="B27" s="44"/>
    </row>
    <row r="28" spans="1:5">
      <c r="A28" s="2" t="s">
        <v>437</v>
      </c>
      <c r="E28" s="5"/>
    </row>
    <row r="29" spans="1:5">
      <c r="A29" s="2" t="s">
        <v>421</v>
      </c>
    </row>
    <row r="30" spans="1:5">
      <c r="A30" s="222" t="s">
        <v>422</v>
      </c>
    </row>
    <row r="31" spans="1:5">
      <c r="A31" s="222"/>
    </row>
    <row r="32" spans="1:5">
      <c r="A32" s="222" t="s">
        <v>354</v>
      </c>
    </row>
    <row r="33" spans="1:9" s="23" customFormat="1" ht="12.75"/>
    <row r="34" spans="1:9">
      <c r="A34" s="70" t="s">
        <v>107</v>
      </c>
      <c r="E34" s="5"/>
    </row>
    <row r="35" spans="1:9">
      <c r="E35"/>
      <c r="F35"/>
      <c r="G35"/>
      <c r="H35"/>
      <c r="I35"/>
    </row>
    <row r="36" spans="1:9">
      <c r="D36" s="12"/>
      <c r="E36"/>
      <c r="F36"/>
      <c r="G36"/>
      <c r="H36"/>
      <c r="I36"/>
    </row>
    <row r="37" spans="1:9">
      <c r="A37" s="70"/>
      <c r="B37" s="70" t="s">
        <v>272</v>
      </c>
      <c r="D37" s="12"/>
      <c r="E37"/>
      <c r="F37"/>
      <c r="G37"/>
      <c r="H37"/>
      <c r="I37"/>
    </row>
    <row r="38" spans="1:9">
      <c r="B38" s="2" t="s">
        <v>271</v>
      </c>
      <c r="D38" s="12"/>
      <c r="E38"/>
      <c r="F38"/>
      <c r="G38"/>
      <c r="H38"/>
      <c r="I38"/>
    </row>
    <row r="39" spans="1:9" customFormat="1" ht="12.75">
      <c r="A39" s="66"/>
      <c r="B39" s="66" t="s">
        <v>140</v>
      </c>
    </row>
    <row r="4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H29" sqref="H29"/>
    </sheetView>
  </sheetViews>
  <sheetFormatPr defaultColWidth="9.140625"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479</v>
      </c>
      <c r="B1" s="75"/>
      <c r="C1" s="78"/>
      <c r="D1" s="78"/>
      <c r="E1" s="78"/>
      <c r="F1" s="78"/>
      <c r="G1" s="303"/>
      <c r="H1" s="303"/>
      <c r="I1" s="498" t="s">
        <v>110</v>
      </c>
      <c r="J1" s="498"/>
    </row>
    <row r="2" spans="1:10" ht="15">
      <c r="A2" s="77" t="s">
        <v>141</v>
      </c>
      <c r="B2" s="75"/>
      <c r="C2" s="78"/>
      <c r="D2" s="78"/>
      <c r="E2" s="78"/>
      <c r="F2" s="78"/>
      <c r="G2" s="303"/>
      <c r="H2" s="303"/>
      <c r="I2" s="496" t="s">
        <v>829</v>
      </c>
      <c r="J2" s="496"/>
    </row>
    <row r="3" spans="1:10" ht="15">
      <c r="A3" s="77"/>
      <c r="B3" s="77"/>
      <c r="C3" s="75"/>
      <c r="D3" s="75"/>
      <c r="E3" s="75"/>
      <c r="F3" s="75"/>
      <c r="G3" s="303"/>
      <c r="H3" s="303"/>
      <c r="I3" s="303"/>
    </row>
    <row r="4" spans="1:10" ht="15">
      <c r="A4" s="392" t="s">
        <v>480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302"/>
      <c r="B7" s="302"/>
      <c r="C7" s="302"/>
      <c r="D7" s="302"/>
      <c r="E7" s="302"/>
      <c r="F7" s="302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9">
        <v>1</v>
      </c>
      <c r="B9" s="518" t="s">
        <v>534</v>
      </c>
      <c r="C9" s="88"/>
      <c r="D9" s="519" t="s">
        <v>539</v>
      </c>
      <c r="E9" s="88"/>
      <c r="F9" s="99" t="s">
        <v>350</v>
      </c>
      <c r="G9" s="4">
        <v>2500</v>
      </c>
      <c r="H9" s="520">
        <v>2000</v>
      </c>
      <c r="I9" s="4">
        <v>500</v>
      </c>
      <c r="J9" s="238" t="s">
        <v>0</v>
      </c>
    </row>
    <row r="10" spans="1:10" ht="15">
      <c r="A10" s="99">
        <v>2</v>
      </c>
      <c r="B10" s="518" t="s">
        <v>830</v>
      </c>
      <c r="C10" s="88"/>
      <c r="D10" s="519" t="s">
        <v>837</v>
      </c>
      <c r="E10" s="88"/>
      <c r="F10" s="99" t="s">
        <v>350</v>
      </c>
      <c r="G10" s="4">
        <v>2500</v>
      </c>
      <c r="H10" s="520">
        <v>2000</v>
      </c>
      <c r="I10" s="4">
        <v>500</v>
      </c>
    </row>
    <row r="11" spans="1:10" ht="15">
      <c r="A11" s="99">
        <v>3</v>
      </c>
      <c r="B11" s="518" t="s">
        <v>831</v>
      </c>
      <c r="C11" s="88"/>
      <c r="D11" s="519" t="s">
        <v>838</v>
      </c>
      <c r="E11" s="88"/>
      <c r="F11" s="99" t="s">
        <v>350</v>
      </c>
      <c r="G11" s="4">
        <v>2875</v>
      </c>
      <c r="H11" s="520">
        <v>2300</v>
      </c>
      <c r="I11" s="4">
        <v>575</v>
      </c>
    </row>
    <row r="12" spans="1:10" ht="15">
      <c r="A12" s="99">
        <v>4</v>
      </c>
      <c r="B12" s="518" t="s">
        <v>832</v>
      </c>
      <c r="C12" s="88"/>
      <c r="D12" s="519" t="s">
        <v>839</v>
      </c>
      <c r="E12" s="88"/>
      <c r="F12" s="99" t="s">
        <v>350</v>
      </c>
      <c r="G12" s="4">
        <v>3500</v>
      </c>
      <c r="H12" s="520">
        <v>2800</v>
      </c>
      <c r="I12" s="4">
        <v>700</v>
      </c>
    </row>
    <row r="13" spans="1:10" ht="15">
      <c r="A13" s="99">
        <v>5</v>
      </c>
      <c r="B13" s="518" t="s">
        <v>833</v>
      </c>
      <c r="C13" s="88"/>
      <c r="D13" s="519" t="s">
        <v>840</v>
      </c>
      <c r="E13" s="88"/>
      <c r="F13" s="99" t="s">
        <v>350</v>
      </c>
      <c r="G13" s="4">
        <v>1250</v>
      </c>
      <c r="H13" s="520">
        <v>1000</v>
      </c>
      <c r="I13" s="4">
        <v>250</v>
      </c>
    </row>
    <row r="14" spans="1:10" ht="15">
      <c r="A14" s="99">
        <v>6</v>
      </c>
      <c r="B14" s="518" t="s">
        <v>834</v>
      </c>
      <c r="C14" s="88"/>
      <c r="D14" s="519" t="s">
        <v>841</v>
      </c>
      <c r="E14" s="88"/>
      <c r="F14" s="99" t="s">
        <v>350</v>
      </c>
      <c r="G14" s="4">
        <v>625</v>
      </c>
      <c r="H14" s="520">
        <v>500</v>
      </c>
      <c r="I14" s="4">
        <v>125</v>
      </c>
    </row>
    <row r="15" spans="1:10" ht="15">
      <c r="A15" s="99">
        <v>7</v>
      </c>
      <c r="B15" s="518" t="s">
        <v>835</v>
      </c>
      <c r="C15" s="88"/>
      <c r="D15" s="519" t="s">
        <v>842</v>
      </c>
      <c r="E15" s="88"/>
      <c r="F15" s="99" t="s">
        <v>350</v>
      </c>
      <c r="G15" s="4">
        <v>1250</v>
      </c>
      <c r="H15" s="520">
        <v>1000</v>
      </c>
      <c r="I15" s="4">
        <v>250</v>
      </c>
    </row>
    <row r="16" spans="1:10" ht="15">
      <c r="A16" s="99">
        <v>8</v>
      </c>
      <c r="B16" s="518" t="s">
        <v>736</v>
      </c>
      <c r="C16" s="88"/>
      <c r="D16" s="519" t="s">
        <v>739</v>
      </c>
      <c r="E16" s="88"/>
      <c r="F16" s="99" t="s">
        <v>350</v>
      </c>
      <c r="G16" s="4">
        <v>2500</v>
      </c>
      <c r="H16" s="520">
        <v>2000</v>
      </c>
      <c r="I16" s="4">
        <v>500</v>
      </c>
    </row>
    <row r="17" spans="1:9" ht="15">
      <c r="A17" s="99">
        <v>9</v>
      </c>
      <c r="B17" s="518" t="s">
        <v>735</v>
      </c>
      <c r="C17" s="88"/>
      <c r="D17" s="519" t="s">
        <v>738</v>
      </c>
      <c r="E17" s="88"/>
      <c r="F17" s="99" t="s">
        <v>350</v>
      </c>
      <c r="G17" s="4">
        <v>2500</v>
      </c>
      <c r="H17" s="520">
        <v>2000</v>
      </c>
      <c r="I17" s="4">
        <v>500</v>
      </c>
    </row>
    <row r="18" spans="1:9" ht="15">
      <c r="A18" s="99">
        <v>10</v>
      </c>
      <c r="B18" s="518" t="s">
        <v>836</v>
      </c>
      <c r="C18" s="88"/>
      <c r="D18" s="519" t="s">
        <v>843</v>
      </c>
      <c r="E18" s="88"/>
      <c r="F18" s="99" t="s">
        <v>350</v>
      </c>
      <c r="G18" s="4">
        <v>625</v>
      </c>
      <c r="H18" s="520">
        <v>500</v>
      </c>
      <c r="I18" s="4">
        <v>125</v>
      </c>
    </row>
    <row r="19" spans="1:9" ht="15">
      <c r="A19" s="99">
        <v>11</v>
      </c>
      <c r="B19" s="518" t="s">
        <v>533</v>
      </c>
      <c r="C19" s="88"/>
      <c r="D19" s="519" t="s">
        <v>538</v>
      </c>
      <c r="E19" s="88"/>
      <c r="F19" s="99" t="s">
        <v>350</v>
      </c>
      <c r="G19" s="4">
        <v>2500</v>
      </c>
      <c r="H19" s="520">
        <v>2000</v>
      </c>
      <c r="I19" s="4">
        <v>500</v>
      </c>
    </row>
    <row r="20" spans="1:9" ht="15">
      <c r="A20" s="99">
        <v>12</v>
      </c>
      <c r="B20" s="518" t="s">
        <v>535</v>
      </c>
      <c r="C20" s="88"/>
      <c r="D20" s="519" t="s">
        <v>540</v>
      </c>
      <c r="E20" s="88"/>
      <c r="F20" s="99" t="s">
        <v>350</v>
      </c>
      <c r="G20" s="4">
        <v>3750</v>
      </c>
      <c r="H20" s="520">
        <v>3000</v>
      </c>
      <c r="I20" s="4">
        <v>750</v>
      </c>
    </row>
    <row r="21" spans="1:9" ht="15">
      <c r="A21" s="99">
        <v>13</v>
      </c>
      <c r="B21" s="518" t="s">
        <v>536</v>
      </c>
      <c r="C21" s="438"/>
      <c r="D21" s="519" t="s">
        <v>542</v>
      </c>
      <c r="E21" s="438"/>
      <c r="F21" s="99" t="s">
        <v>350</v>
      </c>
      <c r="G21" s="443">
        <v>2500</v>
      </c>
      <c r="H21" s="520">
        <v>2000</v>
      </c>
      <c r="I21" s="4">
        <v>500</v>
      </c>
    </row>
    <row r="22" spans="1:9" ht="15">
      <c r="A22" s="99">
        <v>14</v>
      </c>
      <c r="B22" s="518" t="s">
        <v>734</v>
      </c>
      <c r="C22" s="438"/>
      <c r="D22" s="519" t="s">
        <v>737</v>
      </c>
      <c r="E22" s="438"/>
      <c r="F22" s="99" t="s">
        <v>350</v>
      </c>
      <c r="G22" s="443">
        <v>3750</v>
      </c>
      <c r="H22" s="520">
        <v>3000</v>
      </c>
      <c r="I22" s="4">
        <v>750</v>
      </c>
    </row>
    <row r="23" spans="1:9" ht="15">
      <c r="A23" s="99">
        <v>15</v>
      </c>
      <c r="B23" s="518" t="s">
        <v>532</v>
      </c>
      <c r="C23" s="88"/>
      <c r="D23" s="519" t="s">
        <v>537</v>
      </c>
      <c r="E23" s="88"/>
      <c r="F23" s="99"/>
      <c r="G23" s="4">
        <v>2500</v>
      </c>
      <c r="H23" s="520">
        <v>2000</v>
      </c>
      <c r="I23" s="4">
        <v>500</v>
      </c>
    </row>
    <row r="24" spans="1:9" ht="15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>
      <c r="A34" s="88"/>
      <c r="B34" s="100"/>
      <c r="C34" s="100"/>
      <c r="D34" s="100"/>
      <c r="E34" s="100"/>
      <c r="F34" s="88" t="s">
        <v>459</v>
      </c>
      <c r="G34" s="87">
        <f>SUM(G9:G33)</f>
        <v>35125</v>
      </c>
      <c r="H34" s="87">
        <f>SUM(H9:H33)</f>
        <v>28100</v>
      </c>
      <c r="I34" s="87">
        <f>SUM(I9:I33)</f>
        <v>7025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481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4"/>
      <c r="F43" s="194"/>
      <c r="G43" s="194"/>
      <c r="H43" s="190"/>
      <c r="I43" s="190"/>
    </row>
    <row r="44" spans="1:9" ht="15">
      <c r="A44" s="196"/>
      <c r="B44" s="196"/>
      <c r="C44" s="196" t="s">
        <v>397</v>
      </c>
      <c r="D44" s="196"/>
      <c r="E44" s="196"/>
      <c r="F44" s="196"/>
      <c r="G44" s="196"/>
      <c r="H44" s="190"/>
      <c r="I44" s="190"/>
    </row>
    <row r="45" spans="1:9" ht="15">
      <c r="A45" s="190"/>
      <c r="B45" s="190"/>
      <c r="C45" s="190" t="s">
        <v>396</v>
      </c>
      <c r="D45" s="190"/>
      <c r="E45" s="190"/>
      <c r="F45" s="190"/>
      <c r="G45" s="190"/>
      <c r="H45" s="190"/>
      <c r="I45" s="190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6"/>
  <sheetViews>
    <sheetView view="pageBreakPreview" zoomScale="70" zoomScaleSheetLayoutView="70" workbookViewId="0">
      <selection activeCell="A38" sqref="A38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482</v>
      </c>
      <c r="B1" s="78"/>
      <c r="C1" s="78"/>
      <c r="D1" s="78"/>
      <c r="E1" s="78"/>
      <c r="F1" s="78"/>
      <c r="G1" s="498" t="s">
        <v>110</v>
      </c>
      <c r="H1" s="498"/>
    </row>
    <row r="2" spans="1:8" ht="15">
      <c r="A2" s="77" t="s">
        <v>141</v>
      </c>
      <c r="B2" s="78"/>
      <c r="C2" s="78"/>
      <c r="D2" s="78"/>
      <c r="E2" s="78"/>
      <c r="F2" s="78"/>
      <c r="G2" s="496" t="s">
        <v>829</v>
      </c>
      <c r="H2" s="496"/>
    </row>
    <row r="3" spans="1:8" ht="15">
      <c r="A3" s="77"/>
      <c r="B3" s="77"/>
      <c r="C3" s="77"/>
      <c r="D3" s="77"/>
      <c r="E3" s="77"/>
      <c r="F3" s="77"/>
      <c r="G3" s="303"/>
      <c r="H3" s="303"/>
    </row>
    <row r="4" spans="1:8" ht="15">
      <c r="A4" s="392" t="s">
        <v>480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302"/>
      <c r="B7" s="302"/>
      <c r="C7" s="302"/>
      <c r="D7" s="302"/>
      <c r="E7" s="302"/>
      <c r="F7" s="302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 t="s">
        <v>543</v>
      </c>
      <c r="B9" s="99" t="s">
        <v>740</v>
      </c>
      <c r="C9" s="421" t="s">
        <v>741</v>
      </c>
      <c r="D9" s="99"/>
      <c r="E9" s="99" t="s">
        <v>742</v>
      </c>
      <c r="F9" s="15"/>
      <c r="G9" s="422">
        <v>675</v>
      </c>
      <c r="H9" s="422"/>
    </row>
    <row r="10" spans="1:8" ht="15">
      <c r="A10" s="99" t="s">
        <v>743</v>
      </c>
      <c r="B10" s="99" t="s">
        <v>744</v>
      </c>
      <c r="C10" s="421" t="s">
        <v>745</v>
      </c>
      <c r="D10" s="99"/>
      <c r="E10" s="99" t="s">
        <v>742</v>
      </c>
      <c r="F10" s="15"/>
      <c r="G10" s="422">
        <v>675</v>
      </c>
      <c r="H10" s="422"/>
    </row>
    <row r="11" spans="1:8" ht="15">
      <c r="A11" s="88" t="s">
        <v>544</v>
      </c>
      <c r="B11" s="88" t="s">
        <v>844</v>
      </c>
      <c r="C11" s="423" t="s">
        <v>845</v>
      </c>
      <c r="D11" s="88"/>
      <c r="E11" s="99" t="s">
        <v>742</v>
      </c>
      <c r="F11" s="14">
        <v>5</v>
      </c>
      <c r="G11" s="433">
        <f>815+587</f>
        <v>1402</v>
      </c>
      <c r="H11" s="4">
        <f>815+2500</f>
        <v>3315</v>
      </c>
    </row>
    <row r="12" spans="1:8" ht="15">
      <c r="A12" s="88" t="s">
        <v>816</v>
      </c>
      <c r="B12" s="88" t="s">
        <v>846</v>
      </c>
      <c r="C12" s="423" t="s">
        <v>541</v>
      </c>
      <c r="D12" s="88"/>
      <c r="E12" s="88" t="s">
        <v>847</v>
      </c>
      <c r="F12" s="14">
        <v>2</v>
      </c>
      <c r="G12" s="433">
        <v>200</v>
      </c>
      <c r="H12" s="4">
        <v>200</v>
      </c>
    </row>
    <row r="13" spans="1:8" ht="15">
      <c r="A13" s="88" t="s">
        <v>849</v>
      </c>
      <c r="B13" s="88" t="s">
        <v>850</v>
      </c>
      <c r="C13" s="88">
        <v>1011025572</v>
      </c>
      <c r="D13" s="88"/>
      <c r="E13" s="88" t="s">
        <v>848</v>
      </c>
      <c r="F13" s="88">
        <v>2</v>
      </c>
      <c r="G13" s="433">
        <v>240</v>
      </c>
      <c r="H13" s="4">
        <v>240</v>
      </c>
    </row>
    <row r="14" spans="1:8" ht="15">
      <c r="A14" s="88" t="s">
        <v>816</v>
      </c>
      <c r="B14" s="88" t="s">
        <v>846</v>
      </c>
      <c r="C14" s="423" t="s">
        <v>541</v>
      </c>
      <c r="D14" s="88"/>
      <c r="E14" s="88" t="s">
        <v>848</v>
      </c>
      <c r="F14" s="88">
        <v>2</v>
      </c>
      <c r="G14" s="433">
        <v>240</v>
      </c>
      <c r="H14" s="4">
        <v>240</v>
      </c>
    </row>
    <row r="15" spans="1:8" ht="15">
      <c r="A15" s="88"/>
      <c r="B15" s="88"/>
      <c r="C15" s="423"/>
      <c r="D15" s="88"/>
      <c r="E15" s="88"/>
      <c r="F15" s="14"/>
      <c r="G15" s="433"/>
      <c r="H15" s="4"/>
    </row>
    <row r="16" spans="1:8" ht="15">
      <c r="A16" s="88"/>
      <c r="B16" s="88"/>
      <c r="C16" s="434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8" ht="15">
      <c r="A33" s="88"/>
      <c r="B33" s="88"/>
      <c r="C33" s="88"/>
      <c r="D33" s="88"/>
      <c r="E33" s="88"/>
      <c r="F33" s="88"/>
      <c r="G33" s="4"/>
      <c r="H33" s="4"/>
    </row>
    <row r="34" spans="1:8" ht="15">
      <c r="A34" s="100"/>
      <c r="B34" s="100"/>
      <c r="C34" s="100"/>
      <c r="D34" s="100"/>
      <c r="E34" s="100"/>
      <c r="F34" s="100" t="s">
        <v>341</v>
      </c>
      <c r="G34" s="87">
        <f>SUM(G9:G33)</f>
        <v>3432</v>
      </c>
      <c r="H34" s="87">
        <f>SUM(H9:H33)</f>
        <v>3995</v>
      </c>
    </row>
    <row r="35" spans="1:8" ht="15">
      <c r="A35" s="44"/>
      <c r="B35" s="44"/>
      <c r="C35" s="44"/>
      <c r="D35" s="44"/>
      <c r="E35" s="44"/>
      <c r="F35" s="44"/>
      <c r="G35" s="2"/>
      <c r="H35" s="2"/>
    </row>
    <row r="36" spans="1:8" ht="15">
      <c r="A36" s="222" t="s">
        <v>483</v>
      </c>
      <c r="B36" s="44"/>
      <c r="C36" s="44"/>
      <c r="D36" s="44"/>
      <c r="E36" s="44"/>
      <c r="F36" s="44"/>
      <c r="G36" s="2"/>
      <c r="H36" s="2"/>
    </row>
    <row r="37" spans="1:8" ht="15">
      <c r="A37" s="222"/>
      <c r="B37" s="44"/>
      <c r="C37" s="44"/>
      <c r="D37" s="44"/>
      <c r="E37" s="44"/>
      <c r="F37" s="44"/>
      <c r="G37" s="2"/>
      <c r="H37" s="2"/>
    </row>
    <row r="38" spans="1:8" ht="15">
      <c r="A38" s="222"/>
      <c r="B38" s="2"/>
      <c r="C38" s="2"/>
      <c r="D38" s="2"/>
      <c r="E38" s="2"/>
      <c r="F38" s="2"/>
      <c r="G38" s="2"/>
      <c r="H38" s="2"/>
    </row>
    <row r="39" spans="1:8" ht="15">
      <c r="A39" s="222"/>
      <c r="B39" s="2"/>
      <c r="C39" s="2"/>
      <c r="D39" s="2"/>
      <c r="E39" s="2"/>
      <c r="F39" s="2"/>
      <c r="G39" s="2"/>
      <c r="H39" s="2"/>
    </row>
    <row r="40" spans="1:8">
      <c r="A40" s="23"/>
      <c r="B40" s="23"/>
      <c r="C40" s="23"/>
      <c r="D40" s="23"/>
      <c r="E40" s="23"/>
      <c r="F40" s="23"/>
      <c r="G40" s="23"/>
      <c r="H40" s="23"/>
    </row>
    <row r="41" spans="1:8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>
      <c r="A42" s="2"/>
      <c r="B42" s="2"/>
      <c r="C42" s="2"/>
      <c r="D42" s="2"/>
      <c r="E42" s="2"/>
      <c r="F42" s="2"/>
      <c r="G42" s="2"/>
      <c r="H42" s="2"/>
    </row>
    <row r="43" spans="1:8" ht="15">
      <c r="A43" s="2"/>
      <c r="B43" s="2"/>
      <c r="C43" s="2"/>
      <c r="D43" s="2"/>
      <c r="E43" s="2"/>
      <c r="F43" s="2"/>
      <c r="G43" s="2"/>
      <c r="H43" s="12"/>
    </row>
    <row r="44" spans="1:8" ht="15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>
      <c r="A45" s="2"/>
      <c r="B45" s="2" t="s">
        <v>271</v>
      </c>
      <c r="C45" s="2"/>
      <c r="D45" s="2"/>
      <c r="E45" s="2"/>
      <c r="F45" s="2"/>
      <c r="G45" s="2"/>
      <c r="H45" s="12"/>
    </row>
    <row r="46" spans="1:8">
      <c r="A46" s="66"/>
      <c r="B46" s="66" t="s">
        <v>140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484</v>
      </c>
      <c r="B1" s="75"/>
      <c r="C1" s="78"/>
      <c r="D1" s="78"/>
      <c r="E1" s="78"/>
      <c r="F1" s="78"/>
      <c r="G1" s="498" t="s">
        <v>110</v>
      </c>
      <c r="H1" s="498"/>
    </row>
    <row r="2" spans="1:10" ht="15">
      <c r="A2" s="77" t="s">
        <v>141</v>
      </c>
      <c r="B2" s="75"/>
      <c r="C2" s="78"/>
      <c r="D2" s="78"/>
      <c r="E2" s="78"/>
      <c r="F2" s="78"/>
      <c r="G2" s="496" t="s">
        <v>829</v>
      </c>
      <c r="H2" s="496"/>
    </row>
    <row r="3" spans="1:10" ht="15">
      <c r="A3" s="77"/>
      <c r="B3" s="77"/>
      <c r="C3" s="77"/>
      <c r="D3" s="77"/>
      <c r="E3" s="77"/>
      <c r="F3" s="77"/>
      <c r="G3" s="303"/>
      <c r="H3" s="303"/>
    </row>
    <row r="4" spans="1:10" ht="15">
      <c r="A4" s="392" t="s">
        <v>480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302"/>
      <c r="B7" s="302"/>
      <c r="C7" s="302"/>
      <c r="D7" s="302"/>
      <c r="E7" s="302"/>
      <c r="F7" s="302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485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/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14" sqref="K14"/>
    </sheetView>
  </sheetViews>
  <sheetFormatPr defaultColWidth="9.140625" defaultRowHeight="12.75"/>
  <cols>
    <col min="1" max="1" width="5.42578125" style="191" customWidth="1"/>
    <col min="2" max="2" width="27.5703125" style="191" customWidth="1"/>
    <col min="3" max="3" width="19.28515625" style="191" customWidth="1"/>
    <col min="4" max="4" width="16.85546875" style="191" customWidth="1"/>
    <col min="5" max="5" width="13.140625" style="191" customWidth="1"/>
    <col min="6" max="6" width="17" style="191" customWidth="1"/>
    <col min="7" max="7" width="13.7109375" style="191" customWidth="1"/>
    <col min="8" max="8" width="19.42578125" style="191" bestFit="1" customWidth="1"/>
    <col min="9" max="9" width="18.5703125" style="191" bestFit="1" customWidth="1"/>
    <col min="10" max="10" width="16.7109375" style="191" customWidth="1"/>
    <col min="11" max="11" width="17.7109375" style="191" customWidth="1"/>
    <col min="12" max="12" width="12.85546875" style="191" customWidth="1"/>
    <col min="13" max="16384" width="9.140625" style="191"/>
  </cols>
  <sheetData>
    <row r="2" spans="1:12" ht="15">
      <c r="A2" s="465" t="s">
        <v>486</v>
      </c>
      <c r="B2" s="465"/>
      <c r="C2" s="465"/>
      <c r="D2" s="465"/>
      <c r="E2" s="465"/>
      <c r="F2" s="78"/>
      <c r="G2" s="78"/>
      <c r="H2" s="78"/>
      <c r="I2" s="78"/>
      <c r="J2" s="470"/>
      <c r="K2" s="471"/>
      <c r="L2" s="471" t="s">
        <v>110</v>
      </c>
    </row>
    <row r="3" spans="1:12" ht="15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470"/>
      <c r="K3" s="487" t="s">
        <v>829</v>
      </c>
      <c r="L3" s="462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470"/>
      <c r="K4" s="470"/>
      <c r="L4" s="470"/>
    </row>
    <row r="5" spans="1:12" ht="15">
      <c r="A5" s="392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">
        <v>510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463"/>
      <c r="B8" s="463"/>
      <c r="C8" s="463"/>
      <c r="D8" s="463"/>
      <c r="E8" s="463"/>
      <c r="F8" s="463"/>
      <c r="G8" s="463"/>
      <c r="H8" s="463"/>
      <c r="I8" s="463"/>
      <c r="J8" s="79"/>
      <c r="K8" s="79"/>
      <c r="L8" s="79"/>
    </row>
    <row r="9" spans="1:12" ht="45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2" ht="45">
      <c r="A10" s="99">
        <v>1</v>
      </c>
      <c r="B10" s="393" t="s">
        <v>851</v>
      </c>
      <c r="C10" s="99" t="s">
        <v>852</v>
      </c>
      <c r="D10" s="99">
        <v>202159788</v>
      </c>
      <c r="E10" s="99"/>
      <c r="F10" s="99" t="s">
        <v>853</v>
      </c>
      <c r="G10" s="99"/>
      <c r="H10" s="99"/>
      <c r="I10" s="99"/>
      <c r="J10" s="521">
        <v>3.5000000000000003E-2</v>
      </c>
      <c r="K10" s="4">
        <v>350</v>
      </c>
      <c r="L10" s="99"/>
    </row>
    <row r="11" spans="1:12" ht="30">
      <c r="A11" s="99">
        <v>2</v>
      </c>
      <c r="B11" s="393" t="s">
        <v>854</v>
      </c>
      <c r="C11" s="99" t="s">
        <v>855</v>
      </c>
      <c r="D11" s="99">
        <v>437059415</v>
      </c>
      <c r="E11" s="99"/>
      <c r="F11" s="99"/>
      <c r="G11" s="99" t="s">
        <v>856</v>
      </c>
      <c r="H11" s="99" t="s">
        <v>857</v>
      </c>
      <c r="I11" s="99"/>
      <c r="J11" s="4"/>
      <c r="K11" s="4">
        <v>400</v>
      </c>
      <c r="L11" s="99"/>
    </row>
    <row r="12" spans="1:12" ht="15">
      <c r="A12" s="99">
        <v>3</v>
      </c>
      <c r="B12" s="39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9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9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9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9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9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9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9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9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9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9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9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9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9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9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9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9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9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9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9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9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9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278</v>
      </c>
      <c r="B34" s="39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93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750</v>
      </c>
      <c r="L35" s="88"/>
    </row>
    <row r="36" spans="1:12" ht="15">
      <c r="A36" s="236"/>
      <c r="B36" s="236"/>
      <c r="C36" s="236"/>
      <c r="D36" s="236"/>
      <c r="E36" s="236"/>
      <c r="F36" s="236"/>
      <c r="G36" s="236"/>
      <c r="H36" s="236"/>
      <c r="I36" s="236"/>
      <c r="J36" s="236"/>
      <c r="K36" s="190"/>
    </row>
    <row r="37" spans="1:12" ht="15">
      <c r="A37" s="237" t="s">
        <v>499</v>
      </c>
      <c r="B37" s="237"/>
      <c r="C37" s="236"/>
      <c r="D37" s="236"/>
      <c r="E37" s="236"/>
      <c r="F37" s="236"/>
      <c r="G37" s="236"/>
      <c r="H37" s="236"/>
      <c r="I37" s="236"/>
      <c r="J37" s="236"/>
      <c r="K37" s="190"/>
    </row>
    <row r="38" spans="1:12" ht="15">
      <c r="A38" s="237" t="s">
        <v>500</v>
      </c>
      <c r="B38" s="237"/>
      <c r="C38" s="236"/>
      <c r="D38" s="236"/>
      <c r="E38" s="236"/>
      <c r="F38" s="236"/>
      <c r="G38" s="236"/>
      <c r="H38" s="236"/>
      <c r="I38" s="236"/>
      <c r="J38" s="236"/>
      <c r="K38" s="190"/>
    </row>
    <row r="39" spans="1:12" ht="15">
      <c r="A39" s="222" t="s">
        <v>501</v>
      </c>
      <c r="B39" s="237"/>
      <c r="C39" s="190"/>
      <c r="D39" s="190"/>
      <c r="E39" s="190"/>
      <c r="F39" s="190"/>
      <c r="G39" s="190"/>
      <c r="H39" s="190"/>
      <c r="I39" s="190"/>
      <c r="J39" s="190"/>
      <c r="K39" s="190"/>
    </row>
    <row r="40" spans="1:12" ht="15">
      <c r="A40" s="222" t="s">
        <v>502</v>
      </c>
      <c r="B40" s="237"/>
      <c r="C40" s="190"/>
      <c r="D40" s="190"/>
      <c r="E40" s="190"/>
      <c r="F40" s="190"/>
      <c r="G40" s="190"/>
      <c r="H40" s="190"/>
      <c r="I40" s="190"/>
      <c r="J40" s="190"/>
      <c r="K40" s="190"/>
    </row>
    <row r="41" spans="1:12" ht="15">
      <c r="A41" s="222"/>
      <c r="B41" s="237"/>
      <c r="C41" s="190"/>
      <c r="D41" s="190"/>
      <c r="E41" s="190"/>
      <c r="F41" s="190"/>
      <c r="G41" s="190"/>
      <c r="H41" s="190"/>
      <c r="I41" s="190"/>
      <c r="J41" s="190"/>
      <c r="K41" s="190"/>
    </row>
    <row r="42" spans="1:12" ht="15">
      <c r="A42" s="222"/>
      <c r="B42" s="237"/>
      <c r="C42" s="190"/>
      <c r="D42" s="190"/>
      <c r="E42" s="190"/>
      <c r="F42" s="190"/>
      <c r="G42" s="190"/>
      <c r="H42" s="190"/>
      <c r="I42" s="190"/>
      <c r="J42" s="190"/>
      <c r="K42" s="190"/>
    </row>
    <row r="43" spans="1:12">
      <c r="A43" s="233"/>
      <c r="B43" s="233"/>
      <c r="C43" s="233"/>
      <c r="D43" s="233"/>
      <c r="E43" s="233"/>
      <c r="F43" s="233"/>
      <c r="G43" s="233"/>
      <c r="H43" s="233"/>
      <c r="I43" s="233"/>
      <c r="J43" s="233"/>
      <c r="K43" s="233"/>
    </row>
    <row r="44" spans="1:12" ht="15" customHeight="1">
      <c r="A44" s="466" t="s">
        <v>107</v>
      </c>
      <c r="B44" s="466"/>
      <c r="C44" s="394"/>
      <c r="D44" s="395"/>
      <c r="E44" s="395"/>
      <c r="F44" s="394"/>
      <c r="G44" s="394"/>
      <c r="H44" s="394"/>
      <c r="I44" s="394"/>
      <c r="J44" s="394"/>
      <c r="K44" s="190"/>
    </row>
    <row r="45" spans="1:12" ht="15">
      <c r="A45" s="394"/>
      <c r="B45" s="395"/>
      <c r="C45" s="394"/>
      <c r="D45" s="395"/>
      <c r="E45" s="395"/>
      <c r="F45" s="394"/>
      <c r="G45" s="394"/>
      <c r="H45" s="394"/>
      <c r="I45" s="394"/>
      <c r="J45" s="396"/>
      <c r="K45" s="190"/>
    </row>
    <row r="46" spans="1:12" ht="15" customHeight="1">
      <c r="A46" s="394"/>
      <c r="B46" s="395"/>
      <c r="C46" s="467" t="s">
        <v>269</v>
      </c>
      <c r="D46" s="467"/>
      <c r="E46" s="464"/>
      <c r="F46" s="397"/>
      <c r="G46" s="468" t="s">
        <v>503</v>
      </c>
      <c r="H46" s="468"/>
      <c r="I46" s="468"/>
      <c r="J46" s="398"/>
      <c r="K46" s="190"/>
    </row>
    <row r="47" spans="1:12" ht="15">
      <c r="A47" s="394"/>
      <c r="B47" s="395"/>
      <c r="C47" s="394"/>
      <c r="D47" s="395"/>
      <c r="E47" s="395"/>
      <c r="F47" s="394"/>
      <c r="G47" s="469"/>
      <c r="H47" s="469"/>
      <c r="I47" s="469"/>
      <c r="J47" s="398"/>
      <c r="K47" s="190"/>
    </row>
    <row r="48" spans="1:12" ht="15">
      <c r="A48" s="394"/>
      <c r="B48" s="395"/>
      <c r="C48" s="464" t="s">
        <v>140</v>
      </c>
      <c r="D48" s="464"/>
      <c r="E48" s="464"/>
      <c r="F48" s="397"/>
      <c r="G48" s="394"/>
      <c r="H48" s="394"/>
      <c r="I48" s="394"/>
      <c r="J48" s="394"/>
      <c r="K48" s="190"/>
    </row>
  </sheetData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461</v>
      </c>
      <c r="B1" s="77"/>
      <c r="C1" s="502" t="s">
        <v>110</v>
      </c>
      <c r="D1" s="502"/>
    </row>
    <row r="2" spans="1:5">
      <c r="A2" s="75" t="s">
        <v>462</v>
      </c>
      <c r="B2" s="77"/>
      <c r="C2" s="496" t="s">
        <v>829</v>
      </c>
      <c r="D2" s="497"/>
    </row>
    <row r="3" spans="1:5">
      <c r="A3" s="77" t="s">
        <v>141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2" t="s">
        <v>510</v>
      </c>
      <c r="B6" s="123"/>
      <c r="C6" s="123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272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6" t="s">
        <v>140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463</v>
      </c>
      <c r="B1" s="78"/>
      <c r="C1" s="498" t="s">
        <v>110</v>
      </c>
      <c r="D1" s="498"/>
      <c r="E1" s="92"/>
    </row>
    <row r="2" spans="1:5" s="6" customFormat="1">
      <c r="A2" s="75" t="s">
        <v>460</v>
      </c>
      <c r="B2" s="78"/>
      <c r="C2" s="496" t="s">
        <v>829</v>
      </c>
      <c r="D2" s="496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299</v>
      </c>
      <c r="B10" s="99"/>
      <c r="C10" s="4"/>
      <c r="D10" s="4"/>
      <c r="E10" s="94"/>
    </row>
    <row r="11" spans="1:5" s="10" customFormat="1">
      <c r="A11" s="99" t="s">
        <v>300</v>
      </c>
      <c r="B11" s="99"/>
      <c r="C11" s="4"/>
      <c r="D11" s="4"/>
      <c r="E11" s="95"/>
    </row>
    <row r="12" spans="1:5" s="10" customFormat="1">
      <c r="A12" s="99" t="s">
        <v>301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9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404</v>
      </c>
      <c r="E19" s="5"/>
    </row>
    <row r="20" spans="1:9">
      <c r="A20" s="2" t="s">
        <v>406</v>
      </c>
    </row>
    <row r="21" spans="1:9">
      <c r="A21" s="222"/>
    </row>
    <row r="22" spans="1:9">
      <c r="A22" s="222" t="s">
        <v>405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450</v>
      </c>
      <c r="D27" s="12"/>
      <c r="E27"/>
      <c r="F27"/>
      <c r="G27"/>
      <c r="H27"/>
      <c r="I27"/>
    </row>
    <row r="28" spans="1:9">
      <c r="B28" s="2" t="s">
        <v>451</v>
      </c>
      <c r="D28" s="12"/>
      <c r="E28"/>
      <c r="F28"/>
      <c r="G28"/>
      <c r="H28"/>
      <c r="I28"/>
    </row>
    <row r="29" spans="1:9" customFormat="1" ht="12.75">
      <c r="A29" s="66"/>
      <c r="B29" s="66" t="s">
        <v>140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6">
    <tabColor rgb="FFF3F3F3"/>
  </sheetPr>
  <dimension ref="A1:I93"/>
  <sheetViews>
    <sheetView showGridLines="0" view="pageBreakPreview" topLeftCell="A4" zoomScale="70" zoomScaleSheetLayoutView="70" workbookViewId="0">
      <selection activeCell="D47" sqref="D47"/>
    </sheetView>
  </sheetViews>
  <sheetFormatPr defaultColWidth="9.140625"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225</v>
      </c>
      <c r="B1" s="124"/>
      <c r="C1" s="503" t="s">
        <v>199</v>
      </c>
      <c r="D1" s="503"/>
      <c r="E1" s="106"/>
    </row>
    <row r="2" spans="1:5">
      <c r="A2" s="77" t="s">
        <v>141</v>
      </c>
      <c r="B2" s="124"/>
      <c r="C2" s="78" t="s">
        <v>829</v>
      </c>
      <c r="D2" s="232"/>
      <c r="E2" s="106"/>
    </row>
    <row r="3" spans="1:5">
      <c r="A3" s="118"/>
      <c r="B3" s="124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2" t="s">
        <v>510</v>
      </c>
      <c r="B5" s="123"/>
      <c r="C5" s="123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7"/>
      <c r="B7" s="125"/>
      <c r="C7" s="126"/>
      <c r="D7" s="126"/>
      <c r="E7" s="106"/>
    </row>
    <row r="8" spans="1:5" ht="45">
      <c r="A8" s="127" t="s">
        <v>114</v>
      </c>
      <c r="B8" s="127" t="s">
        <v>191</v>
      </c>
      <c r="C8" s="127" t="s">
        <v>305</v>
      </c>
      <c r="D8" s="127" t="s">
        <v>258</v>
      </c>
      <c r="E8" s="106"/>
    </row>
    <row r="9" spans="1:5">
      <c r="A9" s="49"/>
      <c r="B9" s="50"/>
      <c r="C9" s="161"/>
      <c r="D9" s="161"/>
      <c r="E9" s="106"/>
    </row>
    <row r="10" spans="1:5">
      <c r="A10" s="51" t="s">
        <v>192</v>
      </c>
      <c r="B10" s="52"/>
      <c r="C10" s="128">
        <f>SUM(C11,C34)</f>
        <v>152457.59</v>
      </c>
      <c r="D10" s="128">
        <f>SUM(D11,D34)</f>
        <v>153239.03</v>
      </c>
      <c r="E10" s="106"/>
    </row>
    <row r="11" spans="1:5">
      <c r="A11" s="53" t="s">
        <v>193</v>
      </c>
      <c r="B11" s="54"/>
      <c r="C11" s="86">
        <f>SUM(C12:C32)</f>
        <v>105982.65</v>
      </c>
      <c r="D11" s="86">
        <f>SUM(D12:D32)</f>
        <v>106764.09</v>
      </c>
      <c r="E11" s="106"/>
    </row>
    <row r="12" spans="1:5">
      <c r="A12" s="57">
        <v>1110</v>
      </c>
      <c r="B12" s="56" t="s">
        <v>143</v>
      </c>
      <c r="C12" s="8"/>
      <c r="D12" s="8"/>
      <c r="E12" s="106"/>
    </row>
    <row r="13" spans="1:5">
      <c r="A13" s="57">
        <v>1120</v>
      </c>
      <c r="B13" s="56" t="s">
        <v>144</v>
      </c>
      <c r="C13" s="8"/>
      <c r="D13" s="8"/>
      <c r="E13" s="106"/>
    </row>
    <row r="14" spans="1:5">
      <c r="A14" s="57">
        <v>1211</v>
      </c>
      <c r="B14" s="56" t="s">
        <v>145</v>
      </c>
      <c r="C14" s="8">
        <v>63723</v>
      </c>
      <c r="D14" s="8">
        <v>3006.58</v>
      </c>
      <c r="E14" s="106"/>
    </row>
    <row r="15" spans="1:5">
      <c r="A15" s="57">
        <v>1212</v>
      </c>
      <c r="B15" s="56" t="s">
        <v>146</v>
      </c>
      <c r="C15" s="8"/>
      <c r="D15" s="8"/>
      <c r="E15" s="106"/>
    </row>
    <row r="16" spans="1:5">
      <c r="A16" s="57">
        <v>1213</v>
      </c>
      <c r="B16" s="56" t="s">
        <v>147</v>
      </c>
      <c r="C16" s="8"/>
      <c r="D16" s="8"/>
      <c r="E16" s="106"/>
    </row>
    <row r="17" spans="1:5">
      <c r="A17" s="57">
        <v>1214</v>
      </c>
      <c r="B17" s="56" t="s">
        <v>148</v>
      </c>
      <c r="C17" s="8"/>
      <c r="D17" s="8"/>
      <c r="E17" s="106"/>
    </row>
    <row r="18" spans="1:5">
      <c r="A18" s="57">
        <v>1215</v>
      </c>
      <c r="B18" s="56" t="s">
        <v>149</v>
      </c>
      <c r="C18" s="8"/>
      <c r="D18" s="8"/>
      <c r="E18" s="106"/>
    </row>
    <row r="19" spans="1:5">
      <c r="A19" s="57">
        <v>1300</v>
      </c>
      <c r="B19" s="56" t="s">
        <v>150</v>
      </c>
      <c r="C19" s="8"/>
      <c r="D19" s="8"/>
      <c r="E19" s="106"/>
    </row>
    <row r="20" spans="1:5">
      <c r="A20" s="57">
        <v>1410</v>
      </c>
      <c r="B20" s="56" t="s">
        <v>151</v>
      </c>
      <c r="C20" s="8"/>
      <c r="D20" s="8"/>
      <c r="E20" s="106"/>
    </row>
    <row r="21" spans="1:5">
      <c r="A21" s="57">
        <v>1421</v>
      </c>
      <c r="B21" s="56" t="s">
        <v>152</v>
      </c>
      <c r="C21" s="8"/>
      <c r="D21" s="8"/>
      <c r="E21" s="106"/>
    </row>
    <row r="22" spans="1:5">
      <c r="A22" s="57">
        <v>1422</v>
      </c>
      <c r="B22" s="56" t="s">
        <v>153</v>
      </c>
      <c r="C22" s="8"/>
      <c r="D22" s="8"/>
      <c r="E22" s="106"/>
    </row>
    <row r="23" spans="1:5">
      <c r="A23" s="57">
        <v>1423</v>
      </c>
      <c r="B23" s="56" t="s">
        <v>154</v>
      </c>
      <c r="C23" s="8"/>
      <c r="D23" s="8"/>
      <c r="E23" s="106"/>
    </row>
    <row r="24" spans="1:5">
      <c r="A24" s="57">
        <v>1431</v>
      </c>
      <c r="B24" s="56" t="s">
        <v>155</v>
      </c>
      <c r="C24" s="8"/>
      <c r="D24" s="8"/>
      <c r="E24" s="106"/>
    </row>
    <row r="25" spans="1:5">
      <c r="A25" s="57">
        <v>1432</v>
      </c>
      <c r="B25" s="56" t="s">
        <v>156</v>
      </c>
      <c r="C25" s="8"/>
      <c r="D25" s="8"/>
      <c r="E25" s="106"/>
    </row>
    <row r="26" spans="1:5">
      <c r="A26" s="57">
        <v>1433</v>
      </c>
      <c r="B26" s="56" t="s">
        <v>157</v>
      </c>
      <c r="C26" s="8"/>
      <c r="D26" s="8"/>
      <c r="E26" s="106"/>
    </row>
    <row r="27" spans="1:5">
      <c r="A27" s="57">
        <v>1441</v>
      </c>
      <c r="B27" s="56" t="s">
        <v>158</v>
      </c>
      <c r="C27" s="8"/>
      <c r="D27" s="8"/>
      <c r="E27" s="106"/>
    </row>
    <row r="28" spans="1:5">
      <c r="A28" s="57">
        <v>1442</v>
      </c>
      <c r="B28" s="56" t="s">
        <v>159</v>
      </c>
      <c r="C28" s="8">
        <v>12349.78</v>
      </c>
      <c r="D28" s="8">
        <f>1500+70.2+11342.83+135.57+6250+400</f>
        <v>19698.599999999999</v>
      </c>
      <c r="E28" s="106"/>
    </row>
    <row r="29" spans="1:5">
      <c r="A29" s="57">
        <v>1443</v>
      </c>
      <c r="B29" s="56" t="s">
        <v>160</v>
      </c>
      <c r="C29" s="8"/>
      <c r="D29" s="8"/>
      <c r="E29" s="106"/>
    </row>
    <row r="30" spans="1:5">
      <c r="A30" s="57">
        <v>1444</v>
      </c>
      <c r="B30" s="56" t="s">
        <v>161</v>
      </c>
      <c r="C30" s="8"/>
      <c r="D30" s="8"/>
      <c r="E30" s="106"/>
    </row>
    <row r="31" spans="1:5">
      <c r="A31" s="57">
        <v>1445</v>
      </c>
      <c r="B31" s="56" t="s">
        <v>162</v>
      </c>
      <c r="C31" s="8">
        <v>29909.87</v>
      </c>
      <c r="D31" s="8">
        <f>153239.03-69180.12</f>
        <v>84058.91</v>
      </c>
      <c r="E31" s="106"/>
    </row>
    <row r="32" spans="1:5">
      <c r="A32" s="57">
        <v>1446</v>
      </c>
      <c r="B32" s="56" t="s">
        <v>163</v>
      </c>
      <c r="C32" s="8"/>
      <c r="D32" s="8"/>
      <c r="E32" s="106"/>
    </row>
    <row r="33" spans="1:5">
      <c r="A33" s="30"/>
      <c r="E33" s="106"/>
    </row>
    <row r="34" spans="1:5">
      <c r="A34" s="58" t="s">
        <v>194</v>
      </c>
      <c r="B34" s="56"/>
      <c r="C34" s="86">
        <f>SUM(C36:C42)</f>
        <v>46474.94</v>
      </c>
      <c r="D34" s="86">
        <f>SUM(D35:D42)</f>
        <v>46474.94</v>
      </c>
      <c r="E34" s="106"/>
    </row>
    <row r="35" spans="1:5">
      <c r="A35" s="57">
        <v>2110</v>
      </c>
      <c r="B35" s="56" t="s">
        <v>100</v>
      </c>
      <c r="D35" s="8"/>
      <c r="E35" s="106"/>
    </row>
    <row r="36" spans="1:5">
      <c r="A36" s="57">
        <v>2120</v>
      </c>
      <c r="B36" s="56" t="s">
        <v>164</v>
      </c>
      <c r="C36" s="8">
        <v>35785.86</v>
      </c>
      <c r="D36" s="8">
        <v>35785.86</v>
      </c>
      <c r="E36" s="106"/>
    </row>
    <row r="37" spans="1:5">
      <c r="A37" s="57">
        <v>2130</v>
      </c>
      <c r="B37" s="56" t="s">
        <v>101</v>
      </c>
      <c r="C37" s="8">
        <v>10689.08</v>
      </c>
      <c r="D37" s="8">
        <v>10689.08</v>
      </c>
      <c r="E37" s="106"/>
    </row>
    <row r="38" spans="1:5">
      <c r="A38" s="57">
        <v>2140</v>
      </c>
      <c r="B38" s="56" t="s">
        <v>414</v>
      </c>
      <c r="C38" s="8"/>
      <c r="D38" s="8"/>
      <c r="E38" s="106"/>
    </row>
    <row r="39" spans="1:5">
      <c r="A39" s="57">
        <v>2150</v>
      </c>
      <c r="B39" s="56" t="s">
        <v>418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165</v>
      </c>
      <c r="C41" s="8"/>
      <c r="D41" s="8"/>
      <c r="E41" s="106"/>
    </row>
    <row r="42" spans="1:5">
      <c r="A42" s="57">
        <v>2400</v>
      </c>
      <c r="B42" s="56" t="s">
        <v>166</v>
      </c>
      <c r="C42" s="8"/>
      <c r="D42" s="8"/>
      <c r="E42" s="106"/>
    </row>
    <row r="43" spans="1:5">
      <c r="A43" s="31"/>
      <c r="E43" s="106"/>
    </row>
    <row r="44" spans="1:5">
      <c r="A44" s="55" t="s">
        <v>198</v>
      </c>
      <c r="B44" s="56"/>
      <c r="C44" s="86">
        <f>SUM(C45,C64)</f>
        <v>152457.59</v>
      </c>
      <c r="D44" s="86">
        <f>SUM(D45,D64)</f>
        <v>153239.03</v>
      </c>
      <c r="E44" s="106"/>
    </row>
    <row r="45" spans="1:5">
      <c r="A45" s="58" t="s">
        <v>195</v>
      </c>
      <c r="B45" s="56"/>
      <c r="C45" s="86">
        <f>SUM(C46:C61)</f>
        <v>152457.59</v>
      </c>
      <c r="D45" s="86">
        <f>SUM(D46:D61)</f>
        <v>153239.03</v>
      </c>
      <c r="E45" s="106"/>
    </row>
    <row r="46" spans="1:5">
      <c r="A46" s="57">
        <v>3100</v>
      </c>
      <c r="B46" s="56" t="s">
        <v>167</v>
      </c>
      <c r="C46" s="8"/>
      <c r="D46" s="8"/>
      <c r="E46" s="106"/>
    </row>
    <row r="47" spans="1:5">
      <c r="A47" s="57">
        <v>3210</v>
      </c>
      <c r="B47" s="56" t="s">
        <v>168</v>
      </c>
      <c r="C47" s="8">
        <v>151963.29</v>
      </c>
      <c r="D47" s="8">
        <v>152744.73000000001</v>
      </c>
      <c r="E47" s="106"/>
    </row>
    <row r="48" spans="1:5">
      <c r="A48" s="57">
        <v>3221</v>
      </c>
      <c r="B48" s="56" t="s">
        <v>169</v>
      </c>
      <c r="C48" s="8"/>
      <c r="D48" s="8"/>
      <c r="E48" s="106"/>
    </row>
    <row r="49" spans="1:5">
      <c r="A49" s="57">
        <v>3222</v>
      </c>
      <c r="B49" s="56" t="s">
        <v>170</v>
      </c>
      <c r="C49" s="8">
        <v>494.3</v>
      </c>
      <c r="D49" s="8">
        <v>494.3</v>
      </c>
      <c r="E49" s="106"/>
    </row>
    <row r="50" spans="1:5">
      <c r="A50" s="57">
        <v>3223</v>
      </c>
      <c r="B50" s="56" t="s">
        <v>171</v>
      </c>
      <c r="C50" s="8"/>
      <c r="D50" s="8"/>
      <c r="E50" s="106"/>
    </row>
    <row r="51" spans="1:5">
      <c r="A51" s="57">
        <v>3224</v>
      </c>
      <c r="B51" s="56" t="s">
        <v>172</v>
      </c>
      <c r="C51" s="8"/>
      <c r="D51" s="8"/>
      <c r="E51" s="106"/>
    </row>
    <row r="52" spans="1:5">
      <c r="A52" s="57">
        <v>3231</v>
      </c>
      <c r="B52" s="56" t="s">
        <v>173</v>
      </c>
      <c r="C52" s="8"/>
      <c r="D52" s="8"/>
      <c r="E52" s="106"/>
    </row>
    <row r="53" spans="1:5">
      <c r="A53" s="57">
        <v>3232</v>
      </c>
      <c r="B53" s="56" t="s">
        <v>174</v>
      </c>
      <c r="C53" s="8"/>
      <c r="D53" s="8"/>
      <c r="E53" s="106"/>
    </row>
    <row r="54" spans="1:5">
      <c r="A54" s="57">
        <v>3234</v>
      </c>
      <c r="B54" s="56" t="s">
        <v>175</v>
      </c>
      <c r="C54" s="8"/>
      <c r="D54" s="8"/>
      <c r="E54" s="106"/>
    </row>
    <row r="55" spans="1:5" ht="30">
      <c r="A55" s="57">
        <v>3236</v>
      </c>
      <c r="B55" s="56" t="s">
        <v>190</v>
      </c>
      <c r="C55" s="8"/>
      <c r="D55" s="8"/>
      <c r="E55" s="106"/>
    </row>
    <row r="56" spans="1:5" ht="45">
      <c r="A56" s="57">
        <v>3237</v>
      </c>
      <c r="B56" s="56" t="s">
        <v>176</v>
      </c>
      <c r="C56" s="8"/>
      <c r="D56" s="8"/>
      <c r="E56" s="106"/>
    </row>
    <row r="57" spans="1:5">
      <c r="A57" s="57">
        <v>3241</v>
      </c>
      <c r="B57" s="56" t="s">
        <v>177</v>
      </c>
      <c r="C57" s="8"/>
      <c r="D57" s="8"/>
      <c r="E57" s="106"/>
    </row>
    <row r="58" spans="1:5">
      <c r="A58" s="57">
        <v>3242</v>
      </c>
      <c r="B58" s="56" t="s">
        <v>178</v>
      </c>
      <c r="C58" s="8"/>
      <c r="D58" s="8"/>
      <c r="E58" s="106"/>
    </row>
    <row r="59" spans="1:5">
      <c r="A59" s="57">
        <v>3243</v>
      </c>
      <c r="B59" s="56" t="s">
        <v>179</v>
      </c>
      <c r="C59" s="8"/>
      <c r="D59" s="8"/>
      <c r="E59" s="106"/>
    </row>
    <row r="60" spans="1:5">
      <c r="A60" s="57">
        <v>3245</v>
      </c>
      <c r="B60" s="56" t="s">
        <v>180</v>
      </c>
      <c r="C60" s="8"/>
      <c r="D60" s="8"/>
      <c r="E60" s="106"/>
    </row>
    <row r="61" spans="1:5">
      <c r="A61" s="57">
        <v>3246</v>
      </c>
      <c r="B61" s="56" t="s">
        <v>181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196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256</v>
      </c>
      <c r="C65" s="8"/>
      <c r="D65" s="8"/>
      <c r="E65" s="106"/>
    </row>
    <row r="66" spans="1:5">
      <c r="A66" s="57">
        <v>5220</v>
      </c>
      <c r="B66" s="56" t="s">
        <v>438</v>
      </c>
      <c r="C66" s="8"/>
      <c r="D66" s="8"/>
      <c r="E66" s="106"/>
    </row>
    <row r="67" spans="1:5">
      <c r="A67" s="57">
        <v>5230</v>
      </c>
      <c r="B67" s="56" t="s">
        <v>439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197</v>
      </c>
      <c r="B70" s="56"/>
      <c r="C70" s="8"/>
      <c r="D70" s="8"/>
      <c r="E70" s="106"/>
    </row>
    <row r="71" spans="1:5" ht="30">
      <c r="A71" s="57">
        <v>1</v>
      </c>
      <c r="B71" s="56" t="s">
        <v>182</v>
      </c>
      <c r="C71" s="8"/>
      <c r="D71" s="8"/>
      <c r="E71" s="106"/>
    </row>
    <row r="72" spans="1:5">
      <c r="A72" s="57">
        <v>2</v>
      </c>
      <c r="B72" s="56" t="s">
        <v>183</v>
      </c>
      <c r="C72" s="8"/>
      <c r="D72" s="8"/>
      <c r="E72" s="106"/>
    </row>
    <row r="73" spans="1:5">
      <c r="A73" s="57">
        <v>3</v>
      </c>
      <c r="B73" s="56" t="s">
        <v>184</v>
      </c>
      <c r="C73" s="8"/>
      <c r="D73" s="8"/>
      <c r="E73" s="106"/>
    </row>
    <row r="74" spans="1:5">
      <c r="A74" s="57">
        <v>4</v>
      </c>
      <c r="B74" s="56" t="s">
        <v>369</v>
      </c>
      <c r="C74" s="8"/>
      <c r="D74" s="8"/>
      <c r="E74" s="106"/>
    </row>
    <row r="75" spans="1:5">
      <c r="A75" s="57">
        <v>5</v>
      </c>
      <c r="B75" s="56" t="s">
        <v>185</v>
      </c>
      <c r="C75" s="8"/>
      <c r="D75" s="8"/>
      <c r="E75" s="106"/>
    </row>
    <row r="76" spans="1:5">
      <c r="A76" s="57">
        <v>6</v>
      </c>
      <c r="B76" s="56" t="s">
        <v>186</v>
      </c>
      <c r="C76" s="8"/>
      <c r="D76" s="8"/>
      <c r="E76" s="106"/>
    </row>
    <row r="77" spans="1:5">
      <c r="A77" s="57">
        <v>7</v>
      </c>
      <c r="B77" s="56" t="s">
        <v>187</v>
      </c>
      <c r="C77" s="8"/>
      <c r="D77" s="8"/>
      <c r="E77" s="106"/>
    </row>
    <row r="78" spans="1:5">
      <c r="A78" s="57">
        <v>8</v>
      </c>
      <c r="B78" s="56" t="s">
        <v>188</v>
      </c>
      <c r="C78" s="8"/>
      <c r="D78" s="8"/>
      <c r="E78" s="106"/>
    </row>
    <row r="79" spans="1:5">
      <c r="A79" s="57">
        <v>9</v>
      </c>
      <c r="B79" s="56" t="s">
        <v>189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450</v>
      </c>
      <c r="D87" s="12"/>
      <c r="E87"/>
      <c r="F87"/>
      <c r="G87"/>
      <c r="H87"/>
      <c r="I87"/>
    </row>
    <row r="88" spans="1:9">
      <c r="A88"/>
      <c r="B88" s="2" t="s">
        <v>451</v>
      </c>
      <c r="D88" s="12"/>
      <c r="E88"/>
      <c r="F88"/>
      <c r="G88"/>
      <c r="H88"/>
      <c r="I88"/>
    </row>
    <row r="89" spans="1:9" customFormat="1" ht="12.75">
      <c r="B89" s="66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7">
    <tabColor theme="0"/>
  </sheetPr>
  <dimension ref="A1:K25"/>
  <sheetViews>
    <sheetView showGridLines="0" view="pageBreakPreview" zoomScale="70" zoomScaleSheetLayoutView="70" workbookViewId="0">
      <selection activeCell="H12" sqref="H12"/>
    </sheetView>
  </sheetViews>
  <sheetFormatPr defaultColWidth="9.140625"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457</v>
      </c>
      <c r="B1" s="77"/>
      <c r="C1" s="77"/>
      <c r="D1" s="77"/>
      <c r="E1" s="77"/>
      <c r="F1" s="77"/>
      <c r="G1" s="77"/>
      <c r="H1" s="77"/>
      <c r="I1" s="498" t="s">
        <v>110</v>
      </c>
      <c r="J1" s="498"/>
      <c r="K1" s="106"/>
    </row>
    <row r="2" spans="1:11">
      <c r="A2" s="77" t="s">
        <v>141</v>
      </c>
      <c r="B2" s="77"/>
      <c r="C2" s="77"/>
      <c r="D2" s="77"/>
      <c r="E2" s="77"/>
      <c r="F2" s="77"/>
      <c r="G2" s="77"/>
      <c r="H2" s="77"/>
      <c r="I2" s="496" t="s">
        <v>829</v>
      </c>
      <c r="J2" s="497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9"/>
      <c r="G4" s="77"/>
      <c r="H4" s="77"/>
      <c r="I4" s="77"/>
      <c r="J4" s="77"/>
      <c r="K4" s="106"/>
    </row>
    <row r="5" spans="1:11">
      <c r="A5" s="245"/>
      <c r="B5" s="246"/>
      <c r="C5" s="246"/>
      <c r="D5" s="246"/>
      <c r="E5" s="246"/>
      <c r="F5" s="247"/>
      <c r="G5" s="246"/>
      <c r="H5" s="246"/>
      <c r="I5" s="246"/>
      <c r="J5" s="246"/>
      <c r="K5" s="106"/>
    </row>
    <row r="6" spans="1:11">
      <c r="A6" s="78"/>
      <c r="B6" s="78" t="s">
        <v>510</v>
      </c>
      <c r="C6" s="77"/>
      <c r="D6" s="77"/>
      <c r="E6" s="77"/>
      <c r="F6" s="129"/>
      <c r="G6" s="77"/>
      <c r="H6" s="77"/>
      <c r="I6" s="77"/>
      <c r="J6" s="77"/>
      <c r="K6" s="106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6"/>
    </row>
    <row r="8" spans="1:11" s="27" customFormat="1" ht="45">
      <c r="A8" s="132" t="s">
        <v>64</v>
      </c>
      <c r="B8" s="132" t="s">
        <v>112</v>
      </c>
      <c r="C8" s="133" t="s">
        <v>114</v>
      </c>
      <c r="D8" s="133" t="s">
        <v>276</v>
      </c>
      <c r="E8" s="133" t="s">
        <v>113</v>
      </c>
      <c r="F8" s="131" t="s">
        <v>257</v>
      </c>
      <c r="G8" s="131" t="s">
        <v>296</v>
      </c>
      <c r="H8" s="131" t="s">
        <v>297</v>
      </c>
      <c r="I8" s="131" t="s">
        <v>258</v>
      </c>
      <c r="J8" s="134" t="s">
        <v>115</v>
      </c>
      <c r="K8" s="106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7" customFormat="1" ht="30">
      <c r="A10" s="162">
        <v>1</v>
      </c>
      <c r="B10" s="400" t="s">
        <v>511</v>
      </c>
      <c r="C10" s="401" t="s">
        <v>512</v>
      </c>
      <c r="D10" s="401" t="s">
        <v>513</v>
      </c>
      <c r="E10" s="402" t="s">
        <v>514</v>
      </c>
      <c r="F10" s="403">
        <v>63723</v>
      </c>
      <c r="G10" s="404">
        <v>0</v>
      </c>
      <c r="H10" s="404">
        <v>60716.42</v>
      </c>
      <c r="I10" s="405">
        <f t="shared" ref="I10" si="0">F10+G10-H10</f>
        <v>3006.5800000000017</v>
      </c>
      <c r="J10" s="406"/>
      <c r="K10" s="106"/>
    </row>
    <row r="11" spans="1:11">
      <c r="A11" s="105"/>
      <c r="B11" s="105"/>
      <c r="C11" s="105"/>
      <c r="D11" s="105"/>
      <c r="E11" s="105"/>
      <c r="F11" s="105"/>
      <c r="G11" s="105"/>
      <c r="H11" s="105"/>
      <c r="I11" s="105"/>
      <c r="J11" s="105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41" t="s">
        <v>107</v>
      </c>
      <c r="C15" s="105"/>
      <c r="D15" s="105"/>
      <c r="E15" s="105"/>
      <c r="F15" s="24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300"/>
      <c r="D17" s="105"/>
      <c r="E17" s="105"/>
      <c r="F17" s="300"/>
      <c r="G17" s="301"/>
      <c r="H17" s="301"/>
      <c r="I17" s="102"/>
      <c r="J17" s="102"/>
    </row>
    <row r="18" spans="1:10">
      <c r="A18" s="102"/>
      <c r="B18" s="105"/>
      <c r="C18" s="243" t="s">
        <v>269</v>
      </c>
      <c r="D18" s="243"/>
      <c r="E18" s="105"/>
      <c r="F18" s="105" t="s">
        <v>274</v>
      </c>
      <c r="G18" s="102"/>
      <c r="H18" s="102"/>
      <c r="I18" s="102"/>
      <c r="J18" s="102"/>
    </row>
    <row r="19" spans="1:10">
      <c r="A19" s="102"/>
      <c r="B19" s="105"/>
      <c r="C19" s="244" t="s">
        <v>140</v>
      </c>
      <c r="D19" s="105"/>
      <c r="E19" s="105"/>
      <c r="F19" s="105" t="s">
        <v>270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4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ColWidth="9.140625" defaultRowHeight="15"/>
  <cols>
    <col min="1" max="1" width="12" style="190" customWidth="1"/>
    <col min="2" max="2" width="13.28515625" style="190" customWidth="1"/>
    <col min="3" max="3" width="21.42578125" style="190" customWidth="1"/>
    <col min="4" max="4" width="17.85546875" style="190" customWidth="1"/>
    <col min="5" max="5" width="12.7109375" style="190" customWidth="1"/>
    <col min="6" max="6" width="36.85546875" style="190" customWidth="1"/>
    <col min="7" max="7" width="22.28515625" style="190" customWidth="1"/>
    <col min="8" max="8" width="0.5703125" style="190" customWidth="1"/>
    <col min="9" max="16384" width="9.140625" style="190"/>
  </cols>
  <sheetData>
    <row r="1" spans="1:8">
      <c r="A1" s="75" t="s">
        <v>372</v>
      </c>
      <c r="B1" s="77"/>
      <c r="C1" s="77"/>
      <c r="D1" s="77"/>
      <c r="E1" s="77"/>
      <c r="F1" s="77"/>
      <c r="G1" s="169" t="s">
        <v>110</v>
      </c>
      <c r="H1" s="170"/>
    </row>
    <row r="2" spans="1:8">
      <c r="A2" s="77" t="s">
        <v>141</v>
      </c>
      <c r="B2" s="77"/>
      <c r="C2" s="77"/>
      <c r="D2" s="77"/>
      <c r="E2" s="77"/>
      <c r="F2" s="77"/>
      <c r="G2" s="171" t="s">
        <v>829</v>
      </c>
      <c r="H2" s="170"/>
    </row>
    <row r="3" spans="1:8">
      <c r="A3" s="77"/>
      <c r="B3" s="77"/>
      <c r="C3" s="77"/>
      <c r="D3" s="77"/>
      <c r="E3" s="77"/>
      <c r="F3" s="77"/>
      <c r="G3" s="103"/>
      <c r="H3" s="170"/>
    </row>
    <row r="4" spans="1:8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9" t="s">
        <v>510</v>
      </c>
      <c r="B5" s="229"/>
      <c r="C5" s="229"/>
      <c r="D5" s="229"/>
      <c r="E5" s="229"/>
      <c r="F5" s="229"/>
      <c r="G5" s="229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72" t="s">
        <v>315</v>
      </c>
      <c r="B8" s="172" t="s">
        <v>142</v>
      </c>
      <c r="C8" s="173" t="s">
        <v>370</v>
      </c>
      <c r="D8" s="173" t="s">
        <v>371</v>
      </c>
      <c r="E8" s="173" t="s">
        <v>276</v>
      </c>
      <c r="F8" s="172" t="s">
        <v>322</v>
      </c>
      <c r="G8" s="173" t="s">
        <v>316</v>
      </c>
      <c r="H8" s="106"/>
    </row>
    <row r="9" spans="1:8">
      <c r="A9" s="174" t="s">
        <v>317</v>
      </c>
      <c r="B9" s="175"/>
      <c r="C9" s="176"/>
      <c r="D9" s="177"/>
      <c r="E9" s="177"/>
      <c r="F9" s="177"/>
      <c r="G9" s="178"/>
      <c r="H9" s="106"/>
    </row>
    <row r="10" spans="1:8" ht="15.75">
      <c r="A10" s="175">
        <v>1</v>
      </c>
      <c r="B10" s="160"/>
      <c r="C10" s="179"/>
      <c r="D10" s="180"/>
      <c r="E10" s="180"/>
      <c r="F10" s="180"/>
      <c r="G10" s="181" t="str">
        <f>IF(ISBLANK(B10),"",G9+C10-D10)</f>
        <v/>
      </c>
      <c r="H10" s="106"/>
    </row>
    <row r="11" spans="1:8" ht="15.75">
      <c r="A11" s="175">
        <v>2</v>
      </c>
      <c r="B11" s="160"/>
      <c r="C11" s="179"/>
      <c r="D11" s="180"/>
      <c r="E11" s="180"/>
      <c r="F11" s="180"/>
      <c r="G11" s="181" t="str">
        <f t="shared" ref="G11:G38" si="0">IF(ISBLANK(B11),"",G10+C11-D11)</f>
        <v/>
      </c>
      <c r="H11" s="106"/>
    </row>
    <row r="12" spans="1:8" ht="15.75">
      <c r="A12" s="175">
        <v>3</v>
      </c>
      <c r="B12" s="160"/>
      <c r="C12" s="179"/>
      <c r="D12" s="180"/>
      <c r="E12" s="180"/>
      <c r="F12" s="180"/>
      <c r="G12" s="181" t="str">
        <f t="shared" si="0"/>
        <v/>
      </c>
      <c r="H12" s="106"/>
    </row>
    <row r="13" spans="1:8" ht="15.75">
      <c r="A13" s="175">
        <v>4</v>
      </c>
      <c r="B13" s="160"/>
      <c r="C13" s="179"/>
      <c r="D13" s="180"/>
      <c r="E13" s="180"/>
      <c r="F13" s="180"/>
      <c r="G13" s="181" t="str">
        <f t="shared" si="0"/>
        <v/>
      </c>
      <c r="H13" s="106"/>
    </row>
    <row r="14" spans="1:8" ht="15.75">
      <c r="A14" s="175">
        <v>5</v>
      </c>
      <c r="B14" s="160"/>
      <c r="C14" s="179"/>
      <c r="D14" s="180"/>
      <c r="E14" s="180"/>
      <c r="F14" s="180"/>
      <c r="G14" s="181" t="str">
        <f t="shared" si="0"/>
        <v/>
      </c>
      <c r="H14" s="106"/>
    </row>
    <row r="15" spans="1:8" ht="15.75">
      <c r="A15" s="175">
        <v>6</v>
      </c>
      <c r="B15" s="160"/>
      <c r="C15" s="179"/>
      <c r="D15" s="180"/>
      <c r="E15" s="180"/>
      <c r="F15" s="180"/>
      <c r="G15" s="181" t="str">
        <f t="shared" si="0"/>
        <v/>
      </c>
      <c r="H15" s="106"/>
    </row>
    <row r="16" spans="1:8" ht="15.75">
      <c r="A16" s="175">
        <v>7</v>
      </c>
      <c r="B16" s="160"/>
      <c r="C16" s="179"/>
      <c r="D16" s="180"/>
      <c r="E16" s="180"/>
      <c r="F16" s="180"/>
      <c r="G16" s="181" t="str">
        <f t="shared" si="0"/>
        <v/>
      </c>
      <c r="H16" s="106"/>
    </row>
    <row r="17" spans="1:8" ht="15.75">
      <c r="A17" s="175">
        <v>8</v>
      </c>
      <c r="B17" s="160"/>
      <c r="C17" s="179"/>
      <c r="D17" s="180"/>
      <c r="E17" s="180"/>
      <c r="F17" s="180"/>
      <c r="G17" s="181" t="str">
        <f t="shared" si="0"/>
        <v/>
      </c>
      <c r="H17" s="106"/>
    </row>
    <row r="18" spans="1:8" ht="15.75">
      <c r="A18" s="175">
        <v>9</v>
      </c>
      <c r="B18" s="160"/>
      <c r="C18" s="179"/>
      <c r="D18" s="180"/>
      <c r="E18" s="180"/>
      <c r="F18" s="180"/>
      <c r="G18" s="181" t="str">
        <f t="shared" si="0"/>
        <v/>
      </c>
      <c r="H18" s="106"/>
    </row>
    <row r="19" spans="1:8" ht="15.75">
      <c r="A19" s="175">
        <v>10</v>
      </c>
      <c r="B19" s="160"/>
      <c r="C19" s="179"/>
      <c r="D19" s="180"/>
      <c r="E19" s="180"/>
      <c r="F19" s="180"/>
      <c r="G19" s="181" t="str">
        <f t="shared" si="0"/>
        <v/>
      </c>
      <c r="H19" s="106"/>
    </row>
    <row r="20" spans="1:8" ht="15.75">
      <c r="A20" s="175">
        <v>11</v>
      </c>
      <c r="B20" s="160"/>
      <c r="C20" s="179"/>
      <c r="D20" s="180"/>
      <c r="E20" s="180"/>
      <c r="F20" s="180"/>
      <c r="G20" s="181" t="str">
        <f t="shared" si="0"/>
        <v/>
      </c>
      <c r="H20" s="106"/>
    </row>
    <row r="21" spans="1:8" ht="15.75">
      <c r="A21" s="175">
        <v>12</v>
      </c>
      <c r="B21" s="160"/>
      <c r="C21" s="179"/>
      <c r="D21" s="180"/>
      <c r="E21" s="180"/>
      <c r="F21" s="180"/>
      <c r="G21" s="181" t="str">
        <f t="shared" si="0"/>
        <v/>
      </c>
      <c r="H21" s="106"/>
    </row>
    <row r="22" spans="1:8" ht="15.75">
      <c r="A22" s="175">
        <v>13</v>
      </c>
      <c r="B22" s="160"/>
      <c r="C22" s="179"/>
      <c r="D22" s="180"/>
      <c r="E22" s="180"/>
      <c r="F22" s="180"/>
      <c r="G22" s="181" t="str">
        <f t="shared" si="0"/>
        <v/>
      </c>
      <c r="H22" s="106"/>
    </row>
    <row r="23" spans="1:8" ht="15.75">
      <c r="A23" s="175">
        <v>14</v>
      </c>
      <c r="B23" s="160"/>
      <c r="C23" s="179"/>
      <c r="D23" s="180"/>
      <c r="E23" s="180"/>
      <c r="F23" s="180"/>
      <c r="G23" s="181" t="str">
        <f t="shared" si="0"/>
        <v/>
      </c>
      <c r="H23" s="106"/>
    </row>
    <row r="24" spans="1:8" ht="15.75">
      <c r="A24" s="175">
        <v>15</v>
      </c>
      <c r="B24" s="160"/>
      <c r="C24" s="179"/>
      <c r="D24" s="180"/>
      <c r="E24" s="180"/>
      <c r="F24" s="180"/>
      <c r="G24" s="181" t="str">
        <f t="shared" si="0"/>
        <v/>
      </c>
      <c r="H24" s="106"/>
    </row>
    <row r="25" spans="1:8" ht="15.75">
      <c r="A25" s="175">
        <v>16</v>
      </c>
      <c r="B25" s="160"/>
      <c r="C25" s="179"/>
      <c r="D25" s="180"/>
      <c r="E25" s="180"/>
      <c r="F25" s="180"/>
      <c r="G25" s="181" t="str">
        <f t="shared" si="0"/>
        <v/>
      </c>
      <c r="H25" s="106"/>
    </row>
    <row r="26" spans="1:8" ht="15.75">
      <c r="A26" s="175">
        <v>17</v>
      </c>
      <c r="B26" s="160"/>
      <c r="C26" s="179"/>
      <c r="D26" s="180"/>
      <c r="E26" s="180"/>
      <c r="F26" s="180"/>
      <c r="G26" s="181" t="str">
        <f t="shared" si="0"/>
        <v/>
      </c>
      <c r="H26" s="106"/>
    </row>
    <row r="27" spans="1:8" ht="15.75">
      <c r="A27" s="175">
        <v>18</v>
      </c>
      <c r="B27" s="160"/>
      <c r="C27" s="179"/>
      <c r="D27" s="180"/>
      <c r="E27" s="180"/>
      <c r="F27" s="180"/>
      <c r="G27" s="181" t="str">
        <f t="shared" si="0"/>
        <v/>
      </c>
      <c r="H27" s="106"/>
    </row>
    <row r="28" spans="1:8" ht="15.75">
      <c r="A28" s="175">
        <v>19</v>
      </c>
      <c r="B28" s="160"/>
      <c r="C28" s="179"/>
      <c r="D28" s="180"/>
      <c r="E28" s="180"/>
      <c r="F28" s="180"/>
      <c r="G28" s="181" t="str">
        <f t="shared" si="0"/>
        <v/>
      </c>
      <c r="H28" s="106"/>
    </row>
    <row r="29" spans="1:8" ht="15.75">
      <c r="A29" s="175">
        <v>20</v>
      </c>
      <c r="B29" s="160"/>
      <c r="C29" s="179"/>
      <c r="D29" s="180"/>
      <c r="E29" s="180"/>
      <c r="F29" s="180"/>
      <c r="G29" s="181" t="str">
        <f t="shared" si="0"/>
        <v/>
      </c>
      <c r="H29" s="106"/>
    </row>
    <row r="30" spans="1:8" ht="15.75">
      <c r="A30" s="175">
        <v>21</v>
      </c>
      <c r="B30" s="160"/>
      <c r="C30" s="182"/>
      <c r="D30" s="183"/>
      <c r="E30" s="183"/>
      <c r="F30" s="183"/>
      <c r="G30" s="181" t="str">
        <f t="shared" si="0"/>
        <v/>
      </c>
      <c r="H30" s="106"/>
    </row>
    <row r="31" spans="1:8" ht="15.75">
      <c r="A31" s="175">
        <v>22</v>
      </c>
      <c r="B31" s="160"/>
      <c r="C31" s="182"/>
      <c r="D31" s="183"/>
      <c r="E31" s="183"/>
      <c r="F31" s="183"/>
      <c r="G31" s="181" t="str">
        <f t="shared" si="0"/>
        <v/>
      </c>
      <c r="H31" s="106"/>
    </row>
    <row r="32" spans="1:8" ht="15.75">
      <c r="A32" s="175">
        <v>23</v>
      </c>
      <c r="B32" s="160"/>
      <c r="C32" s="182"/>
      <c r="D32" s="183"/>
      <c r="E32" s="183"/>
      <c r="F32" s="183"/>
      <c r="G32" s="181" t="str">
        <f t="shared" si="0"/>
        <v/>
      </c>
      <c r="H32" s="106"/>
    </row>
    <row r="33" spans="1:10" ht="15.75">
      <c r="A33" s="175">
        <v>24</v>
      </c>
      <c r="B33" s="160"/>
      <c r="C33" s="182"/>
      <c r="D33" s="183"/>
      <c r="E33" s="183"/>
      <c r="F33" s="183"/>
      <c r="G33" s="181" t="str">
        <f t="shared" si="0"/>
        <v/>
      </c>
      <c r="H33" s="106"/>
    </row>
    <row r="34" spans="1:10" ht="15.75">
      <c r="A34" s="175">
        <v>25</v>
      </c>
      <c r="B34" s="160"/>
      <c r="C34" s="182"/>
      <c r="D34" s="183"/>
      <c r="E34" s="183"/>
      <c r="F34" s="183"/>
      <c r="G34" s="181" t="str">
        <f t="shared" si="0"/>
        <v/>
      </c>
      <c r="H34" s="106"/>
    </row>
    <row r="35" spans="1:10" ht="15.75">
      <c r="A35" s="175">
        <v>26</v>
      </c>
      <c r="B35" s="160"/>
      <c r="C35" s="182"/>
      <c r="D35" s="183"/>
      <c r="E35" s="183"/>
      <c r="F35" s="183"/>
      <c r="G35" s="181" t="str">
        <f t="shared" si="0"/>
        <v/>
      </c>
      <c r="H35" s="106"/>
    </row>
    <row r="36" spans="1:10" ht="15.75">
      <c r="A36" s="175">
        <v>27</v>
      </c>
      <c r="B36" s="160"/>
      <c r="C36" s="182"/>
      <c r="D36" s="183"/>
      <c r="E36" s="183"/>
      <c r="F36" s="183"/>
      <c r="G36" s="181" t="str">
        <f t="shared" si="0"/>
        <v/>
      </c>
      <c r="H36" s="106"/>
    </row>
    <row r="37" spans="1:10" ht="15.75">
      <c r="A37" s="175">
        <v>28</v>
      </c>
      <c r="B37" s="160"/>
      <c r="C37" s="182"/>
      <c r="D37" s="183"/>
      <c r="E37" s="183"/>
      <c r="F37" s="183"/>
      <c r="G37" s="181" t="str">
        <f t="shared" si="0"/>
        <v/>
      </c>
      <c r="H37" s="106"/>
    </row>
    <row r="38" spans="1:10" ht="15.75">
      <c r="A38" s="175">
        <v>29</v>
      </c>
      <c r="B38" s="160"/>
      <c r="C38" s="182"/>
      <c r="D38" s="183"/>
      <c r="E38" s="183"/>
      <c r="F38" s="183"/>
      <c r="G38" s="181" t="str">
        <f t="shared" si="0"/>
        <v/>
      </c>
      <c r="H38" s="106"/>
    </row>
    <row r="39" spans="1:10" ht="15.75">
      <c r="A39" s="175" t="s">
        <v>280</v>
      </c>
      <c r="B39" s="160"/>
      <c r="C39" s="182"/>
      <c r="D39" s="183"/>
      <c r="E39" s="183"/>
      <c r="F39" s="183"/>
      <c r="G39" s="181" t="str">
        <f>IF(ISBLANK(B39),"",#REF!+C39-D39)</f>
        <v/>
      </c>
      <c r="H39" s="106"/>
    </row>
    <row r="40" spans="1:10">
      <c r="A40" s="184" t="s">
        <v>318</v>
      </c>
      <c r="B40" s="185"/>
      <c r="C40" s="186"/>
      <c r="D40" s="187"/>
      <c r="E40" s="187"/>
      <c r="F40" s="188"/>
      <c r="G40" s="189" t="str">
        <f>G39</f>
        <v/>
      </c>
      <c r="H40" s="106"/>
    </row>
    <row r="44" spans="1:10">
      <c r="B44" s="192" t="s">
        <v>107</v>
      </c>
      <c r="F44" s="193"/>
    </row>
    <row r="45" spans="1:10">
      <c r="F45" s="191"/>
      <c r="G45" s="191"/>
      <c r="H45" s="191"/>
      <c r="I45" s="191"/>
      <c r="J45" s="191"/>
    </row>
    <row r="46" spans="1:10">
      <c r="C46" s="194"/>
      <c r="F46" s="194"/>
      <c r="G46" s="195"/>
      <c r="H46" s="191"/>
      <c r="I46" s="191"/>
      <c r="J46" s="191"/>
    </row>
    <row r="47" spans="1:10">
      <c r="A47" s="191"/>
      <c r="C47" s="196" t="s">
        <v>269</v>
      </c>
      <c r="F47" s="197" t="s">
        <v>274</v>
      </c>
      <c r="G47" s="195"/>
      <c r="H47" s="191"/>
      <c r="I47" s="191"/>
      <c r="J47" s="191"/>
    </row>
    <row r="48" spans="1:10">
      <c r="A48" s="191"/>
      <c r="C48" s="198" t="s">
        <v>140</v>
      </c>
      <c r="F48" s="190" t="s">
        <v>270</v>
      </c>
      <c r="G48" s="191"/>
      <c r="H48" s="191"/>
      <c r="I48" s="191"/>
      <c r="J48" s="191"/>
    </row>
    <row r="49" spans="2:2" s="191" customFormat="1">
      <c r="B49" s="190"/>
    </row>
    <row r="50" spans="2:2" s="191" customFormat="1" ht="12.75"/>
    <row r="51" spans="2:2" s="191" customFormat="1" ht="12.75"/>
    <row r="52" spans="2:2" s="191" customFormat="1" ht="12.75"/>
    <row r="53" spans="2:2" s="191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303</v>
      </c>
      <c r="B1" s="77"/>
      <c r="C1" s="498" t="s">
        <v>110</v>
      </c>
      <c r="D1" s="498"/>
      <c r="E1" s="109"/>
    </row>
    <row r="2" spans="1:7">
      <c r="A2" s="77" t="s">
        <v>141</v>
      </c>
      <c r="B2" s="77"/>
      <c r="C2" s="496" t="s">
        <v>829</v>
      </c>
      <c r="D2" s="497"/>
      <c r="E2" s="109"/>
    </row>
    <row r="3" spans="1:7">
      <c r="A3" s="75"/>
      <c r="B3" s="77"/>
      <c r="C3" s="76"/>
      <c r="D3" s="76"/>
      <c r="E3" s="109"/>
    </row>
    <row r="4" spans="1:7">
      <c r="A4" s="78" t="s">
        <v>275</v>
      </c>
      <c r="B4" s="103"/>
      <c r="C4" s="104"/>
      <c r="D4" s="77"/>
      <c r="E4" s="109"/>
    </row>
    <row r="5" spans="1:7">
      <c r="A5" s="113" t="s">
        <v>510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7" s="7" customFormat="1" ht="16.5" customHeight="1">
      <c r="A9" s="251">
        <v>1</v>
      </c>
      <c r="B9" s="251" t="s">
        <v>65</v>
      </c>
      <c r="C9" s="86">
        <f>SUM(C10,C25)</f>
        <v>0</v>
      </c>
      <c r="D9" s="86">
        <f>SUM(D10,D25)</f>
        <v>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313</v>
      </c>
      <c r="C13" s="8"/>
      <c r="D13" s="8"/>
      <c r="E13" s="109"/>
    </row>
    <row r="14" spans="1:7" s="3" customFormat="1" ht="16.5" customHeight="1">
      <c r="A14" s="98" t="s">
        <v>109</v>
      </c>
      <c r="B14" s="98" t="s">
        <v>97</v>
      </c>
      <c r="C14" s="8"/>
      <c r="D14" s="8"/>
      <c r="E14" s="109"/>
    </row>
    <row r="15" spans="1:7" s="3" customFormat="1" ht="16.5" customHeigh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09"/>
    </row>
    <row r="16" spans="1:7" s="3" customFormat="1" ht="16.5" customHeight="1">
      <c r="A16" s="98" t="s">
        <v>84</v>
      </c>
      <c r="B16" s="98" t="s">
        <v>86</v>
      </c>
      <c r="C16" s="8">
        <v>0</v>
      </c>
      <c r="D16" s="8">
        <v>0</v>
      </c>
      <c r="E16" s="109"/>
    </row>
    <row r="17" spans="1:6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09"/>
    </row>
    <row r="18" spans="1:6" s="3" customFormat="1" ht="16.5" customHeigh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>
      <c r="A19" s="98" t="s">
        <v>88</v>
      </c>
      <c r="B19" s="98" t="s">
        <v>89</v>
      </c>
      <c r="C19" s="8"/>
      <c r="D19" s="8"/>
      <c r="E19" s="109"/>
    </row>
    <row r="20" spans="1:6" s="3" customFormat="1" ht="30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>
      <c r="A23" s="89" t="s">
        <v>95</v>
      </c>
      <c r="B23" s="89" t="s">
        <v>449</v>
      </c>
      <c r="C23" s="291"/>
      <c r="D23" s="8"/>
      <c r="E23" s="109"/>
    </row>
    <row r="24" spans="1:6" s="3" customFormat="1">
      <c r="A24" s="89" t="s">
        <v>252</v>
      </c>
      <c r="B24" s="89" t="s">
        <v>455</v>
      </c>
      <c r="C24" s="8"/>
      <c r="D24" s="8"/>
      <c r="E24" s="109"/>
    </row>
    <row r="25" spans="1:6" ht="16.5" customHeight="1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>
      <c r="A27" s="259" t="s">
        <v>98</v>
      </c>
      <c r="B27" s="259" t="s">
        <v>311</v>
      </c>
      <c r="C27" s="8"/>
      <c r="D27" s="8"/>
      <c r="E27" s="109"/>
    </row>
    <row r="28" spans="1:6">
      <c r="A28" s="259" t="s">
        <v>99</v>
      </c>
      <c r="B28" s="259" t="s">
        <v>314</v>
      </c>
      <c r="C28" s="8"/>
      <c r="D28" s="8"/>
      <c r="E28" s="109"/>
    </row>
    <row r="29" spans="1:6">
      <c r="A29" s="259" t="s">
        <v>458</v>
      </c>
      <c r="B29" s="259" t="s">
        <v>312</v>
      </c>
      <c r="C29" s="8"/>
      <c r="D29" s="8"/>
      <c r="E29" s="109"/>
    </row>
    <row r="30" spans="1:6">
      <c r="A30" s="89" t="s">
        <v>33</v>
      </c>
      <c r="B30" s="274" t="s">
        <v>454</v>
      </c>
      <c r="C30" s="8"/>
      <c r="D30" s="8"/>
      <c r="E30" s="109"/>
    </row>
    <row r="31" spans="1:6">
      <c r="D31" s="27"/>
      <c r="E31" s="110"/>
      <c r="F31" s="27"/>
    </row>
    <row r="32" spans="1:6">
      <c r="A32" s="1"/>
      <c r="D32" s="27"/>
      <c r="E32" s="110"/>
      <c r="F32" s="27"/>
    </row>
    <row r="33" spans="1:9">
      <c r="D33" s="27"/>
      <c r="E33" s="110"/>
      <c r="F33" s="27"/>
    </row>
    <row r="34" spans="1:9">
      <c r="D34" s="27"/>
      <c r="E34" s="110"/>
      <c r="F34" s="27"/>
    </row>
    <row r="35" spans="1:9">
      <c r="A35" s="70" t="s">
        <v>107</v>
      </c>
      <c r="D35" s="27"/>
      <c r="E35" s="110"/>
      <c r="F35" s="27"/>
    </row>
    <row r="36" spans="1:9">
      <c r="D36" s="27"/>
      <c r="E36" s="111"/>
      <c r="F36" s="111"/>
      <c r="G36"/>
      <c r="H36"/>
      <c r="I36"/>
    </row>
    <row r="37" spans="1:9">
      <c r="D37" s="112"/>
      <c r="E37" s="111"/>
      <c r="F37" s="111"/>
      <c r="G37"/>
      <c r="H37"/>
      <c r="I37"/>
    </row>
    <row r="38" spans="1:9">
      <c r="A38"/>
      <c r="B38" s="70" t="s">
        <v>272</v>
      </c>
      <c r="D38" s="112"/>
      <c r="E38" s="111"/>
      <c r="F38" s="111"/>
      <c r="G38"/>
      <c r="H38"/>
      <c r="I38"/>
    </row>
    <row r="39" spans="1:9">
      <c r="A39"/>
      <c r="B39" s="2" t="s">
        <v>271</v>
      </c>
      <c r="D39" s="112"/>
      <c r="E39" s="111"/>
      <c r="F39" s="111"/>
      <c r="G39"/>
      <c r="H39"/>
      <c r="I39"/>
    </row>
    <row r="40" spans="1:9" customFormat="1" ht="12.75">
      <c r="B40" s="66" t="s">
        <v>140</v>
      </c>
      <c r="D40" s="111"/>
      <c r="E40" s="111"/>
      <c r="F40" s="111"/>
    </row>
    <row r="41" spans="1:9">
      <c r="D41" s="27"/>
      <c r="E41" s="110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8"/>
  <dimension ref="A1:L53"/>
  <sheetViews>
    <sheetView showGridLines="0" view="pageBreakPreview" zoomScale="70" zoomScaleSheetLayoutView="70" workbookViewId="0">
      <selection activeCell="E19" sqref="E19"/>
    </sheetView>
  </sheetViews>
  <sheetFormatPr defaultColWidth="9.140625"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40" t="s">
        <v>306</v>
      </c>
      <c r="B1" s="141"/>
      <c r="C1" s="141"/>
      <c r="D1" s="141"/>
      <c r="E1" s="141"/>
      <c r="F1" s="79"/>
      <c r="G1" s="79"/>
      <c r="H1" s="79"/>
      <c r="I1" s="502" t="s">
        <v>110</v>
      </c>
      <c r="J1" s="502"/>
      <c r="K1" s="147"/>
    </row>
    <row r="2" spans="1:12" s="23" customFormat="1" ht="15">
      <c r="A2" s="106" t="s">
        <v>141</v>
      </c>
      <c r="B2" s="141"/>
      <c r="C2" s="141"/>
      <c r="D2" s="141"/>
      <c r="E2" s="141"/>
      <c r="F2" s="142"/>
      <c r="G2" s="143"/>
      <c r="H2" s="143"/>
      <c r="I2" s="496" t="s">
        <v>829</v>
      </c>
      <c r="J2" s="497"/>
      <c r="K2" s="147"/>
    </row>
    <row r="3" spans="1:12" s="23" customFormat="1" ht="15">
      <c r="A3" s="141"/>
      <c r="B3" s="141"/>
      <c r="C3" s="141"/>
      <c r="D3" s="141"/>
      <c r="E3" s="141"/>
      <c r="F3" s="142"/>
      <c r="G3" s="143"/>
      <c r="H3" s="143"/>
      <c r="I3" s="144"/>
      <c r="J3" s="76"/>
      <c r="K3" s="14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9"/>
      <c r="J4" s="77"/>
      <c r="K4" s="106"/>
      <c r="L4" s="23"/>
    </row>
    <row r="5" spans="1:12" s="2" customFormat="1" ht="15">
      <c r="A5" s="122" t="s">
        <v>510</v>
      </c>
      <c r="B5" s="123"/>
      <c r="C5" s="123"/>
      <c r="D5" s="123"/>
      <c r="E5" s="123"/>
      <c r="F5" s="59"/>
      <c r="G5" s="59"/>
      <c r="H5" s="59"/>
      <c r="I5" s="135"/>
      <c r="J5" s="59"/>
      <c r="K5" s="106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>
      <c r="A7" s="136"/>
      <c r="B7" s="504" t="s">
        <v>221</v>
      </c>
      <c r="C7" s="504"/>
      <c r="D7" s="504" t="s">
        <v>294</v>
      </c>
      <c r="E7" s="504"/>
      <c r="F7" s="504" t="s">
        <v>295</v>
      </c>
      <c r="G7" s="504"/>
      <c r="H7" s="159" t="s">
        <v>281</v>
      </c>
      <c r="I7" s="504" t="s">
        <v>224</v>
      </c>
      <c r="J7" s="504"/>
      <c r="K7" s="148"/>
    </row>
    <row r="8" spans="1:12" ht="15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>
      <c r="A9" s="60" t="s">
        <v>117</v>
      </c>
      <c r="B9" s="83">
        <f>SUM(B10,B14,B17)</f>
        <v>400</v>
      </c>
      <c r="C9" s="83">
        <f>SUM(C10,C14,C17)</f>
        <v>46474.94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400</v>
      </c>
      <c r="J9" s="83">
        <f t="shared" si="0"/>
        <v>46474.94</v>
      </c>
      <c r="K9" s="148"/>
    </row>
    <row r="10" spans="1:12" ht="15">
      <c r="A10" s="61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>
      <c r="A11" s="61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>
      <c r="A12" s="61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>
      <c r="A13" s="61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>
      <c r="A14" s="61" t="s">
        <v>122</v>
      </c>
      <c r="B14" s="136">
        <f>SUM(B15:B16)</f>
        <v>243</v>
      </c>
      <c r="C14" s="136">
        <f>SUM(C15:C16)</f>
        <v>35785.86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243</v>
      </c>
      <c r="J14" s="136">
        <f t="shared" si="2"/>
        <v>35785.86</v>
      </c>
      <c r="K14" s="148"/>
    </row>
    <row r="15" spans="1:12" ht="15">
      <c r="A15" s="61" t="s">
        <v>123</v>
      </c>
      <c r="B15" s="26">
        <v>1</v>
      </c>
      <c r="C15" s="26">
        <v>4177.92</v>
      </c>
      <c r="D15" s="26"/>
      <c r="E15" s="26"/>
      <c r="F15" s="26"/>
      <c r="G15" s="26"/>
      <c r="H15" s="26"/>
      <c r="I15" s="26">
        <f>B15+D15-F15</f>
        <v>1</v>
      </c>
      <c r="J15" s="26">
        <f>C15+E15-G15</f>
        <v>4177.92</v>
      </c>
      <c r="K15" s="148"/>
    </row>
    <row r="16" spans="1:12" ht="15">
      <c r="A16" s="61" t="s">
        <v>124</v>
      </c>
      <c r="B16" s="26">
        <v>242</v>
      </c>
      <c r="C16" s="26">
        <v>31607.94</v>
      </c>
      <c r="D16" s="26">
        <v>0</v>
      </c>
      <c r="E16" s="26">
        <v>0</v>
      </c>
      <c r="F16" s="26"/>
      <c r="G16" s="26"/>
      <c r="H16" s="26"/>
      <c r="I16" s="26">
        <f>B16+D16-F16</f>
        <v>242</v>
      </c>
      <c r="J16" s="26">
        <f>C16+E16-G16</f>
        <v>31607.94</v>
      </c>
      <c r="K16" s="148"/>
    </row>
    <row r="17" spans="1:11" ht="15">
      <c r="A17" s="61" t="s">
        <v>125</v>
      </c>
      <c r="B17" s="136">
        <f>SUM(B18:B19,B22,B23)</f>
        <v>157</v>
      </c>
      <c r="C17" s="136">
        <f>SUM(C18:C19,C22,C23)</f>
        <v>10689.080000000002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157</v>
      </c>
      <c r="J17" s="136">
        <f t="shared" si="3"/>
        <v>10689.080000000002</v>
      </c>
      <c r="K17" s="148"/>
    </row>
    <row r="18" spans="1:11" ht="15">
      <c r="A18" s="61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>
      <c r="A19" s="61" t="s">
        <v>127</v>
      </c>
      <c r="B19" s="136">
        <f>SUM(B20:B21)</f>
        <v>3</v>
      </c>
      <c r="C19" s="136">
        <f>SUM(C20:C21)</f>
        <v>1483.96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3</v>
      </c>
      <c r="J19" s="136">
        <f t="shared" si="4"/>
        <v>1483.96</v>
      </c>
      <c r="K19" s="148"/>
    </row>
    <row r="20" spans="1:11" ht="15">
      <c r="A20" s="61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>
      <c r="A21" s="61" t="s">
        <v>129</v>
      </c>
      <c r="B21" s="26">
        <v>3</v>
      </c>
      <c r="C21" s="26">
        <v>1483.96</v>
      </c>
      <c r="D21" s="26"/>
      <c r="E21" s="26"/>
      <c r="F21" s="26"/>
      <c r="G21" s="26"/>
      <c r="H21" s="26"/>
      <c r="I21" s="26">
        <f>B21+D21-F21</f>
        <v>3</v>
      </c>
      <c r="J21" s="26">
        <f>C21+E21-G21</f>
        <v>1483.96</v>
      </c>
      <c r="K21" s="148"/>
    </row>
    <row r="22" spans="1:11" ht="15">
      <c r="A22" s="61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>
      <c r="A23" s="61" t="s">
        <v>131</v>
      </c>
      <c r="B23" s="26">
        <v>154</v>
      </c>
      <c r="C23" s="26">
        <v>9205.1200000000008</v>
      </c>
      <c r="D23" s="26"/>
      <c r="E23" s="26"/>
      <c r="F23" s="26"/>
      <c r="G23" s="26"/>
      <c r="H23" s="26"/>
      <c r="I23" s="26">
        <f>B23+D23-F23</f>
        <v>154</v>
      </c>
      <c r="J23" s="26">
        <f>C23+E23-G23</f>
        <v>9205.1200000000008</v>
      </c>
      <c r="K23" s="148"/>
    </row>
    <row r="24" spans="1:11" ht="15">
      <c r="A24" s="60" t="s">
        <v>132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8"/>
    </row>
    <row r="25" spans="1:11" ht="15">
      <c r="A25" s="61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>
      <c r="A26" s="61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>
      <c r="A27" s="61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>
      <c r="A28" s="61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>
      <c r="A29" s="61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>
      <c r="A30" s="61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>
      <c r="A31" s="61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8"/>
    </row>
    <row r="33" spans="1:11" ht="15">
      <c r="A33" s="61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>
      <c r="A34" s="61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>
      <c r="A35" s="61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8"/>
    </row>
    <row r="37" spans="1:11" ht="15">
      <c r="A37" s="61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>
      <c r="A38" s="61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>
      <c r="A39" s="61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>
      <c r="A40" s="61" t="s">
        <v>440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>
      <c r="A41" s="61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>
      <c r="A42" s="61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269</v>
      </c>
      <c r="F49" s="12" t="s">
        <v>274</v>
      </c>
      <c r="G49" s="73"/>
      <c r="I49"/>
      <c r="J49"/>
    </row>
    <row r="50" spans="1:10" s="2" customFormat="1" ht="15">
      <c r="B50" s="66" t="s">
        <v>140</v>
      </c>
      <c r="F50" s="2" t="s">
        <v>270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44" bottom="0.5" header="0.3" footer="0.3"/>
  <pageSetup paperSize="9" scale="6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ColWidth="9.140625"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40" t="s">
        <v>307</v>
      </c>
      <c r="B1" s="141"/>
      <c r="C1" s="141"/>
      <c r="D1" s="141"/>
      <c r="E1" s="141"/>
      <c r="F1" s="141"/>
      <c r="G1" s="147"/>
      <c r="H1" s="101" t="s">
        <v>199</v>
      </c>
      <c r="I1" s="147"/>
      <c r="J1" s="67"/>
      <c r="K1" s="67"/>
      <c r="L1" s="67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9"/>
      <c r="H2" s="487" t="s">
        <v>829</v>
      </c>
      <c r="I2" s="149"/>
      <c r="J2" s="67"/>
      <c r="K2" s="67"/>
      <c r="L2" s="67"/>
    </row>
    <row r="3" spans="1:12" s="23" customFormat="1" ht="15">
      <c r="A3" s="141"/>
      <c r="B3" s="141"/>
      <c r="C3" s="141"/>
      <c r="D3" s="141"/>
      <c r="E3" s="141"/>
      <c r="F3" s="141"/>
      <c r="G3" s="149"/>
      <c r="H3" s="144"/>
      <c r="I3" s="149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1"/>
      <c r="F4" s="141"/>
      <c r="G4" s="141"/>
      <c r="H4" s="141"/>
      <c r="I4" s="147"/>
      <c r="J4" s="64"/>
      <c r="K4" s="64"/>
      <c r="L4" s="23"/>
    </row>
    <row r="5" spans="1:12" s="2" customFormat="1" ht="15">
      <c r="A5" s="122" t="str">
        <f>'ფორმა N2'!A5</f>
        <v>მპგ  "გაერთიანებული დემოკრატიული მოძრაობა "</v>
      </c>
      <c r="B5" s="123"/>
      <c r="C5" s="123"/>
      <c r="D5" s="123"/>
      <c r="E5" s="151"/>
      <c r="F5" s="152"/>
      <c r="G5" s="152"/>
      <c r="H5" s="152"/>
      <c r="I5" s="147"/>
      <c r="J5" s="64"/>
      <c r="K5" s="64"/>
      <c r="L5" s="12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7"/>
      <c r="J6" s="64"/>
      <c r="K6" s="64"/>
      <c r="L6" s="64"/>
    </row>
    <row r="7" spans="1:12" ht="30">
      <c r="A7" s="137" t="s">
        <v>64</v>
      </c>
      <c r="B7" s="137" t="s">
        <v>381</v>
      </c>
      <c r="C7" s="139" t="s">
        <v>382</v>
      </c>
      <c r="D7" s="139" t="s">
        <v>236</v>
      </c>
      <c r="E7" s="139" t="s">
        <v>241</v>
      </c>
      <c r="F7" s="139" t="s">
        <v>242</v>
      </c>
      <c r="G7" s="139" t="s">
        <v>243</v>
      </c>
      <c r="H7" s="139" t="s">
        <v>244</v>
      </c>
      <c r="I7" s="147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>
      <c r="A9" s="68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>
      <c r="A10" s="68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>
      <c r="A11" s="68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>
      <c r="A12" s="68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>
      <c r="A13" s="68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>
      <c r="A14" s="68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60"/>
      <c r="H15" s="26"/>
      <c r="I15" s="147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60"/>
      <c r="H16" s="26"/>
      <c r="I16" s="147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60"/>
      <c r="H17" s="26"/>
      <c r="I17" s="147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60"/>
      <c r="H18" s="26"/>
      <c r="I18" s="147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60"/>
      <c r="H19" s="26"/>
      <c r="I19" s="147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60"/>
      <c r="H20" s="26"/>
      <c r="I20" s="147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60"/>
      <c r="H21" s="26"/>
      <c r="I21" s="147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60"/>
      <c r="H22" s="26"/>
      <c r="I22" s="147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60"/>
      <c r="H23" s="26"/>
      <c r="I23" s="147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60"/>
      <c r="H24" s="26"/>
      <c r="I24" s="147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60"/>
      <c r="H25" s="26"/>
      <c r="I25" s="147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60"/>
      <c r="H26" s="26"/>
      <c r="I26" s="147"/>
      <c r="J26" s="64"/>
      <c r="K26" s="64"/>
      <c r="L26" s="64"/>
    </row>
    <row r="27" spans="1:12" s="23" customFormat="1" ht="15">
      <c r="A27" s="68" t="s">
        <v>280</v>
      </c>
      <c r="B27" s="26"/>
      <c r="C27" s="26"/>
      <c r="D27" s="26"/>
      <c r="E27" s="26"/>
      <c r="F27" s="26"/>
      <c r="G27" s="160"/>
      <c r="H27" s="26"/>
      <c r="I27" s="147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40" t="s">
        <v>308</v>
      </c>
      <c r="B1" s="141"/>
      <c r="C1" s="141"/>
      <c r="D1" s="141"/>
      <c r="E1" s="141"/>
      <c r="F1" s="141"/>
      <c r="G1" s="141"/>
      <c r="H1" s="147"/>
      <c r="I1" s="79" t="s">
        <v>199</v>
      </c>
      <c r="J1" s="154"/>
    </row>
    <row r="2" spans="1:12" s="2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87" t="s">
        <v>829</v>
      </c>
      <c r="J2" s="154"/>
    </row>
    <row r="3" spans="1:12" s="23" customFormat="1" ht="15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50"/>
      <c r="J4" s="105"/>
      <c r="L4" s="23"/>
    </row>
    <row r="5" spans="1:12" s="2" customFormat="1" ht="15">
      <c r="A5" s="122" t="s">
        <v>510</v>
      </c>
      <c r="B5" s="123"/>
      <c r="C5" s="123"/>
      <c r="D5" s="123"/>
      <c r="E5" s="151"/>
      <c r="F5" s="152"/>
      <c r="G5" s="152"/>
      <c r="H5" s="152"/>
      <c r="I5" s="151"/>
      <c r="J5" s="105"/>
    </row>
    <row r="6" spans="1:12" s="23" customFormat="1" ht="13.5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247</v>
      </c>
      <c r="F7" s="139" t="s">
        <v>248</v>
      </c>
      <c r="G7" s="139" t="s">
        <v>242</v>
      </c>
      <c r="H7" s="139" t="s">
        <v>243</v>
      </c>
      <c r="I7" s="139" t="s">
        <v>244</v>
      </c>
      <c r="J7" s="155"/>
    </row>
    <row r="8" spans="1:12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30">
      <c r="A9" s="68">
        <v>1</v>
      </c>
      <c r="B9" s="26" t="s">
        <v>515</v>
      </c>
      <c r="C9" s="26" t="s">
        <v>516</v>
      </c>
      <c r="D9" s="26" t="s">
        <v>517</v>
      </c>
      <c r="E9" s="26">
        <v>1998</v>
      </c>
      <c r="F9" s="26" t="s">
        <v>518</v>
      </c>
      <c r="G9" s="26">
        <v>4177.92</v>
      </c>
      <c r="H9" s="407">
        <v>40673</v>
      </c>
      <c r="I9" s="26" t="s">
        <v>519</v>
      </c>
      <c r="J9" s="155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>
      <c r="A27" s="68" t="s">
        <v>280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>
      <c r="A34"/>
      <c r="C34" s="66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ColWidth="9.140625" defaultRowHeight="12.75"/>
  <cols>
    <col min="1" max="1" width="4.85546875" style="219" customWidth="1"/>
    <col min="2" max="2" width="37.42578125" style="219" customWidth="1"/>
    <col min="3" max="3" width="21.5703125" style="219" customWidth="1"/>
    <col min="4" max="4" width="20" style="219" customWidth="1"/>
    <col min="5" max="5" width="18.7109375" style="219" customWidth="1"/>
    <col min="6" max="6" width="24.140625" style="219" customWidth="1"/>
    <col min="7" max="7" width="27.140625" style="219" customWidth="1"/>
    <col min="8" max="8" width="0.7109375" style="219" customWidth="1"/>
    <col min="9" max="16384" width="9.140625" style="219"/>
  </cols>
  <sheetData>
    <row r="1" spans="1:8" s="203" customFormat="1" ht="15">
      <c r="A1" s="199" t="s">
        <v>328</v>
      </c>
      <c r="B1" s="200"/>
      <c r="C1" s="200"/>
      <c r="D1" s="200"/>
      <c r="E1" s="200"/>
      <c r="F1" s="79"/>
      <c r="G1" s="79" t="s">
        <v>110</v>
      </c>
      <c r="H1" s="204"/>
    </row>
    <row r="2" spans="1:8" s="203" customFormat="1">
      <c r="A2" s="204" t="s">
        <v>319</v>
      </c>
      <c r="B2" s="200"/>
      <c r="C2" s="200"/>
      <c r="D2" s="200"/>
      <c r="E2" s="201"/>
      <c r="F2" s="201"/>
      <c r="G2" s="202" t="s">
        <v>829</v>
      </c>
      <c r="H2" s="204"/>
    </row>
    <row r="3" spans="1:8" s="203" customFormat="1">
      <c r="A3" s="204"/>
      <c r="B3" s="200"/>
      <c r="C3" s="200"/>
      <c r="D3" s="200"/>
      <c r="E3" s="201"/>
      <c r="F3" s="201"/>
      <c r="G3" s="201"/>
      <c r="H3" s="204"/>
    </row>
    <row r="4" spans="1:8" s="203" customFormat="1" ht="15">
      <c r="A4" s="116" t="s">
        <v>275</v>
      </c>
      <c r="B4" s="200"/>
      <c r="C4" s="200"/>
      <c r="D4" s="200"/>
      <c r="E4" s="205"/>
      <c r="F4" s="205"/>
      <c r="G4" s="201"/>
      <c r="H4" s="204"/>
    </row>
    <row r="5" spans="1:8" s="203" customFormat="1">
      <c r="A5" s="206" t="s">
        <v>510</v>
      </c>
      <c r="B5" s="206"/>
      <c r="C5" s="206"/>
      <c r="D5" s="206"/>
      <c r="E5" s="206"/>
      <c r="F5" s="206"/>
      <c r="G5" s="207"/>
      <c r="H5" s="204"/>
    </row>
    <row r="6" spans="1:8" s="220" customFormat="1">
      <c r="A6" s="208"/>
      <c r="B6" s="208"/>
      <c r="C6" s="208"/>
      <c r="D6" s="208"/>
      <c r="E6" s="208"/>
      <c r="F6" s="208"/>
      <c r="G6" s="208"/>
      <c r="H6" s="205"/>
    </row>
    <row r="7" spans="1:8" s="203" customFormat="1" ht="51">
      <c r="A7" s="240" t="s">
        <v>64</v>
      </c>
      <c r="B7" s="211" t="s">
        <v>323</v>
      </c>
      <c r="C7" s="211" t="s">
        <v>324</v>
      </c>
      <c r="D7" s="211" t="s">
        <v>325</v>
      </c>
      <c r="E7" s="211" t="s">
        <v>326</v>
      </c>
      <c r="F7" s="211" t="s">
        <v>327</v>
      </c>
      <c r="G7" s="211" t="s">
        <v>320</v>
      </c>
      <c r="H7" s="204"/>
    </row>
    <row r="8" spans="1:8" s="203" customFormat="1">
      <c r="A8" s="209">
        <v>1</v>
      </c>
      <c r="B8" s="210">
        <v>2</v>
      </c>
      <c r="C8" s="210">
        <v>3</v>
      </c>
      <c r="D8" s="210">
        <v>4</v>
      </c>
      <c r="E8" s="211">
        <v>5</v>
      </c>
      <c r="F8" s="211">
        <v>6</v>
      </c>
      <c r="G8" s="211">
        <v>7</v>
      </c>
      <c r="H8" s="204"/>
    </row>
    <row r="9" spans="1:8" s="203" customFormat="1">
      <c r="A9" s="221">
        <v>1</v>
      </c>
      <c r="B9" s="212"/>
      <c r="C9" s="212"/>
      <c r="D9" s="213"/>
      <c r="E9" s="212"/>
      <c r="F9" s="212"/>
      <c r="G9" s="212"/>
      <c r="H9" s="204"/>
    </row>
    <row r="10" spans="1:8" s="203" customFormat="1">
      <c r="A10" s="221">
        <v>2</v>
      </c>
      <c r="B10" s="212"/>
      <c r="C10" s="212"/>
      <c r="D10" s="213"/>
      <c r="E10" s="212"/>
      <c r="F10" s="212"/>
      <c r="G10" s="212"/>
      <c r="H10" s="204"/>
    </row>
    <row r="11" spans="1:8" s="203" customFormat="1">
      <c r="A11" s="221">
        <v>3</v>
      </c>
      <c r="B11" s="212"/>
      <c r="C11" s="212"/>
      <c r="D11" s="213"/>
      <c r="E11" s="212"/>
      <c r="F11" s="212"/>
      <c r="G11" s="212"/>
      <c r="H11" s="204"/>
    </row>
    <row r="12" spans="1:8" s="203" customFormat="1">
      <c r="A12" s="221">
        <v>4</v>
      </c>
      <c r="B12" s="212"/>
      <c r="C12" s="212"/>
      <c r="D12" s="213"/>
      <c r="E12" s="212"/>
      <c r="F12" s="212"/>
      <c r="G12" s="212"/>
      <c r="H12" s="204"/>
    </row>
    <row r="13" spans="1:8" s="203" customFormat="1">
      <c r="A13" s="221">
        <v>5</v>
      </c>
      <c r="B13" s="212"/>
      <c r="C13" s="212"/>
      <c r="D13" s="213"/>
      <c r="E13" s="212"/>
      <c r="F13" s="212"/>
      <c r="G13" s="212"/>
      <c r="H13" s="204"/>
    </row>
    <row r="14" spans="1:8" s="203" customFormat="1">
      <c r="A14" s="221">
        <v>6</v>
      </c>
      <c r="B14" s="212"/>
      <c r="C14" s="212"/>
      <c r="D14" s="213"/>
      <c r="E14" s="212"/>
      <c r="F14" s="212"/>
      <c r="G14" s="212"/>
      <c r="H14" s="204"/>
    </row>
    <row r="15" spans="1:8" s="203" customFormat="1">
      <c r="A15" s="221">
        <v>7</v>
      </c>
      <c r="B15" s="212"/>
      <c r="C15" s="212"/>
      <c r="D15" s="213"/>
      <c r="E15" s="212"/>
      <c r="F15" s="212"/>
      <c r="G15" s="212"/>
      <c r="H15" s="204"/>
    </row>
    <row r="16" spans="1:8" s="203" customFormat="1">
      <c r="A16" s="221">
        <v>8</v>
      </c>
      <c r="B16" s="212"/>
      <c r="C16" s="212"/>
      <c r="D16" s="213"/>
      <c r="E16" s="212"/>
      <c r="F16" s="212"/>
      <c r="G16" s="212"/>
      <c r="H16" s="204"/>
    </row>
    <row r="17" spans="1:11" s="203" customFormat="1">
      <c r="A17" s="221">
        <v>9</v>
      </c>
      <c r="B17" s="212"/>
      <c r="C17" s="212"/>
      <c r="D17" s="213"/>
      <c r="E17" s="212"/>
      <c r="F17" s="212"/>
      <c r="G17" s="212"/>
      <c r="H17" s="204"/>
    </row>
    <row r="18" spans="1:11" s="203" customFormat="1">
      <c r="A18" s="221">
        <v>10</v>
      </c>
      <c r="B18" s="212"/>
      <c r="C18" s="212"/>
      <c r="D18" s="213"/>
      <c r="E18" s="212"/>
      <c r="F18" s="212"/>
      <c r="G18" s="212"/>
      <c r="H18" s="204"/>
    </row>
    <row r="19" spans="1:11" s="203" customFormat="1">
      <c r="A19" s="221" t="s">
        <v>278</v>
      </c>
      <c r="B19" s="212"/>
      <c r="C19" s="212"/>
      <c r="D19" s="213"/>
      <c r="E19" s="212"/>
      <c r="F19" s="212"/>
      <c r="G19" s="212"/>
      <c r="H19" s="204"/>
    </row>
    <row r="22" spans="1:11" s="203" customFormat="1"/>
    <row r="23" spans="1:11" s="203" customFormat="1"/>
    <row r="24" spans="1:11" s="21" customFormat="1" ht="15">
      <c r="B24" s="214" t="s">
        <v>107</v>
      </c>
      <c r="C24" s="214"/>
    </row>
    <row r="25" spans="1:11" s="21" customFormat="1" ht="15">
      <c r="B25" s="214"/>
      <c r="C25" s="214"/>
    </row>
    <row r="26" spans="1:11" s="21" customFormat="1" ht="15">
      <c r="C26" s="216"/>
      <c r="F26" s="216"/>
      <c r="G26" s="216"/>
      <c r="H26" s="215"/>
    </row>
    <row r="27" spans="1:11" s="21" customFormat="1" ht="15">
      <c r="C27" s="217" t="s">
        <v>269</v>
      </c>
      <c r="F27" s="214" t="s">
        <v>321</v>
      </c>
      <c r="J27" s="215"/>
      <c r="K27" s="215"/>
    </row>
    <row r="28" spans="1:11" s="21" customFormat="1" ht="15">
      <c r="C28" s="217" t="s">
        <v>140</v>
      </c>
      <c r="F28" s="218" t="s">
        <v>270</v>
      </c>
      <c r="J28" s="215"/>
      <c r="K28" s="215"/>
    </row>
    <row r="29" spans="1:11" s="203" customFormat="1" ht="15">
      <c r="C29" s="217"/>
      <c r="J29" s="220"/>
      <c r="K29" s="22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view="pageBreakPreview" zoomScale="70" zoomScaleNormal="80" zoomScaleSheetLayoutView="70" workbookViewId="0">
      <selection activeCell="K2" sqref="K2"/>
    </sheetView>
  </sheetViews>
  <sheetFormatPr defaultColWidth="33.7109375" defaultRowHeight="12.75"/>
  <cols>
    <col min="1" max="1" width="8" customWidth="1"/>
    <col min="3" max="3" width="10.5703125" customWidth="1"/>
    <col min="4" max="4" width="16.28515625" customWidth="1"/>
    <col min="5" max="5" width="10.7109375" customWidth="1"/>
    <col min="6" max="6" width="29.28515625" customWidth="1"/>
    <col min="7" max="7" width="15.28515625" customWidth="1"/>
    <col min="8" max="8" width="12.5703125" customWidth="1"/>
    <col min="9" max="9" width="17.28515625" customWidth="1"/>
    <col min="10" max="10" width="12.5703125" customWidth="1"/>
    <col min="11" max="11" width="23.28515625" customWidth="1"/>
  </cols>
  <sheetData>
    <row r="1" spans="1:11" ht="15">
      <c r="A1" s="140" t="s">
        <v>464</v>
      </c>
      <c r="B1" s="141"/>
      <c r="C1" s="141"/>
      <c r="D1" s="141"/>
      <c r="E1" s="141"/>
      <c r="F1" s="141"/>
      <c r="G1" s="141"/>
      <c r="H1" s="141"/>
      <c r="I1" s="141"/>
      <c r="J1" s="141"/>
      <c r="K1" s="79" t="s">
        <v>110</v>
      </c>
    </row>
    <row r="2" spans="1:11" ht="15">
      <c r="A2" s="106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87" t="s">
        <v>829</v>
      </c>
    </row>
    <row r="3" spans="1:1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>
      <c r="A4" s="77" t="str">
        <f>'[4]ფორმა N2'!A4</f>
        <v>ანგარიშვალდებული პირის დასახელება:</v>
      </c>
      <c r="B4" s="77"/>
      <c r="C4" s="77"/>
      <c r="D4" s="78"/>
      <c r="E4" s="150"/>
      <c r="F4" s="141"/>
      <c r="G4" s="141"/>
      <c r="H4" s="141"/>
      <c r="I4" s="141"/>
      <c r="J4" s="141"/>
      <c r="K4" s="150"/>
    </row>
    <row r="5" spans="1:11" s="191" customFormat="1" ht="15">
      <c r="A5" s="229" t="s">
        <v>510</v>
      </c>
      <c r="B5" s="81"/>
      <c r="C5" s="81"/>
      <c r="D5" s="81"/>
      <c r="E5" s="230"/>
      <c r="F5" s="231"/>
      <c r="G5" s="231"/>
      <c r="H5" s="231"/>
      <c r="I5" s="231"/>
      <c r="J5" s="231"/>
      <c r="K5" s="230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90">
      <c r="A7" s="153" t="s">
        <v>64</v>
      </c>
      <c r="B7" s="139" t="s">
        <v>383</v>
      </c>
      <c r="C7" s="139" t="s">
        <v>384</v>
      </c>
      <c r="D7" s="139" t="s">
        <v>386</v>
      </c>
      <c r="E7" s="139" t="s">
        <v>385</v>
      </c>
      <c r="F7" s="139" t="s">
        <v>394</v>
      </c>
      <c r="G7" s="139" t="s">
        <v>395</v>
      </c>
      <c r="H7" s="139" t="s">
        <v>389</v>
      </c>
      <c r="I7" s="139" t="s">
        <v>390</v>
      </c>
      <c r="J7" s="139" t="s">
        <v>402</v>
      </c>
      <c r="K7" s="139" t="s">
        <v>391</v>
      </c>
    </row>
    <row r="8" spans="1:1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>
      <c r="A9" s="68">
        <v>1</v>
      </c>
      <c r="B9" s="438" t="s">
        <v>545</v>
      </c>
      <c r="C9" s="439" t="s">
        <v>546</v>
      </c>
      <c r="D9" s="440">
        <v>42735</v>
      </c>
      <c r="E9" s="441">
        <v>318</v>
      </c>
      <c r="F9" s="439" t="s">
        <v>547</v>
      </c>
      <c r="G9" s="442">
        <v>65002001337</v>
      </c>
      <c r="H9" s="424" t="s">
        <v>548</v>
      </c>
      <c r="I9" s="424" t="s">
        <v>549</v>
      </c>
      <c r="J9" s="424"/>
      <c r="K9" s="439"/>
    </row>
    <row r="10" spans="1:11" ht="15">
      <c r="A10" s="68">
        <f>A9+1</f>
        <v>2</v>
      </c>
      <c r="B10" s="413" t="s">
        <v>550</v>
      </c>
      <c r="C10" s="439" t="s">
        <v>546</v>
      </c>
      <c r="D10" s="443" t="s">
        <v>586</v>
      </c>
      <c r="E10" s="439"/>
      <c r="F10" s="441">
        <v>900</v>
      </c>
      <c r="G10" s="444" t="s">
        <v>551</v>
      </c>
      <c r="H10" s="413" t="s">
        <v>552</v>
      </c>
      <c r="I10" s="413" t="s">
        <v>553</v>
      </c>
      <c r="J10" s="424"/>
      <c r="K10" s="439"/>
    </row>
    <row r="11" spans="1:11" ht="15">
      <c r="A11" s="68">
        <f t="shared" ref="A11:A74" si="0">A10+1</f>
        <v>3</v>
      </c>
      <c r="B11" s="438" t="s">
        <v>554</v>
      </c>
      <c r="C11" s="439" t="s">
        <v>546</v>
      </c>
      <c r="D11" s="443" t="s">
        <v>587</v>
      </c>
      <c r="E11" s="439"/>
      <c r="F11" s="442" t="s">
        <v>588</v>
      </c>
      <c r="G11" s="445" t="s">
        <v>589</v>
      </c>
      <c r="H11" s="442" t="s">
        <v>568</v>
      </c>
      <c r="I11" s="442" t="s">
        <v>590</v>
      </c>
      <c r="J11" s="424"/>
      <c r="K11" s="439"/>
    </row>
    <row r="12" spans="1:11" ht="15">
      <c r="A12" s="68">
        <f t="shared" si="0"/>
        <v>4</v>
      </c>
      <c r="B12" s="446" t="s">
        <v>555</v>
      </c>
      <c r="C12" s="439" t="s">
        <v>546</v>
      </c>
      <c r="D12" s="443" t="s">
        <v>591</v>
      </c>
      <c r="E12" s="439"/>
      <c r="F12" s="413" t="s">
        <v>592</v>
      </c>
      <c r="G12" s="444" t="s">
        <v>557</v>
      </c>
      <c r="H12" s="413" t="s">
        <v>558</v>
      </c>
      <c r="I12" s="413" t="s">
        <v>559</v>
      </c>
      <c r="J12" s="424"/>
      <c r="K12" s="439"/>
    </row>
    <row r="13" spans="1:11" ht="15">
      <c r="A13" s="68">
        <f t="shared" si="0"/>
        <v>5</v>
      </c>
      <c r="B13" s="447" t="s">
        <v>560</v>
      </c>
      <c r="C13" s="439" t="s">
        <v>546</v>
      </c>
      <c r="D13" s="443" t="s">
        <v>593</v>
      </c>
      <c r="E13" s="439"/>
      <c r="F13" s="413" t="s">
        <v>561</v>
      </c>
      <c r="G13" s="444" t="s">
        <v>562</v>
      </c>
      <c r="H13" s="413" t="s">
        <v>563</v>
      </c>
      <c r="I13" s="413" t="s">
        <v>564</v>
      </c>
      <c r="J13" s="424"/>
      <c r="K13" s="439"/>
    </row>
    <row r="14" spans="1:11" ht="15">
      <c r="A14" s="68">
        <f t="shared" si="0"/>
        <v>6</v>
      </c>
      <c r="B14" s="448" t="s">
        <v>565</v>
      </c>
      <c r="C14" s="439" t="s">
        <v>546</v>
      </c>
      <c r="D14" s="443" t="s">
        <v>591</v>
      </c>
      <c r="E14" s="439"/>
      <c r="F14" s="442" t="s">
        <v>566</v>
      </c>
      <c r="G14" s="449" t="s">
        <v>567</v>
      </c>
      <c r="H14" s="442" t="s">
        <v>568</v>
      </c>
      <c r="I14" s="442" t="s">
        <v>569</v>
      </c>
      <c r="J14" s="424"/>
      <c r="K14" s="439"/>
    </row>
    <row r="15" spans="1:11" ht="15">
      <c r="A15" s="68">
        <f t="shared" si="0"/>
        <v>7</v>
      </c>
      <c r="B15" s="448" t="s">
        <v>570</v>
      </c>
      <c r="C15" s="439" t="s">
        <v>546</v>
      </c>
      <c r="D15" s="443" t="s">
        <v>594</v>
      </c>
      <c r="E15" s="439"/>
      <c r="F15" s="442" t="s">
        <v>556</v>
      </c>
      <c r="G15" s="449" t="s">
        <v>571</v>
      </c>
      <c r="H15" s="442" t="s">
        <v>572</v>
      </c>
      <c r="I15" s="442" t="s">
        <v>573</v>
      </c>
      <c r="J15" s="424"/>
      <c r="K15" s="439"/>
    </row>
    <row r="16" spans="1:11" ht="15">
      <c r="A16" s="68">
        <f t="shared" si="0"/>
        <v>8</v>
      </c>
      <c r="B16" s="448" t="s">
        <v>574</v>
      </c>
      <c r="C16" s="439" t="s">
        <v>546</v>
      </c>
      <c r="D16" s="443" t="s">
        <v>595</v>
      </c>
      <c r="E16" s="439"/>
      <c r="F16" s="442" t="s">
        <v>556</v>
      </c>
      <c r="G16" s="449" t="s">
        <v>575</v>
      </c>
      <c r="H16" s="442" t="s">
        <v>576</v>
      </c>
      <c r="I16" s="442" t="s">
        <v>577</v>
      </c>
      <c r="J16" s="424"/>
      <c r="K16" s="439"/>
    </row>
    <row r="17" spans="1:11" ht="15">
      <c r="A17" s="68">
        <f t="shared" si="0"/>
        <v>9</v>
      </c>
      <c r="B17" s="448" t="s">
        <v>578</v>
      </c>
      <c r="C17" s="439" t="s">
        <v>546</v>
      </c>
      <c r="D17" s="443" t="s">
        <v>593</v>
      </c>
      <c r="E17" s="439"/>
      <c r="F17" s="441">
        <v>750</v>
      </c>
      <c r="G17" s="449" t="s">
        <v>579</v>
      </c>
      <c r="H17" s="442" t="s">
        <v>580</v>
      </c>
      <c r="I17" s="442" t="s">
        <v>581</v>
      </c>
      <c r="J17" s="424"/>
      <c r="K17" s="439"/>
    </row>
    <row r="18" spans="1:11" ht="15">
      <c r="A18" s="68">
        <f t="shared" si="0"/>
        <v>10</v>
      </c>
      <c r="B18" s="448" t="s">
        <v>582</v>
      </c>
      <c r="C18" s="439" t="s">
        <v>546</v>
      </c>
      <c r="D18" s="450">
        <v>42689</v>
      </c>
      <c r="E18" s="439"/>
      <c r="F18" s="443">
        <v>1000</v>
      </c>
      <c r="G18" s="449" t="s">
        <v>583</v>
      </c>
      <c r="H18" s="442" t="s">
        <v>584</v>
      </c>
      <c r="I18" s="442" t="s">
        <v>585</v>
      </c>
      <c r="J18" s="424"/>
      <c r="K18" s="439"/>
    </row>
    <row r="19" spans="1:11" ht="15">
      <c r="A19" s="68">
        <f t="shared" si="0"/>
        <v>11</v>
      </c>
      <c r="B19" s="451" t="s">
        <v>596</v>
      </c>
      <c r="C19" s="439" t="s">
        <v>546</v>
      </c>
      <c r="D19" s="441" t="s">
        <v>597</v>
      </c>
      <c r="E19" s="439"/>
      <c r="F19" s="433">
        <v>500</v>
      </c>
      <c r="G19" s="452" t="s">
        <v>598</v>
      </c>
      <c r="H19" s="424" t="s">
        <v>599</v>
      </c>
      <c r="I19" s="424" t="s">
        <v>600</v>
      </c>
      <c r="J19" s="424"/>
      <c r="K19" s="439"/>
    </row>
    <row r="20" spans="1:11" ht="15">
      <c r="A20" s="68">
        <f t="shared" si="0"/>
        <v>12</v>
      </c>
      <c r="B20" s="451" t="s">
        <v>601</v>
      </c>
      <c r="C20" s="439" t="s">
        <v>546</v>
      </c>
      <c r="D20" s="441" t="s">
        <v>586</v>
      </c>
      <c r="E20" s="439"/>
      <c r="F20" s="433">
        <v>437.5</v>
      </c>
      <c r="G20" s="452" t="s">
        <v>602</v>
      </c>
      <c r="H20" s="453" t="s">
        <v>603</v>
      </c>
      <c r="I20" s="453" t="s">
        <v>604</v>
      </c>
      <c r="J20" s="424"/>
      <c r="K20" s="439"/>
    </row>
    <row r="21" spans="1:11" ht="15">
      <c r="A21" s="68">
        <f t="shared" si="0"/>
        <v>13</v>
      </c>
      <c r="B21" s="451" t="s">
        <v>605</v>
      </c>
      <c r="C21" s="439" t="s">
        <v>546</v>
      </c>
      <c r="D21" s="441" t="s">
        <v>586</v>
      </c>
      <c r="E21" s="439"/>
      <c r="F21" s="433">
        <v>500</v>
      </c>
      <c r="G21" s="452" t="s">
        <v>606</v>
      </c>
      <c r="H21" s="453" t="s">
        <v>607</v>
      </c>
      <c r="I21" s="453" t="s">
        <v>608</v>
      </c>
      <c r="J21" s="424"/>
      <c r="K21" s="439"/>
    </row>
    <row r="22" spans="1:11" ht="15">
      <c r="A22" s="68">
        <f t="shared" si="0"/>
        <v>14</v>
      </c>
      <c r="B22" s="451" t="s">
        <v>609</v>
      </c>
      <c r="C22" s="439" t="s">
        <v>546</v>
      </c>
      <c r="D22" s="441" t="s">
        <v>610</v>
      </c>
      <c r="E22" s="439"/>
      <c r="F22" s="433">
        <v>500</v>
      </c>
      <c r="G22" s="452" t="s">
        <v>611</v>
      </c>
      <c r="H22" s="453" t="s">
        <v>612</v>
      </c>
      <c r="I22" s="453" t="s">
        <v>613</v>
      </c>
      <c r="J22" s="424"/>
      <c r="K22" s="439"/>
    </row>
    <row r="23" spans="1:11" ht="15">
      <c r="A23" s="68">
        <f t="shared" si="0"/>
        <v>15</v>
      </c>
      <c r="B23" s="451" t="s">
        <v>614</v>
      </c>
      <c r="C23" s="439" t="s">
        <v>546</v>
      </c>
      <c r="D23" s="441" t="s">
        <v>586</v>
      </c>
      <c r="E23" s="441">
        <v>74</v>
      </c>
      <c r="F23" s="433">
        <v>600</v>
      </c>
      <c r="G23" s="452" t="s">
        <v>615</v>
      </c>
      <c r="H23" s="453" t="s">
        <v>616</v>
      </c>
      <c r="I23" s="453" t="s">
        <v>617</v>
      </c>
      <c r="J23" s="424"/>
      <c r="K23" s="439"/>
    </row>
    <row r="24" spans="1:11" ht="15">
      <c r="A24" s="68">
        <f t="shared" si="0"/>
        <v>16</v>
      </c>
      <c r="B24" s="451" t="s">
        <v>618</v>
      </c>
      <c r="C24" s="439" t="s">
        <v>546</v>
      </c>
      <c r="D24" s="441" t="s">
        <v>586</v>
      </c>
      <c r="E24" s="454">
        <v>180</v>
      </c>
      <c r="F24" s="433">
        <v>1125</v>
      </c>
      <c r="G24" s="452" t="s">
        <v>619</v>
      </c>
      <c r="H24" s="453" t="s">
        <v>620</v>
      </c>
      <c r="I24" s="453" t="s">
        <v>621</v>
      </c>
      <c r="J24" s="424"/>
      <c r="K24" s="439"/>
    </row>
    <row r="25" spans="1:11" ht="15">
      <c r="A25" s="68">
        <f t="shared" si="0"/>
        <v>17</v>
      </c>
      <c r="B25" s="451" t="s">
        <v>622</v>
      </c>
      <c r="C25" s="439" t="s">
        <v>546</v>
      </c>
      <c r="D25" s="441" t="s">
        <v>586</v>
      </c>
      <c r="E25" s="454">
        <v>55</v>
      </c>
      <c r="F25" s="433">
        <v>600</v>
      </c>
      <c r="G25" s="452" t="s">
        <v>623</v>
      </c>
      <c r="H25" s="453" t="s">
        <v>624</v>
      </c>
      <c r="I25" s="453" t="s">
        <v>625</v>
      </c>
      <c r="J25" s="424"/>
      <c r="K25" s="439"/>
    </row>
    <row r="26" spans="1:11" ht="15">
      <c r="A26" s="68">
        <f t="shared" si="0"/>
        <v>18</v>
      </c>
      <c r="B26" s="451" t="s">
        <v>626</v>
      </c>
      <c r="C26" s="439" t="s">
        <v>546</v>
      </c>
      <c r="D26" s="441" t="s">
        <v>586</v>
      </c>
      <c r="E26" s="454">
        <v>60</v>
      </c>
      <c r="F26" s="433">
        <v>400</v>
      </c>
      <c r="G26" s="452" t="s">
        <v>627</v>
      </c>
      <c r="H26" s="453" t="s">
        <v>628</v>
      </c>
      <c r="I26" s="453" t="s">
        <v>629</v>
      </c>
      <c r="J26" s="424"/>
      <c r="K26" s="439"/>
    </row>
    <row r="27" spans="1:11" ht="15">
      <c r="A27" s="68">
        <f t="shared" si="0"/>
        <v>19</v>
      </c>
      <c r="B27" s="451" t="s">
        <v>630</v>
      </c>
      <c r="C27" s="439" t="s">
        <v>546</v>
      </c>
      <c r="D27" s="441" t="s">
        <v>586</v>
      </c>
      <c r="E27" s="455">
        <v>80</v>
      </c>
      <c r="F27" s="433">
        <v>1250</v>
      </c>
      <c r="G27" s="452" t="s">
        <v>631</v>
      </c>
      <c r="H27" s="424" t="s">
        <v>543</v>
      </c>
      <c r="I27" s="424" t="s">
        <v>632</v>
      </c>
      <c r="J27" s="424"/>
      <c r="K27" s="439"/>
    </row>
    <row r="28" spans="1:11" ht="15">
      <c r="A28" s="68">
        <f t="shared" si="0"/>
        <v>20</v>
      </c>
      <c r="B28" s="451" t="s">
        <v>633</v>
      </c>
      <c r="C28" s="439" t="s">
        <v>546</v>
      </c>
      <c r="D28" s="441" t="s">
        <v>586</v>
      </c>
      <c r="E28" s="455">
        <v>42</v>
      </c>
      <c r="F28" s="433">
        <v>250</v>
      </c>
      <c r="G28" s="452" t="s">
        <v>634</v>
      </c>
      <c r="H28" s="453" t="s">
        <v>635</v>
      </c>
      <c r="I28" s="453" t="s">
        <v>636</v>
      </c>
      <c r="J28" s="424"/>
      <c r="K28" s="439"/>
    </row>
    <row r="29" spans="1:11" ht="15">
      <c r="A29" s="68">
        <f t="shared" si="0"/>
        <v>21</v>
      </c>
      <c r="B29" s="451" t="s">
        <v>637</v>
      </c>
      <c r="C29" s="439" t="s">
        <v>546</v>
      </c>
      <c r="D29" s="441" t="s">
        <v>586</v>
      </c>
      <c r="E29" s="454">
        <v>80</v>
      </c>
      <c r="F29" s="433">
        <v>750</v>
      </c>
      <c r="G29" s="452" t="s">
        <v>638</v>
      </c>
      <c r="H29" s="453" t="s">
        <v>639</v>
      </c>
      <c r="I29" s="453" t="s">
        <v>640</v>
      </c>
      <c r="J29" s="424"/>
      <c r="K29" s="439"/>
    </row>
    <row r="30" spans="1:11" ht="15">
      <c r="A30" s="68">
        <f t="shared" si="0"/>
        <v>22</v>
      </c>
      <c r="B30" s="456" t="s">
        <v>641</v>
      </c>
      <c r="C30" s="439" t="s">
        <v>546</v>
      </c>
      <c r="D30" s="441" t="s">
        <v>586</v>
      </c>
      <c r="E30" s="439"/>
      <c r="F30" s="433">
        <v>275</v>
      </c>
      <c r="G30" s="452" t="s">
        <v>642</v>
      </c>
      <c r="H30" s="453" t="s">
        <v>643</v>
      </c>
      <c r="I30" s="453" t="s">
        <v>644</v>
      </c>
      <c r="J30" s="424"/>
      <c r="K30" s="439"/>
    </row>
    <row r="31" spans="1:11" ht="15">
      <c r="A31" s="68">
        <f t="shared" si="0"/>
        <v>23</v>
      </c>
      <c r="B31" s="457" t="s">
        <v>645</v>
      </c>
      <c r="C31" s="439" t="s">
        <v>546</v>
      </c>
      <c r="D31" s="441" t="s">
        <v>586</v>
      </c>
      <c r="E31" s="439"/>
      <c r="F31" s="454">
        <v>500</v>
      </c>
      <c r="G31" s="445" t="s">
        <v>646</v>
      </c>
      <c r="H31" s="424" t="s">
        <v>647</v>
      </c>
      <c r="I31" s="424" t="s">
        <v>648</v>
      </c>
      <c r="J31" s="424"/>
      <c r="K31" s="439"/>
    </row>
    <row r="32" spans="1:11" ht="15">
      <c r="A32" s="68">
        <f t="shared" si="0"/>
        <v>24</v>
      </c>
      <c r="B32" s="457" t="s">
        <v>649</v>
      </c>
      <c r="C32" s="439" t="s">
        <v>546</v>
      </c>
      <c r="D32" s="441" t="s">
        <v>586</v>
      </c>
      <c r="E32" s="439"/>
      <c r="F32" s="454">
        <v>500</v>
      </c>
      <c r="G32" s="445" t="s">
        <v>650</v>
      </c>
      <c r="H32" s="424" t="s">
        <v>651</v>
      </c>
      <c r="I32" s="424" t="s">
        <v>652</v>
      </c>
      <c r="J32" s="424"/>
      <c r="K32" s="439"/>
    </row>
    <row r="33" spans="1:11" ht="15">
      <c r="A33" s="68">
        <f t="shared" si="0"/>
        <v>25</v>
      </c>
      <c r="B33" s="457" t="s">
        <v>653</v>
      </c>
      <c r="C33" s="439" t="s">
        <v>546</v>
      </c>
      <c r="D33" s="441" t="s">
        <v>586</v>
      </c>
      <c r="E33" s="439"/>
      <c r="F33" s="458">
        <v>500</v>
      </c>
      <c r="G33" s="445" t="s">
        <v>654</v>
      </c>
      <c r="H33" s="459" t="s">
        <v>655</v>
      </c>
      <c r="I33" s="459" t="s">
        <v>656</v>
      </c>
      <c r="J33" s="424"/>
      <c r="K33" s="439"/>
    </row>
    <row r="34" spans="1:11" ht="15">
      <c r="A34" s="68">
        <f t="shared" si="0"/>
        <v>26</v>
      </c>
      <c r="B34" s="457" t="s">
        <v>657</v>
      </c>
      <c r="C34" s="439" t="s">
        <v>546</v>
      </c>
      <c r="D34" s="441" t="s">
        <v>586</v>
      </c>
      <c r="E34" s="439"/>
      <c r="F34" s="458">
        <v>400</v>
      </c>
      <c r="G34" s="445" t="s">
        <v>658</v>
      </c>
      <c r="H34" s="424" t="s">
        <v>659</v>
      </c>
      <c r="I34" s="424" t="s">
        <v>660</v>
      </c>
      <c r="J34" s="424"/>
      <c r="K34" s="439"/>
    </row>
    <row r="35" spans="1:11" ht="15">
      <c r="A35" s="68">
        <f t="shared" si="0"/>
        <v>27</v>
      </c>
      <c r="B35" s="457" t="s">
        <v>661</v>
      </c>
      <c r="C35" s="439" t="s">
        <v>546</v>
      </c>
      <c r="D35" s="441" t="s">
        <v>586</v>
      </c>
      <c r="E35" s="439"/>
      <c r="F35" s="458">
        <v>440</v>
      </c>
      <c r="G35" s="459">
        <v>35001088312</v>
      </c>
      <c r="H35" s="459" t="s">
        <v>662</v>
      </c>
      <c r="I35" s="459" t="s">
        <v>663</v>
      </c>
      <c r="J35" s="424"/>
      <c r="K35" s="439"/>
    </row>
    <row r="36" spans="1:11" ht="15">
      <c r="A36" s="68">
        <f t="shared" si="0"/>
        <v>28</v>
      </c>
      <c r="B36" s="457" t="s">
        <v>664</v>
      </c>
      <c r="C36" s="439" t="s">
        <v>546</v>
      </c>
      <c r="D36" s="441" t="s">
        <v>586</v>
      </c>
      <c r="E36" s="439"/>
      <c r="F36" s="458">
        <v>500</v>
      </c>
      <c r="G36" s="445" t="s">
        <v>665</v>
      </c>
      <c r="H36" s="459" t="s">
        <v>666</v>
      </c>
      <c r="I36" s="459" t="s">
        <v>667</v>
      </c>
      <c r="J36" s="424"/>
      <c r="K36" s="439"/>
    </row>
    <row r="37" spans="1:11" ht="15">
      <c r="A37" s="68">
        <f t="shared" si="0"/>
        <v>29</v>
      </c>
      <c r="B37" s="457" t="s">
        <v>668</v>
      </c>
      <c r="C37" s="439" t="s">
        <v>546</v>
      </c>
      <c r="D37" s="441" t="s">
        <v>593</v>
      </c>
      <c r="E37" s="439"/>
      <c r="F37" s="458">
        <v>500</v>
      </c>
      <c r="G37" s="459">
        <v>47001001593</v>
      </c>
      <c r="H37" s="459" t="s">
        <v>669</v>
      </c>
      <c r="I37" s="459" t="s">
        <v>670</v>
      </c>
      <c r="J37" s="424"/>
      <c r="K37" s="439"/>
    </row>
    <row r="38" spans="1:11" ht="15">
      <c r="A38" s="68">
        <f t="shared" si="0"/>
        <v>30</v>
      </c>
      <c r="B38" s="460" t="s">
        <v>671</v>
      </c>
      <c r="C38" s="439" t="s">
        <v>546</v>
      </c>
      <c r="D38" s="441" t="s">
        <v>593</v>
      </c>
      <c r="E38" s="441">
        <v>15</v>
      </c>
      <c r="F38" s="458">
        <v>153</v>
      </c>
      <c r="G38" s="413"/>
      <c r="H38" s="413"/>
      <c r="I38" s="413"/>
      <c r="J38" s="461">
        <v>404907730</v>
      </c>
      <c r="K38" s="413" t="s">
        <v>672</v>
      </c>
    </row>
    <row r="39" spans="1:11" ht="15">
      <c r="A39" s="68">
        <f t="shared" si="0"/>
        <v>31</v>
      </c>
      <c r="B39" s="460" t="s">
        <v>673</v>
      </c>
      <c r="C39" s="439" t="s">
        <v>546</v>
      </c>
      <c r="D39" s="441" t="s">
        <v>593</v>
      </c>
      <c r="E39" s="439"/>
      <c r="F39" s="458">
        <v>1000</v>
      </c>
      <c r="G39" s="444" t="s">
        <v>674</v>
      </c>
      <c r="H39" s="413" t="s">
        <v>675</v>
      </c>
      <c r="I39" s="413" t="s">
        <v>676</v>
      </c>
      <c r="J39" s="424"/>
      <c r="K39" s="439"/>
    </row>
    <row r="40" spans="1:11" ht="15">
      <c r="A40" s="68">
        <f t="shared" si="0"/>
        <v>32</v>
      </c>
      <c r="B40" s="439" t="s">
        <v>680</v>
      </c>
      <c r="C40" s="439" t="s">
        <v>546</v>
      </c>
      <c r="D40" s="440">
        <v>42660</v>
      </c>
      <c r="E40" s="439"/>
      <c r="F40" s="441">
        <v>500</v>
      </c>
      <c r="G40" s="479">
        <v>43001014473</v>
      </c>
      <c r="H40" s="424" t="s">
        <v>678</v>
      </c>
      <c r="I40" s="424" t="s">
        <v>679</v>
      </c>
      <c r="J40" s="424"/>
      <c r="K40" s="439"/>
    </row>
    <row r="41" spans="1:11" ht="15">
      <c r="A41" s="68">
        <f t="shared" si="0"/>
        <v>33</v>
      </c>
      <c r="B41" s="439" t="s">
        <v>683</v>
      </c>
      <c r="C41" s="439" t="s">
        <v>546</v>
      </c>
      <c r="D41" s="440">
        <v>42670</v>
      </c>
      <c r="E41" s="439"/>
      <c r="F41" s="441">
        <v>625</v>
      </c>
      <c r="G41" s="452" t="s">
        <v>684</v>
      </c>
      <c r="H41" s="424" t="s">
        <v>681</v>
      </c>
      <c r="I41" s="424" t="s">
        <v>682</v>
      </c>
      <c r="J41" s="424"/>
      <c r="K41" s="439"/>
    </row>
    <row r="42" spans="1:11" ht="15">
      <c r="A42" s="68">
        <f t="shared" si="0"/>
        <v>34</v>
      </c>
      <c r="B42" s="451" t="s">
        <v>688</v>
      </c>
      <c r="C42" s="439" t="s">
        <v>546</v>
      </c>
      <c r="D42" s="440">
        <v>42691</v>
      </c>
      <c r="E42" s="439"/>
      <c r="F42" s="441">
        <v>312.5</v>
      </c>
      <c r="G42" s="452" t="s">
        <v>687</v>
      </c>
      <c r="H42" s="424" t="s">
        <v>685</v>
      </c>
      <c r="I42" s="424" t="s">
        <v>686</v>
      </c>
      <c r="J42" s="424"/>
      <c r="K42" s="439"/>
    </row>
    <row r="43" spans="1:11" ht="15" customHeight="1">
      <c r="A43" s="68">
        <f t="shared" si="0"/>
        <v>35</v>
      </c>
      <c r="B43" s="457" t="s">
        <v>692</v>
      </c>
      <c r="C43" s="439" t="s">
        <v>546</v>
      </c>
      <c r="D43" s="440">
        <v>42691</v>
      </c>
      <c r="E43" s="439"/>
      <c r="F43" s="441">
        <v>625</v>
      </c>
      <c r="G43" s="452" t="s">
        <v>691</v>
      </c>
      <c r="H43" s="424" t="s">
        <v>689</v>
      </c>
      <c r="I43" s="424" t="s">
        <v>690</v>
      </c>
      <c r="J43" s="424"/>
      <c r="K43" s="439"/>
    </row>
    <row r="44" spans="1:11" ht="15">
      <c r="A44" s="68">
        <f t="shared" si="0"/>
        <v>36</v>
      </c>
      <c r="B44" s="457" t="s">
        <v>696</v>
      </c>
      <c r="C44" s="439" t="s">
        <v>546</v>
      </c>
      <c r="D44" s="440">
        <v>42597</v>
      </c>
      <c r="E44" s="439"/>
      <c r="F44" s="441">
        <v>250</v>
      </c>
      <c r="G44" s="452" t="s">
        <v>695</v>
      </c>
      <c r="H44" s="424" t="s">
        <v>693</v>
      </c>
      <c r="I44" s="424" t="s">
        <v>694</v>
      </c>
      <c r="J44" s="424"/>
      <c r="K44" s="439"/>
    </row>
    <row r="45" spans="1:11" ht="15">
      <c r="A45" s="68">
        <f t="shared" si="0"/>
        <v>37</v>
      </c>
      <c r="B45" s="457" t="s">
        <v>700</v>
      </c>
      <c r="C45" s="439" t="s">
        <v>546</v>
      </c>
      <c r="D45" s="440">
        <v>42684</v>
      </c>
      <c r="E45" s="439"/>
      <c r="F45" s="441">
        <v>400</v>
      </c>
      <c r="G45" s="452" t="s">
        <v>699</v>
      </c>
      <c r="H45" s="424" t="s">
        <v>697</v>
      </c>
      <c r="I45" s="424" t="s">
        <v>698</v>
      </c>
      <c r="J45" s="424"/>
      <c r="K45" s="439"/>
    </row>
    <row r="46" spans="1:11" ht="15">
      <c r="A46" s="68">
        <f t="shared" si="0"/>
        <v>38</v>
      </c>
      <c r="B46" s="457" t="s">
        <v>704</v>
      </c>
      <c r="C46" s="439" t="s">
        <v>546</v>
      </c>
      <c r="D46" s="440">
        <v>42684</v>
      </c>
      <c r="E46" s="439"/>
      <c r="F46" s="441">
        <v>750</v>
      </c>
      <c r="G46" s="452" t="s">
        <v>703</v>
      </c>
      <c r="H46" s="424" t="s">
        <v>701</v>
      </c>
      <c r="I46" s="424" t="s">
        <v>702</v>
      </c>
      <c r="J46" s="424"/>
      <c r="K46" s="439"/>
    </row>
    <row r="47" spans="1:11" ht="15">
      <c r="A47" s="68">
        <f t="shared" si="0"/>
        <v>39</v>
      </c>
      <c r="B47" s="457" t="s">
        <v>708</v>
      </c>
      <c r="C47" s="439" t="s">
        <v>546</v>
      </c>
      <c r="D47" s="440">
        <v>42682</v>
      </c>
      <c r="E47" s="439"/>
      <c r="F47" s="441">
        <v>600</v>
      </c>
      <c r="G47" s="445" t="s">
        <v>707</v>
      </c>
      <c r="H47" s="424" t="s">
        <v>705</v>
      </c>
      <c r="I47" s="424" t="s">
        <v>706</v>
      </c>
      <c r="J47" s="424"/>
      <c r="K47" s="439"/>
    </row>
    <row r="48" spans="1:11" ht="15">
      <c r="A48" s="68">
        <f t="shared" si="0"/>
        <v>40</v>
      </c>
      <c r="B48" s="451" t="s">
        <v>712</v>
      </c>
      <c r="C48" s="439" t="s">
        <v>546</v>
      </c>
      <c r="D48" s="440">
        <v>42694</v>
      </c>
      <c r="E48" s="439"/>
      <c r="F48" s="441">
        <v>500</v>
      </c>
      <c r="G48" s="445" t="s">
        <v>711</v>
      </c>
      <c r="H48" s="424" t="s">
        <v>709</v>
      </c>
      <c r="I48" s="424" t="s">
        <v>710</v>
      </c>
      <c r="J48" s="424"/>
      <c r="K48" s="439"/>
    </row>
    <row r="49" spans="1:11" ht="15">
      <c r="A49" s="68">
        <f t="shared" si="0"/>
        <v>41</v>
      </c>
      <c r="B49" s="451" t="s">
        <v>724</v>
      </c>
      <c r="C49" s="439" t="s">
        <v>546</v>
      </c>
      <c r="D49" s="440">
        <v>42674</v>
      </c>
      <c r="E49" s="439"/>
      <c r="F49" s="433">
        <v>625</v>
      </c>
      <c r="G49" s="452" t="s">
        <v>720</v>
      </c>
      <c r="H49" s="473" t="s">
        <v>713</v>
      </c>
      <c r="I49" s="424" t="s">
        <v>714</v>
      </c>
      <c r="J49" s="424"/>
      <c r="K49" s="439"/>
    </row>
    <row r="50" spans="1:11" ht="15">
      <c r="A50" s="68">
        <f t="shared" si="0"/>
        <v>42</v>
      </c>
      <c r="B50" s="451" t="s">
        <v>725</v>
      </c>
      <c r="C50" s="439" t="s">
        <v>546</v>
      </c>
      <c r="D50" s="440">
        <v>42653</v>
      </c>
      <c r="E50" s="439"/>
      <c r="F50" s="433">
        <v>500</v>
      </c>
      <c r="G50" s="452" t="s">
        <v>721</v>
      </c>
      <c r="H50" s="473" t="s">
        <v>715</v>
      </c>
      <c r="I50" s="424" t="s">
        <v>716</v>
      </c>
      <c r="J50" s="424"/>
      <c r="K50" s="439"/>
    </row>
    <row r="51" spans="1:11" ht="15">
      <c r="A51" s="68">
        <f t="shared" si="0"/>
        <v>43</v>
      </c>
      <c r="B51" s="451" t="s">
        <v>726</v>
      </c>
      <c r="C51" s="439" t="s">
        <v>546</v>
      </c>
      <c r="D51" s="440">
        <v>42694</v>
      </c>
      <c r="E51" s="439"/>
      <c r="F51" s="433">
        <v>750</v>
      </c>
      <c r="G51" s="452" t="s">
        <v>722</v>
      </c>
      <c r="H51" s="473" t="s">
        <v>715</v>
      </c>
      <c r="I51" s="424" t="s">
        <v>717</v>
      </c>
      <c r="J51" s="424"/>
      <c r="K51" s="439"/>
    </row>
    <row r="52" spans="1:11" ht="15">
      <c r="A52" s="68">
        <f t="shared" si="0"/>
        <v>44</v>
      </c>
      <c r="B52" s="451" t="s">
        <v>727</v>
      </c>
      <c r="C52" s="439" t="s">
        <v>546</v>
      </c>
      <c r="D52" s="440">
        <v>42675</v>
      </c>
      <c r="E52" s="439"/>
      <c r="F52" s="433">
        <v>500</v>
      </c>
      <c r="G52" s="452" t="s">
        <v>723</v>
      </c>
      <c r="H52" s="473" t="s">
        <v>718</v>
      </c>
      <c r="I52" s="424" t="s">
        <v>719</v>
      </c>
      <c r="J52" s="424"/>
      <c r="K52" s="439"/>
    </row>
    <row r="53" spans="1:11" ht="15">
      <c r="A53" s="68">
        <f t="shared" si="0"/>
        <v>45</v>
      </c>
      <c r="B53" s="451" t="s">
        <v>732</v>
      </c>
      <c r="C53" s="439" t="s">
        <v>546</v>
      </c>
      <c r="D53" s="440">
        <v>42663</v>
      </c>
      <c r="E53" s="439"/>
      <c r="F53" s="433">
        <v>437.5</v>
      </c>
      <c r="G53" s="452" t="s">
        <v>731</v>
      </c>
      <c r="H53" s="473" t="s">
        <v>728</v>
      </c>
      <c r="I53" s="424" t="s">
        <v>729</v>
      </c>
      <c r="J53" s="424"/>
      <c r="K53" s="439"/>
    </row>
    <row r="54" spans="1:11" ht="15">
      <c r="A54" s="68">
        <f t="shared" si="0"/>
        <v>46</v>
      </c>
      <c r="B54" s="475" t="s">
        <v>733</v>
      </c>
      <c r="C54" s="439" t="s">
        <v>546</v>
      </c>
      <c r="D54" s="440">
        <v>42663</v>
      </c>
      <c r="E54" s="439"/>
      <c r="F54" s="458">
        <v>500</v>
      </c>
      <c r="G54" s="459">
        <v>49001012385</v>
      </c>
      <c r="H54" s="474" t="s">
        <v>544</v>
      </c>
      <c r="I54" s="424" t="s">
        <v>730</v>
      </c>
      <c r="J54" s="424"/>
      <c r="K54" s="439"/>
    </row>
    <row r="55" spans="1:11" ht="15">
      <c r="A55" s="68">
        <f t="shared" si="0"/>
        <v>47</v>
      </c>
      <c r="B55" s="451" t="s">
        <v>748</v>
      </c>
      <c r="C55" s="439" t="s">
        <v>546</v>
      </c>
      <c r="D55" s="440">
        <v>42675</v>
      </c>
      <c r="E55" s="441">
        <v>70</v>
      </c>
      <c r="F55" s="433">
        <v>625</v>
      </c>
      <c r="G55" s="452" t="s">
        <v>749</v>
      </c>
      <c r="H55" s="453" t="s">
        <v>750</v>
      </c>
      <c r="I55" s="453" t="s">
        <v>751</v>
      </c>
      <c r="J55" s="424"/>
      <c r="K55" s="439"/>
    </row>
    <row r="56" spans="1:11" ht="15">
      <c r="A56" s="68">
        <f t="shared" si="0"/>
        <v>48</v>
      </c>
      <c r="B56" s="451" t="s">
        <v>752</v>
      </c>
      <c r="C56" s="439" t="s">
        <v>546</v>
      </c>
      <c r="D56" s="440">
        <v>42684</v>
      </c>
      <c r="E56" s="439"/>
      <c r="F56" s="458">
        <v>500</v>
      </c>
      <c r="G56" s="452" t="s">
        <v>753</v>
      </c>
      <c r="H56" s="453" t="s">
        <v>754</v>
      </c>
      <c r="I56" s="453" t="s">
        <v>755</v>
      </c>
      <c r="J56" s="424"/>
      <c r="K56" s="439"/>
    </row>
    <row r="57" spans="1:11" ht="15">
      <c r="A57" s="510">
        <f t="shared" si="0"/>
        <v>49</v>
      </c>
      <c r="B57" s="512" t="s">
        <v>756</v>
      </c>
      <c r="C57" s="514" t="s">
        <v>546</v>
      </c>
      <c r="D57" s="516">
        <v>42684</v>
      </c>
      <c r="E57" s="505">
        <v>80</v>
      </c>
      <c r="F57" s="507">
        <v>500</v>
      </c>
      <c r="G57" s="452" t="s">
        <v>757</v>
      </c>
      <c r="H57" s="453" t="s">
        <v>758</v>
      </c>
      <c r="I57" s="453" t="s">
        <v>759</v>
      </c>
      <c r="J57" s="424"/>
      <c r="K57" s="439"/>
    </row>
    <row r="58" spans="1:11" ht="15">
      <c r="A58" s="511"/>
      <c r="B58" s="513"/>
      <c r="C58" s="515"/>
      <c r="D58" s="517"/>
      <c r="E58" s="506"/>
      <c r="F58" s="508"/>
      <c r="G58" s="452" t="s">
        <v>760</v>
      </c>
      <c r="H58" s="453" t="s">
        <v>761</v>
      </c>
      <c r="I58" s="453" t="s">
        <v>762</v>
      </c>
      <c r="J58" s="424"/>
      <c r="K58" s="439"/>
    </row>
    <row r="59" spans="1:11" ht="15">
      <c r="A59" s="68">
        <f>A57+1</f>
        <v>50</v>
      </c>
      <c r="B59" s="451" t="s">
        <v>763</v>
      </c>
      <c r="C59" s="439" t="s">
        <v>546</v>
      </c>
      <c r="D59" s="440">
        <v>42684</v>
      </c>
      <c r="E59" s="441">
        <v>44</v>
      </c>
      <c r="F59" s="458">
        <v>625</v>
      </c>
      <c r="G59" s="452" t="s">
        <v>764</v>
      </c>
      <c r="H59" s="453" t="s">
        <v>765</v>
      </c>
      <c r="I59" s="453" t="s">
        <v>766</v>
      </c>
      <c r="J59" s="424"/>
      <c r="K59" s="439"/>
    </row>
    <row r="60" spans="1:11" ht="15">
      <c r="A60" s="68">
        <f t="shared" si="0"/>
        <v>51</v>
      </c>
      <c r="B60" s="451" t="s">
        <v>767</v>
      </c>
      <c r="C60" s="439" t="s">
        <v>546</v>
      </c>
      <c r="D60" s="440">
        <v>42658</v>
      </c>
      <c r="E60" s="454"/>
      <c r="F60" s="433">
        <v>300</v>
      </c>
      <c r="G60" s="452" t="s">
        <v>768</v>
      </c>
      <c r="H60" s="453" t="s">
        <v>769</v>
      </c>
      <c r="I60" s="453" t="s">
        <v>770</v>
      </c>
      <c r="J60" s="424"/>
      <c r="K60" s="439"/>
    </row>
    <row r="61" spans="1:11" ht="15">
      <c r="A61" s="68">
        <f t="shared" si="0"/>
        <v>52</v>
      </c>
      <c r="B61" s="451" t="s">
        <v>771</v>
      </c>
      <c r="C61" s="439" t="s">
        <v>546</v>
      </c>
      <c r="D61" s="440">
        <v>42689</v>
      </c>
      <c r="E61" s="454">
        <v>44</v>
      </c>
      <c r="F61" s="458">
        <v>500</v>
      </c>
      <c r="G61" s="459"/>
      <c r="H61" s="474"/>
      <c r="I61" s="424"/>
      <c r="J61" s="452" t="s">
        <v>772</v>
      </c>
      <c r="K61" s="453" t="s">
        <v>773</v>
      </c>
    </row>
    <row r="62" spans="1:11" ht="15">
      <c r="A62" s="68">
        <f t="shared" si="0"/>
        <v>53</v>
      </c>
      <c r="B62" s="451" t="s">
        <v>774</v>
      </c>
      <c r="C62" s="439" t="s">
        <v>546</v>
      </c>
      <c r="D62" s="440">
        <v>42663</v>
      </c>
      <c r="E62" s="454"/>
      <c r="F62" s="433">
        <v>625</v>
      </c>
      <c r="G62" s="452" t="s">
        <v>775</v>
      </c>
      <c r="H62" s="453" t="s">
        <v>776</v>
      </c>
      <c r="I62" s="453" t="s">
        <v>777</v>
      </c>
      <c r="J62" s="424"/>
      <c r="K62" s="439"/>
    </row>
    <row r="63" spans="1:11" ht="15">
      <c r="A63" s="68">
        <f t="shared" si="0"/>
        <v>54</v>
      </c>
      <c r="B63" s="451" t="s">
        <v>778</v>
      </c>
      <c r="C63" s="439" t="s">
        <v>546</v>
      </c>
      <c r="D63" s="440">
        <v>42675</v>
      </c>
      <c r="E63" s="454">
        <v>48</v>
      </c>
      <c r="F63" s="433">
        <v>360</v>
      </c>
      <c r="G63" s="452" t="s">
        <v>779</v>
      </c>
      <c r="H63" s="453" t="s">
        <v>780</v>
      </c>
      <c r="I63" s="453" t="s">
        <v>781</v>
      </c>
      <c r="J63" s="424"/>
      <c r="K63" s="439"/>
    </row>
    <row r="64" spans="1:11" ht="15">
      <c r="A64" s="68">
        <f t="shared" si="0"/>
        <v>55</v>
      </c>
      <c r="B64" s="451" t="s">
        <v>782</v>
      </c>
      <c r="C64" s="439" t="s">
        <v>546</v>
      </c>
      <c r="D64" s="440">
        <v>42657</v>
      </c>
      <c r="E64" s="454">
        <v>180</v>
      </c>
      <c r="F64" s="459" t="s">
        <v>783</v>
      </c>
      <c r="G64" s="452" t="s">
        <v>784</v>
      </c>
      <c r="H64" s="453" t="s">
        <v>785</v>
      </c>
      <c r="I64" s="453" t="s">
        <v>786</v>
      </c>
      <c r="J64" s="424"/>
      <c r="K64" s="439"/>
    </row>
    <row r="65" spans="1:11" ht="15">
      <c r="A65" s="68">
        <f t="shared" si="0"/>
        <v>56</v>
      </c>
      <c r="B65" s="451" t="s">
        <v>787</v>
      </c>
      <c r="C65" s="439" t="s">
        <v>546</v>
      </c>
      <c r="D65" s="440">
        <v>42674</v>
      </c>
      <c r="E65" s="454">
        <v>70</v>
      </c>
      <c r="F65" s="433">
        <v>625</v>
      </c>
      <c r="G65" s="452" t="s">
        <v>788</v>
      </c>
      <c r="H65" s="453" t="s">
        <v>789</v>
      </c>
      <c r="I65" s="453" t="s">
        <v>790</v>
      </c>
      <c r="J65" s="424"/>
      <c r="K65" s="439"/>
    </row>
    <row r="66" spans="1:11" ht="15">
      <c r="A66" s="68">
        <f t="shared" si="0"/>
        <v>57</v>
      </c>
      <c r="B66" s="451" t="s">
        <v>791</v>
      </c>
      <c r="C66" s="439" t="s">
        <v>546</v>
      </c>
      <c r="D66" s="440">
        <v>42675</v>
      </c>
      <c r="E66" s="454">
        <v>25</v>
      </c>
      <c r="F66" s="433">
        <v>500</v>
      </c>
      <c r="G66" s="452" t="s">
        <v>792</v>
      </c>
      <c r="H66" s="453" t="s">
        <v>793</v>
      </c>
      <c r="I66" s="453" t="s">
        <v>794</v>
      </c>
      <c r="J66" s="424"/>
      <c r="K66" s="439"/>
    </row>
    <row r="67" spans="1:11" ht="15">
      <c r="A67" s="68">
        <f t="shared" si="0"/>
        <v>58</v>
      </c>
      <c r="B67" s="451" t="s">
        <v>795</v>
      </c>
      <c r="C67" s="439" t="s">
        <v>546</v>
      </c>
      <c r="D67" s="440">
        <v>42675</v>
      </c>
      <c r="E67" s="454">
        <v>25</v>
      </c>
      <c r="F67" s="433">
        <v>375</v>
      </c>
      <c r="G67" s="452" t="s">
        <v>796</v>
      </c>
      <c r="H67" s="453" t="s">
        <v>620</v>
      </c>
      <c r="I67" s="453" t="s">
        <v>797</v>
      </c>
      <c r="J67" s="424"/>
      <c r="K67" s="439"/>
    </row>
    <row r="68" spans="1:11" ht="15">
      <c r="A68" s="68">
        <f t="shared" si="0"/>
        <v>59</v>
      </c>
      <c r="B68" s="480" t="s">
        <v>798</v>
      </c>
      <c r="C68" s="439" t="s">
        <v>546</v>
      </c>
      <c r="D68" s="440">
        <v>42672</v>
      </c>
      <c r="E68" s="454">
        <v>62</v>
      </c>
      <c r="F68" s="433">
        <v>600</v>
      </c>
      <c r="G68" s="452" t="s">
        <v>799</v>
      </c>
      <c r="H68" s="453" t="s">
        <v>800</v>
      </c>
      <c r="I68" s="453" t="s">
        <v>801</v>
      </c>
      <c r="J68" s="424"/>
      <c r="K68" s="439"/>
    </row>
    <row r="69" spans="1:11" ht="15">
      <c r="A69" s="68">
        <f t="shared" si="0"/>
        <v>60</v>
      </c>
      <c r="B69" s="451" t="s">
        <v>802</v>
      </c>
      <c r="C69" s="439" t="s">
        <v>546</v>
      </c>
      <c r="D69" s="440">
        <v>42653</v>
      </c>
      <c r="E69" s="454">
        <v>50</v>
      </c>
      <c r="F69" s="433">
        <v>500</v>
      </c>
      <c r="G69" s="452" t="s">
        <v>803</v>
      </c>
      <c r="H69" s="453" t="s">
        <v>804</v>
      </c>
      <c r="I69" s="453" t="s">
        <v>805</v>
      </c>
      <c r="J69" s="424"/>
      <c r="K69" s="439"/>
    </row>
    <row r="70" spans="1:11" ht="15">
      <c r="A70" s="68">
        <f t="shared" si="0"/>
        <v>61</v>
      </c>
      <c r="B70" s="457" t="s">
        <v>806</v>
      </c>
      <c r="C70" s="439" t="s">
        <v>546</v>
      </c>
      <c r="D70" s="440">
        <v>42916</v>
      </c>
      <c r="E70" s="481">
        <v>70</v>
      </c>
      <c r="F70" s="454">
        <v>800</v>
      </c>
      <c r="G70" s="445" t="s">
        <v>807</v>
      </c>
      <c r="H70" s="459" t="s">
        <v>808</v>
      </c>
      <c r="I70" s="459" t="s">
        <v>809</v>
      </c>
      <c r="J70" s="424"/>
      <c r="K70" s="439"/>
    </row>
    <row r="71" spans="1:11" ht="15">
      <c r="A71" s="68">
        <f t="shared" si="0"/>
        <v>62</v>
      </c>
      <c r="B71" s="457" t="s">
        <v>810</v>
      </c>
      <c r="C71" s="439" t="s">
        <v>546</v>
      </c>
      <c r="D71" s="440">
        <v>42658</v>
      </c>
      <c r="E71" s="481">
        <v>42</v>
      </c>
      <c r="F71" s="454">
        <v>312.5</v>
      </c>
      <c r="G71" s="445" t="s">
        <v>811</v>
      </c>
      <c r="H71" s="459" t="s">
        <v>812</v>
      </c>
      <c r="I71" s="459" t="s">
        <v>813</v>
      </c>
      <c r="J71" s="424"/>
      <c r="K71" s="439"/>
    </row>
    <row r="72" spans="1:11" ht="15">
      <c r="A72" s="68">
        <f t="shared" si="0"/>
        <v>63</v>
      </c>
      <c r="B72" s="457" t="s">
        <v>814</v>
      </c>
      <c r="C72" s="439" t="s">
        <v>546</v>
      </c>
      <c r="D72" s="440">
        <v>42675</v>
      </c>
      <c r="E72" s="454"/>
      <c r="F72" s="454">
        <v>500</v>
      </c>
      <c r="G72" s="445" t="s">
        <v>815</v>
      </c>
      <c r="H72" s="459" t="s">
        <v>816</v>
      </c>
      <c r="I72" s="459" t="s">
        <v>817</v>
      </c>
      <c r="J72" s="424"/>
      <c r="K72" s="439"/>
    </row>
    <row r="73" spans="1:11" ht="15">
      <c r="A73" s="68">
        <f t="shared" si="0"/>
        <v>64</v>
      </c>
      <c r="B73" s="451" t="s">
        <v>818</v>
      </c>
      <c r="C73" s="439" t="s">
        <v>546</v>
      </c>
      <c r="D73" s="440">
        <v>42672</v>
      </c>
      <c r="E73" s="454">
        <v>40</v>
      </c>
      <c r="F73" s="433">
        <v>250</v>
      </c>
      <c r="G73" s="452" t="s">
        <v>819</v>
      </c>
      <c r="H73" s="453" t="s">
        <v>820</v>
      </c>
      <c r="I73" s="453" t="s">
        <v>821</v>
      </c>
      <c r="J73" s="424"/>
      <c r="K73" s="439"/>
    </row>
    <row r="74" spans="1:11" ht="15">
      <c r="A74" s="68">
        <f t="shared" si="0"/>
        <v>65</v>
      </c>
      <c r="B74" s="460" t="s">
        <v>822</v>
      </c>
      <c r="C74" s="439" t="s">
        <v>546</v>
      </c>
      <c r="D74" s="440">
        <v>42653</v>
      </c>
      <c r="E74" s="454">
        <v>44</v>
      </c>
      <c r="F74" s="433">
        <v>400</v>
      </c>
      <c r="G74" s="444" t="s">
        <v>823</v>
      </c>
      <c r="H74" s="413" t="s">
        <v>824</v>
      </c>
      <c r="I74" s="413" t="s">
        <v>825</v>
      </c>
      <c r="J74" s="424"/>
      <c r="K74" s="439"/>
    </row>
    <row r="75" spans="1:11" ht="17.25" customHeight="1">
      <c r="A75" s="68">
        <f t="shared" ref="A75" si="1">A74+1</f>
        <v>66</v>
      </c>
      <c r="B75" s="482" t="s">
        <v>826</v>
      </c>
      <c r="C75" s="439" t="s">
        <v>546</v>
      </c>
      <c r="D75" s="440">
        <v>42674</v>
      </c>
      <c r="E75" s="439"/>
      <c r="F75" s="458">
        <v>500</v>
      </c>
      <c r="G75" s="483">
        <v>61008014341</v>
      </c>
      <c r="H75" s="474" t="s">
        <v>827</v>
      </c>
      <c r="I75" s="424" t="s">
        <v>828</v>
      </c>
      <c r="J75" s="424"/>
      <c r="K75" s="439"/>
    </row>
    <row r="76" spans="1:11" ht="15">
      <c r="A76" s="68" t="s">
        <v>280</v>
      </c>
      <c r="B76" s="439"/>
      <c r="C76" s="439"/>
      <c r="D76" s="439"/>
      <c r="E76" s="439"/>
      <c r="F76" s="484"/>
      <c r="G76" s="485"/>
      <c r="H76" s="486"/>
      <c r="I76" s="424"/>
      <c r="J76" s="424"/>
      <c r="K76" s="439"/>
    </row>
    <row r="77" spans="1:1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>
      <c r="A79" s="25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ht="15">
      <c r="A80" s="2"/>
      <c r="B80" s="72" t="s">
        <v>107</v>
      </c>
      <c r="C80" s="2"/>
      <c r="D80" s="2"/>
      <c r="E80" s="476"/>
      <c r="F80" s="2"/>
      <c r="G80" s="2"/>
      <c r="H80" s="2"/>
      <c r="I80" s="2"/>
      <c r="J80" s="2"/>
      <c r="K80" s="2"/>
    </row>
    <row r="81" spans="1:7" ht="15">
      <c r="A81" s="2"/>
      <c r="B81" s="2"/>
      <c r="C81" s="509"/>
      <c r="D81" s="509"/>
      <c r="F81" s="71"/>
      <c r="G81" s="74"/>
    </row>
    <row r="82" spans="1:7" ht="15">
      <c r="B82" s="2"/>
      <c r="C82" s="70" t="s">
        <v>269</v>
      </c>
      <c r="D82" s="2"/>
      <c r="F82" s="12" t="s">
        <v>274</v>
      </c>
    </row>
    <row r="83" spans="1:7" ht="15">
      <c r="B83" s="2"/>
      <c r="C83" s="2"/>
      <c r="D83" s="2"/>
      <c r="F83" s="2" t="s">
        <v>270</v>
      </c>
    </row>
    <row r="84" spans="1:7" ht="15">
      <c r="B84" s="2"/>
      <c r="C84" s="66" t="s">
        <v>140</v>
      </c>
    </row>
  </sheetData>
  <mergeCells count="7">
    <mergeCell ref="E57:E58"/>
    <mergeCell ref="F57:F58"/>
    <mergeCell ref="C81:D81"/>
    <mergeCell ref="A57:A58"/>
    <mergeCell ref="B57:B58"/>
    <mergeCell ref="C57:C58"/>
    <mergeCell ref="D57:D58"/>
  </mergeCells>
  <pageMargins left="0.70866141732283472" right="0.70866141732283472" top="0.74803149606299213" bottom="0.74803149606299213" header="0.31496062992125984" footer="0.31496062992125984"/>
  <pageSetup scale="6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ColWidth="9.140625" defaultRowHeight="12.75"/>
  <cols>
    <col min="1" max="1" width="11.7109375" style="191" customWidth="1"/>
    <col min="2" max="2" width="21.140625" style="191" customWidth="1"/>
    <col min="3" max="3" width="21.5703125" style="191" customWidth="1"/>
    <col min="4" max="4" width="19.140625" style="191" customWidth="1"/>
    <col min="5" max="5" width="15.140625" style="191" customWidth="1"/>
    <col min="6" max="6" width="20.85546875" style="191" customWidth="1"/>
    <col min="7" max="7" width="23.85546875" style="191" customWidth="1"/>
    <col min="8" max="8" width="19" style="191" customWidth="1"/>
    <col min="9" max="9" width="21.140625" style="191" customWidth="1"/>
    <col min="10" max="10" width="17" style="191" customWidth="1"/>
    <col min="11" max="11" width="21.5703125" style="191" customWidth="1"/>
    <col min="12" max="12" width="24.42578125" style="191" customWidth="1"/>
    <col min="13" max="16384" width="9.140625" style="191"/>
  </cols>
  <sheetData>
    <row r="1" spans="1:13" customFormat="1" ht="15">
      <c r="A1" s="140" t="s">
        <v>465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79" t="s">
        <v>110</v>
      </c>
    </row>
    <row r="2" spans="1:13" customFormat="1" ht="15">
      <c r="A2" s="106" t="s">
        <v>141</v>
      </c>
      <c r="B2" s="106"/>
      <c r="C2" s="141"/>
      <c r="D2" s="141"/>
      <c r="E2" s="141"/>
      <c r="F2" s="141"/>
      <c r="G2" s="141"/>
      <c r="H2" s="141"/>
      <c r="I2" s="141"/>
      <c r="J2" s="141"/>
      <c r="K2" s="147"/>
      <c r="L2" s="487" t="s">
        <v>829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50"/>
      <c r="G4" s="141"/>
      <c r="H4" s="141"/>
      <c r="I4" s="141"/>
      <c r="J4" s="141"/>
      <c r="K4" s="141"/>
      <c r="L4" s="141"/>
    </row>
    <row r="5" spans="1:13" ht="15">
      <c r="A5" s="229" t="s">
        <v>510</v>
      </c>
      <c r="B5" s="229"/>
      <c r="C5" s="81"/>
      <c r="D5" s="81"/>
      <c r="E5" s="81"/>
      <c r="F5" s="230"/>
      <c r="G5" s="231"/>
      <c r="H5" s="231"/>
      <c r="I5" s="231"/>
      <c r="J5" s="231"/>
      <c r="K5" s="231"/>
      <c r="L5" s="230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>
      <c r="A7" s="153" t="s">
        <v>64</v>
      </c>
      <c r="B7" s="137" t="s">
        <v>249</v>
      </c>
      <c r="C7" s="139" t="s">
        <v>245</v>
      </c>
      <c r="D7" s="139" t="s">
        <v>246</v>
      </c>
      <c r="E7" s="139" t="s">
        <v>356</v>
      </c>
      <c r="F7" s="139" t="s">
        <v>248</v>
      </c>
      <c r="G7" s="139" t="s">
        <v>393</v>
      </c>
      <c r="H7" s="139" t="s">
        <v>395</v>
      </c>
      <c r="I7" s="139" t="s">
        <v>389</v>
      </c>
      <c r="J7" s="139" t="s">
        <v>390</v>
      </c>
      <c r="K7" s="139" t="s">
        <v>402</v>
      </c>
      <c r="L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7"/>
      <c r="J9" s="227"/>
      <c r="K9" s="22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7"/>
      <c r="J10" s="227"/>
      <c r="K10" s="22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7"/>
      <c r="J11" s="227"/>
      <c r="K11" s="22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7"/>
      <c r="J12" s="227"/>
      <c r="K12" s="22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7"/>
      <c r="J13" s="227"/>
      <c r="K13" s="22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7"/>
      <c r="J14" s="227"/>
      <c r="K14" s="22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7"/>
      <c r="J15" s="227"/>
      <c r="K15" s="22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7"/>
      <c r="J16" s="227"/>
      <c r="K16" s="22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7"/>
      <c r="J17" s="227"/>
      <c r="K17" s="22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7"/>
      <c r="J18" s="227"/>
      <c r="K18" s="22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7"/>
      <c r="J19" s="227"/>
      <c r="K19" s="22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7"/>
      <c r="J20" s="227"/>
      <c r="K20" s="22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7"/>
      <c r="J21" s="227"/>
      <c r="K21" s="22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7"/>
      <c r="J22" s="227"/>
      <c r="K22" s="22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7"/>
      <c r="J23" s="227"/>
      <c r="K23" s="22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7"/>
      <c r="J24" s="227"/>
      <c r="K24" s="22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7"/>
      <c r="J25" s="227"/>
      <c r="K25" s="22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7"/>
      <c r="J26" s="227"/>
      <c r="K26" s="227"/>
      <c r="L26" s="26"/>
    </row>
    <row r="27" spans="1:12" customFormat="1" ht="15">
      <c r="A27" s="68" t="s">
        <v>280</v>
      </c>
      <c r="B27" s="68"/>
      <c r="C27" s="26"/>
      <c r="D27" s="26"/>
      <c r="E27" s="26"/>
      <c r="F27" s="26"/>
      <c r="G27" s="26"/>
      <c r="H27" s="26"/>
      <c r="I27" s="227"/>
      <c r="J27" s="227"/>
      <c r="K27" s="227"/>
      <c r="L27" s="26"/>
    </row>
    <row r="28" spans="1:1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>
      <c r="A31" s="190"/>
      <c r="B31" s="190"/>
      <c r="C31" s="192" t="s">
        <v>107</v>
      </c>
      <c r="D31" s="190"/>
      <c r="E31" s="190"/>
      <c r="F31" s="193"/>
      <c r="G31" s="190"/>
      <c r="H31" s="190"/>
      <c r="I31" s="190"/>
      <c r="J31" s="190"/>
      <c r="K31" s="190"/>
      <c r="L31" s="190"/>
    </row>
    <row r="32" spans="1:12" ht="15">
      <c r="A32" s="190"/>
      <c r="B32" s="190"/>
      <c r="C32" s="190"/>
      <c r="D32" s="194"/>
      <c r="E32" s="190"/>
      <c r="G32" s="194"/>
      <c r="H32" s="239"/>
    </row>
    <row r="33" spans="3:7" ht="15">
      <c r="C33" s="190"/>
      <c r="D33" s="196" t="s">
        <v>269</v>
      </c>
      <c r="E33" s="190"/>
      <c r="G33" s="197" t="s">
        <v>274</v>
      </c>
    </row>
    <row r="34" spans="3:7" ht="15">
      <c r="C34" s="190"/>
      <c r="D34" s="198" t="s">
        <v>140</v>
      </c>
      <c r="E34" s="190"/>
      <c r="G34" s="190" t="s">
        <v>270</v>
      </c>
    </row>
    <row r="35" spans="3:7" ht="15">
      <c r="C35" s="190"/>
      <c r="D35" s="198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ColWidth="9.140625" defaultRowHeight="12.75"/>
  <cols>
    <col min="1" max="1" width="11.7109375" style="191" customWidth="1"/>
    <col min="2" max="2" width="21.5703125" style="191" customWidth="1"/>
    <col min="3" max="3" width="19.140625" style="191" customWidth="1"/>
    <col min="4" max="4" width="23.7109375" style="191" customWidth="1"/>
    <col min="5" max="6" width="16.5703125" style="191" bestFit="1" customWidth="1"/>
    <col min="7" max="7" width="17" style="191" customWidth="1"/>
    <col min="8" max="8" width="19" style="191" customWidth="1"/>
    <col min="9" max="9" width="24.42578125" style="191" customWidth="1"/>
    <col min="10" max="16384" width="9.140625" style="191"/>
  </cols>
  <sheetData>
    <row r="1" spans="1:13" customFormat="1" ht="15">
      <c r="A1" s="140" t="s">
        <v>466</v>
      </c>
      <c r="B1" s="141"/>
      <c r="C1" s="141"/>
      <c r="D1" s="141"/>
      <c r="E1" s="141"/>
      <c r="F1" s="141"/>
      <c r="G1" s="141"/>
      <c r="H1" s="147"/>
      <c r="I1" s="79" t="s">
        <v>110</v>
      </c>
    </row>
    <row r="2" spans="1:13" customFormat="1" ht="15">
      <c r="A2" s="106" t="s">
        <v>141</v>
      </c>
      <c r="B2" s="141"/>
      <c r="C2" s="141"/>
      <c r="D2" s="141"/>
      <c r="E2" s="141"/>
      <c r="F2" s="141"/>
      <c r="G2" s="141"/>
      <c r="H2" s="147"/>
      <c r="I2" s="487" t="s">
        <v>829</v>
      </c>
    </row>
    <row r="3" spans="1:13" customFormat="1" ht="15">
      <c r="A3" s="141"/>
      <c r="B3" s="141"/>
      <c r="C3" s="141"/>
      <c r="D3" s="141"/>
      <c r="E3" s="141"/>
      <c r="F3" s="141"/>
      <c r="G3" s="141"/>
      <c r="H3" s="144"/>
      <c r="I3" s="144"/>
      <c r="M3" s="191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41"/>
      <c r="E4" s="141"/>
      <c r="F4" s="141"/>
      <c r="G4" s="141"/>
      <c r="H4" s="141"/>
      <c r="I4" s="150"/>
    </row>
    <row r="5" spans="1:13" ht="15">
      <c r="A5" s="229" t="s">
        <v>510</v>
      </c>
      <c r="B5" s="81"/>
      <c r="C5" s="81"/>
      <c r="D5" s="231"/>
      <c r="E5" s="231"/>
      <c r="F5" s="231"/>
      <c r="G5" s="231"/>
      <c r="H5" s="231"/>
      <c r="I5" s="230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>
      <c r="A7" s="153" t="s">
        <v>64</v>
      </c>
      <c r="B7" s="139" t="s">
        <v>387</v>
      </c>
      <c r="C7" s="139" t="s">
        <v>388</v>
      </c>
      <c r="D7" s="139" t="s">
        <v>393</v>
      </c>
      <c r="E7" s="139" t="s">
        <v>395</v>
      </c>
      <c r="F7" s="139" t="s">
        <v>389</v>
      </c>
      <c r="G7" s="139" t="s">
        <v>390</v>
      </c>
      <c r="H7" s="139" t="s">
        <v>402</v>
      </c>
      <c r="I7" s="139" t="s">
        <v>391</v>
      </c>
    </row>
    <row r="8" spans="1:13" customFormat="1" ht="1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>
      <c r="A9" s="68">
        <v>1</v>
      </c>
      <c r="B9" s="26"/>
      <c r="C9" s="26"/>
      <c r="D9" s="26"/>
      <c r="E9" s="26"/>
      <c r="F9" s="227"/>
      <c r="G9" s="227"/>
      <c r="H9" s="227"/>
      <c r="I9" s="26"/>
    </row>
    <row r="10" spans="1:13" customFormat="1" ht="15">
      <c r="A10" s="68">
        <v>2</v>
      </c>
      <c r="B10" s="26"/>
      <c r="C10" s="26"/>
      <c r="D10" s="26"/>
      <c r="E10" s="26"/>
      <c r="F10" s="227"/>
      <c r="G10" s="227"/>
      <c r="H10" s="227"/>
      <c r="I10" s="26"/>
    </row>
    <row r="11" spans="1:13" customFormat="1" ht="15">
      <c r="A11" s="68">
        <v>3</v>
      </c>
      <c r="B11" s="26"/>
      <c r="C11" s="26"/>
      <c r="D11" s="26"/>
      <c r="E11" s="26"/>
      <c r="F11" s="227"/>
      <c r="G11" s="227"/>
      <c r="H11" s="227"/>
      <c r="I11" s="26"/>
    </row>
    <row r="12" spans="1:13" customFormat="1" ht="15">
      <c r="A12" s="68">
        <v>4</v>
      </c>
      <c r="B12" s="26"/>
      <c r="C12" s="26"/>
      <c r="D12" s="26"/>
      <c r="E12" s="26"/>
      <c r="F12" s="227"/>
      <c r="G12" s="227"/>
      <c r="H12" s="227"/>
      <c r="I12" s="26"/>
    </row>
    <row r="13" spans="1:13" customFormat="1" ht="15">
      <c r="A13" s="68">
        <v>5</v>
      </c>
      <c r="B13" s="26"/>
      <c r="C13" s="26"/>
      <c r="D13" s="26"/>
      <c r="E13" s="26"/>
      <c r="F13" s="227"/>
      <c r="G13" s="227"/>
      <c r="H13" s="227"/>
      <c r="I13" s="26"/>
    </row>
    <row r="14" spans="1:13" customFormat="1" ht="15">
      <c r="A14" s="68">
        <v>6</v>
      </c>
      <c r="B14" s="26"/>
      <c r="C14" s="26"/>
      <c r="D14" s="26"/>
      <c r="E14" s="26"/>
      <c r="F14" s="227"/>
      <c r="G14" s="227"/>
      <c r="H14" s="227"/>
      <c r="I14" s="26"/>
    </row>
    <row r="15" spans="1:13" customFormat="1" ht="15">
      <c r="A15" s="68">
        <v>7</v>
      </c>
      <c r="B15" s="26"/>
      <c r="C15" s="26"/>
      <c r="D15" s="26"/>
      <c r="E15" s="26"/>
      <c r="F15" s="227"/>
      <c r="G15" s="227"/>
      <c r="H15" s="227"/>
      <c r="I15" s="26"/>
    </row>
    <row r="16" spans="1:13" customFormat="1" ht="15">
      <c r="A16" s="68">
        <v>8</v>
      </c>
      <c r="B16" s="26"/>
      <c r="C16" s="26"/>
      <c r="D16" s="26"/>
      <c r="E16" s="26"/>
      <c r="F16" s="227"/>
      <c r="G16" s="227"/>
      <c r="H16" s="227"/>
      <c r="I16" s="26"/>
    </row>
    <row r="17" spans="1:9" customFormat="1" ht="15">
      <c r="A17" s="68">
        <v>9</v>
      </c>
      <c r="B17" s="26"/>
      <c r="C17" s="26"/>
      <c r="D17" s="26"/>
      <c r="E17" s="26"/>
      <c r="F17" s="227"/>
      <c r="G17" s="227"/>
      <c r="H17" s="227"/>
      <c r="I17" s="26"/>
    </row>
    <row r="18" spans="1:9" customFormat="1" ht="15">
      <c r="A18" s="68">
        <v>10</v>
      </c>
      <c r="B18" s="26"/>
      <c r="C18" s="26"/>
      <c r="D18" s="26"/>
      <c r="E18" s="26"/>
      <c r="F18" s="227"/>
      <c r="G18" s="227"/>
      <c r="H18" s="227"/>
      <c r="I18" s="26"/>
    </row>
    <row r="19" spans="1:9" customFormat="1" ht="15">
      <c r="A19" s="68">
        <v>11</v>
      </c>
      <c r="B19" s="26"/>
      <c r="C19" s="26"/>
      <c r="D19" s="26"/>
      <c r="E19" s="26"/>
      <c r="F19" s="227"/>
      <c r="G19" s="227"/>
      <c r="H19" s="227"/>
      <c r="I19" s="26"/>
    </row>
    <row r="20" spans="1:9" customFormat="1" ht="15">
      <c r="A20" s="68">
        <v>12</v>
      </c>
      <c r="B20" s="26"/>
      <c r="C20" s="26"/>
      <c r="D20" s="26"/>
      <c r="E20" s="26"/>
      <c r="F20" s="227"/>
      <c r="G20" s="227"/>
      <c r="H20" s="227"/>
      <c r="I20" s="26"/>
    </row>
    <row r="21" spans="1:9" customFormat="1" ht="15">
      <c r="A21" s="68">
        <v>13</v>
      </c>
      <c r="B21" s="26"/>
      <c r="C21" s="26"/>
      <c r="D21" s="26"/>
      <c r="E21" s="26"/>
      <c r="F21" s="227"/>
      <c r="G21" s="227"/>
      <c r="H21" s="227"/>
      <c r="I21" s="26"/>
    </row>
    <row r="22" spans="1:9" customFormat="1" ht="15">
      <c r="A22" s="68">
        <v>14</v>
      </c>
      <c r="B22" s="26"/>
      <c r="C22" s="26"/>
      <c r="D22" s="26"/>
      <c r="E22" s="26"/>
      <c r="F22" s="227"/>
      <c r="G22" s="227"/>
      <c r="H22" s="227"/>
      <c r="I22" s="26"/>
    </row>
    <row r="23" spans="1:9" customFormat="1" ht="15">
      <c r="A23" s="68">
        <v>15</v>
      </c>
      <c r="B23" s="26"/>
      <c r="C23" s="26"/>
      <c r="D23" s="26"/>
      <c r="E23" s="26"/>
      <c r="F23" s="227"/>
      <c r="G23" s="227"/>
      <c r="H23" s="227"/>
      <c r="I23" s="26"/>
    </row>
    <row r="24" spans="1:9" customFormat="1" ht="15">
      <c r="A24" s="68">
        <v>16</v>
      </c>
      <c r="B24" s="26"/>
      <c r="C24" s="26"/>
      <c r="D24" s="26"/>
      <c r="E24" s="26"/>
      <c r="F24" s="227"/>
      <c r="G24" s="227"/>
      <c r="H24" s="227"/>
      <c r="I24" s="26"/>
    </row>
    <row r="25" spans="1:9" customFormat="1" ht="15">
      <c r="A25" s="68">
        <v>17</v>
      </c>
      <c r="B25" s="26"/>
      <c r="C25" s="26"/>
      <c r="D25" s="26"/>
      <c r="E25" s="26"/>
      <c r="F25" s="227"/>
      <c r="G25" s="227"/>
      <c r="H25" s="227"/>
      <c r="I25" s="26"/>
    </row>
    <row r="26" spans="1:9" customFormat="1" ht="15">
      <c r="A26" s="68">
        <v>18</v>
      </c>
      <c r="B26" s="26"/>
      <c r="C26" s="26"/>
      <c r="D26" s="26"/>
      <c r="E26" s="26"/>
      <c r="F26" s="227"/>
      <c r="G26" s="227"/>
      <c r="H26" s="227"/>
      <c r="I26" s="26"/>
    </row>
    <row r="27" spans="1:9" customFormat="1" ht="15">
      <c r="A27" s="68" t="s">
        <v>280</v>
      </c>
      <c r="B27" s="26"/>
      <c r="C27" s="26"/>
      <c r="D27" s="26"/>
      <c r="E27" s="26"/>
      <c r="F27" s="227"/>
      <c r="G27" s="227"/>
      <c r="H27" s="227"/>
      <c r="I27" s="26"/>
    </row>
    <row r="28" spans="1:9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>
      <c r="A31" s="190"/>
      <c r="B31" s="192" t="s">
        <v>107</v>
      </c>
      <c r="C31" s="190"/>
      <c r="D31" s="190"/>
      <c r="E31" s="193"/>
      <c r="F31" s="190"/>
      <c r="G31" s="190"/>
      <c r="H31" s="190"/>
      <c r="I31" s="190"/>
    </row>
    <row r="32" spans="1:9" ht="15">
      <c r="A32" s="190"/>
      <c r="B32" s="190"/>
      <c r="C32" s="194"/>
      <c r="D32" s="190"/>
      <c r="F32" s="194"/>
      <c r="G32" s="239"/>
    </row>
    <row r="33" spans="2:6" ht="15">
      <c r="B33" s="190"/>
      <c r="C33" s="196" t="s">
        <v>269</v>
      </c>
      <c r="D33" s="190"/>
      <c r="F33" s="197" t="s">
        <v>274</v>
      </c>
    </row>
    <row r="34" spans="2:6" ht="15">
      <c r="B34" s="190"/>
      <c r="C34" s="198" t="s">
        <v>140</v>
      </c>
      <c r="D34" s="190"/>
      <c r="F34" s="190" t="s">
        <v>270</v>
      </c>
    </row>
    <row r="35" spans="2:6" ht="15">
      <c r="B35" s="190"/>
      <c r="C35" s="198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70" zoomScaleSheetLayoutView="70" workbookViewId="0">
      <selection activeCell="H17" sqref="H17"/>
    </sheetView>
  </sheetViews>
  <sheetFormatPr defaultColWidth="9.140625" defaultRowHeight="15"/>
  <cols>
    <col min="1" max="1" width="10" style="190" customWidth="1"/>
    <col min="2" max="2" width="20.28515625" style="190" customWidth="1"/>
    <col min="3" max="3" width="30" style="190" customWidth="1"/>
    <col min="4" max="4" width="29" style="190" customWidth="1"/>
    <col min="5" max="5" width="22.5703125" style="190" customWidth="1"/>
    <col min="6" max="6" width="20" style="190" customWidth="1"/>
    <col min="7" max="7" width="29.28515625" style="190" customWidth="1"/>
    <col min="8" max="8" width="27.140625" style="190" customWidth="1"/>
    <col min="9" max="9" width="26.42578125" style="190" customWidth="1"/>
    <col min="10" max="10" width="0.5703125" style="190" customWidth="1"/>
    <col min="11" max="16384" width="9.140625" style="190"/>
  </cols>
  <sheetData>
    <row r="1" spans="1:10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0">
      <c r="A2" s="77" t="s">
        <v>141</v>
      </c>
      <c r="B2" s="77"/>
      <c r="C2" s="77"/>
      <c r="D2" s="77"/>
      <c r="E2" s="77"/>
      <c r="F2" s="77"/>
      <c r="G2" s="77"/>
      <c r="H2" s="77"/>
      <c r="I2" s="171" t="s">
        <v>829</v>
      </c>
      <c r="J2" s="170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0">
      <c r="A4" s="78" t="str">
        <f>'[3]ფორმა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9" t="s">
        <v>510</v>
      </c>
      <c r="B5" s="229"/>
      <c r="C5" s="229"/>
      <c r="D5" s="229"/>
      <c r="E5" s="229"/>
      <c r="F5" s="229"/>
      <c r="G5" s="229"/>
      <c r="H5" s="229"/>
      <c r="I5" s="229"/>
      <c r="J5" s="197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72" t="s">
        <v>64</v>
      </c>
      <c r="B8" s="172" t="s">
        <v>379</v>
      </c>
      <c r="C8" s="173" t="s">
        <v>441</v>
      </c>
      <c r="D8" s="173" t="s">
        <v>442</v>
      </c>
      <c r="E8" s="173" t="s">
        <v>380</v>
      </c>
      <c r="F8" s="173" t="s">
        <v>399</v>
      </c>
      <c r="G8" s="173" t="s">
        <v>400</v>
      </c>
      <c r="H8" s="436" t="s">
        <v>446</v>
      </c>
      <c r="I8" s="436" t="s">
        <v>401</v>
      </c>
      <c r="J8" s="106"/>
    </row>
    <row r="9" spans="1:10">
      <c r="A9" s="175">
        <v>1</v>
      </c>
      <c r="B9" s="408"/>
      <c r="C9" s="409" t="s">
        <v>520</v>
      </c>
      <c r="D9" s="410">
        <v>204876606</v>
      </c>
      <c r="E9" s="411" t="s">
        <v>521</v>
      </c>
      <c r="F9" s="412"/>
      <c r="G9" s="435"/>
      <c r="H9" s="413"/>
      <c r="I9" s="413">
        <v>877.4</v>
      </c>
      <c r="J9" s="106"/>
    </row>
    <row r="10" spans="1:10">
      <c r="A10" s="175">
        <v>2</v>
      </c>
      <c r="B10" s="414"/>
      <c r="C10" s="415" t="s">
        <v>522</v>
      </c>
      <c r="D10" s="410">
        <v>204566978</v>
      </c>
      <c r="E10" s="411" t="s">
        <v>521</v>
      </c>
      <c r="F10" s="412"/>
      <c r="G10" s="435"/>
      <c r="H10" s="437"/>
      <c r="I10" s="437">
        <v>0</v>
      </c>
      <c r="J10" s="106"/>
    </row>
    <row r="11" spans="1:10">
      <c r="A11" s="175">
        <v>3</v>
      </c>
      <c r="B11" s="414"/>
      <c r="C11" s="415" t="s">
        <v>523</v>
      </c>
      <c r="D11" s="410">
        <v>211380833</v>
      </c>
      <c r="E11" s="411" t="s">
        <v>524</v>
      </c>
      <c r="F11" s="412"/>
      <c r="G11" s="435"/>
      <c r="H11" s="437"/>
      <c r="I11" s="437">
        <v>55</v>
      </c>
      <c r="J11" s="106"/>
    </row>
    <row r="12" spans="1:10">
      <c r="A12" s="175">
        <v>4</v>
      </c>
      <c r="B12" s="414">
        <v>41518</v>
      </c>
      <c r="C12" s="417" t="s">
        <v>525</v>
      </c>
      <c r="D12" s="418">
        <v>404932748</v>
      </c>
      <c r="E12" s="416" t="s">
        <v>526</v>
      </c>
      <c r="F12" s="412"/>
      <c r="G12" s="435"/>
      <c r="H12" s="437"/>
      <c r="I12" s="437">
        <v>149342</v>
      </c>
      <c r="J12" s="106"/>
    </row>
    <row r="13" spans="1:10" ht="30">
      <c r="A13" s="175">
        <v>5</v>
      </c>
      <c r="B13" s="414"/>
      <c r="C13" s="415" t="s">
        <v>527</v>
      </c>
      <c r="D13" s="410">
        <v>205208559</v>
      </c>
      <c r="E13" s="411" t="s">
        <v>528</v>
      </c>
      <c r="F13" s="412"/>
      <c r="G13" s="435"/>
      <c r="H13" s="437"/>
      <c r="I13" s="437">
        <v>600</v>
      </c>
      <c r="J13" s="106"/>
    </row>
    <row r="14" spans="1:10">
      <c r="A14" s="175">
        <v>6</v>
      </c>
      <c r="B14" s="414"/>
      <c r="C14" s="415" t="s">
        <v>529</v>
      </c>
      <c r="D14" s="410">
        <v>202943182</v>
      </c>
      <c r="E14" s="411" t="s">
        <v>521</v>
      </c>
      <c r="F14" s="412"/>
      <c r="G14" s="435"/>
      <c r="H14" s="437"/>
      <c r="I14" s="437">
        <v>61.84</v>
      </c>
      <c r="J14" s="106"/>
    </row>
    <row r="15" spans="1:10">
      <c r="A15" s="175">
        <v>7</v>
      </c>
      <c r="B15" s="414"/>
      <c r="C15" s="415" t="s">
        <v>530</v>
      </c>
      <c r="D15" s="419">
        <v>205075014</v>
      </c>
      <c r="E15" s="411" t="s">
        <v>531</v>
      </c>
      <c r="F15" s="412"/>
      <c r="G15" s="435"/>
      <c r="H15" s="437"/>
      <c r="I15" s="437">
        <v>0</v>
      </c>
      <c r="J15" s="106"/>
    </row>
    <row r="16" spans="1:10">
      <c r="A16" s="175">
        <v>8</v>
      </c>
      <c r="B16" s="414"/>
      <c r="C16" s="415" t="s">
        <v>746</v>
      </c>
      <c r="D16" s="420">
        <v>211380691</v>
      </c>
      <c r="E16" s="411" t="s">
        <v>747</v>
      </c>
      <c r="F16" s="412"/>
      <c r="G16" s="478"/>
      <c r="H16" s="437"/>
      <c r="I16" s="437">
        <v>1458.5</v>
      </c>
      <c r="J16" s="106"/>
    </row>
    <row r="17" spans="1:10">
      <c r="A17" s="175">
        <v>9</v>
      </c>
      <c r="B17" s="213"/>
      <c r="C17" s="180" t="s">
        <v>852</v>
      </c>
      <c r="D17" s="180">
        <v>202159788</v>
      </c>
      <c r="E17" s="179"/>
      <c r="F17" s="179"/>
      <c r="G17" s="179">
        <v>350</v>
      </c>
      <c r="H17" s="477"/>
      <c r="I17" s="437">
        <v>350</v>
      </c>
      <c r="J17" s="106"/>
    </row>
    <row r="18" spans="1:10">
      <c r="A18" s="175">
        <v>10</v>
      </c>
      <c r="B18" s="213"/>
      <c r="C18" s="180"/>
      <c r="D18" s="180"/>
      <c r="E18" s="179"/>
      <c r="F18" s="179"/>
      <c r="G18" s="179"/>
      <c r="H18" s="179"/>
      <c r="I18" s="522"/>
      <c r="J18" s="106"/>
    </row>
    <row r="19" spans="1:10">
      <c r="A19" s="175">
        <v>11</v>
      </c>
      <c r="B19" s="213"/>
      <c r="C19" s="180"/>
      <c r="D19" s="180"/>
      <c r="E19" s="179"/>
      <c r="F19" s="179"/>
      <c r="G19" s="179"/>
      <c r="H19" s="179"/>
      <c r="I19" s="179"/>
      <c r="J19" s="106"/>
    </row>
    <row r="20" spans="1:10">
      <c r="A20" s="175">
        <v>12</v>
      </c>
      <c r="B20" s="213"/>
      <c r="C20" s="180"/>
      <c r="D20" s="180"/>
      <c r="E20" s="179"/>
      <c r="F20" s="179"/>
      <c r="G20" s="179"/>
      <c r="H20" s="179"/>
      <c r="I20" s="179"/>
      <c r="J20" s="106"/>
    </row>
    <row r="21" spans="1:10">
      <c r="A21" s="175">
        <v>13</v>
      </c>
      <c r="B21" s="213"/>
      <c r="C21" s="180"/>
      <c r="D21" s="180"/>
      <c r="E21" s="179"/>
      <c r="F21" s="179"/>
      <c r="G21" s="179"/>
      <c r="H21" s="179"/>
      <c r="I21" s="179"/>
      <c r="J21" s="106"/>
    </row>
    <row r="22" spans="1:10">
      <c r="A22" s="175">
        <v>14</v>
      </c>
      <c r="B22" s="213"/>
      <c r="C22" s="180"/>
      <c r="D22" s="180"/>
      <c r="E22" s="179"/>
      <c r="F22" s="179"/>
      <c r="G22" s="179"/>
      <c r="H22" s="179"/>
      <c r="I22" s="179"/>
      <c r="J22" s="106"/>
    </row>
    <row r="23" spans="1:10">
      <c r="A23" s="175">
        <v>15</v>
      </c>
      <c r="B23" s="213"/>
      <c r="C23" s="180"/>
      <c r="D23" s="180"/>
      <c r="E23" s="179"/>
      <c r="F23" s="179"/>
      <c r="G23" s="179"/>
      <c r="H23" s="179"/>
      <c r="I23" s="179"/>
      <c r="J23" s="106"/>
    </row>
    <row r="24" spans="1:10">
      <c r="A24" s="175">
        <v>16</v>
      </c>
      <c r="B24" s="213"/>
      <c r="C24" s="180"/>
      <c r="D24" s="180"/>
      <c r="E24" s="179"/>
      <c r="F24" s="179"/>
      <c r="G24" s="179"/>
      <c r="H24" s="179"/>
      <c r="I24" s="179"/>
      <c r="J24" s="106"/>
    </row>
    <row r="25" spans="1:10">
      <c r="A25" s="175">
        <v>17</v>
      </c>
      <c r="B25" s="213"/>
      <c r="C25" s="180"/>
      <c r="D25" s="180"/>
      <c r="E25" s="179"/>
      <c r="F25" s="179"/>
      <c r="G25" s="179"/>
      <c r="H25" s="179"/>
      <c r="I25" s="179"/>
      <c r="J25" s="106"/>
    </row>
    <row r="26" spans="1:10">
      <c r="A26" s="175">
        <v>18</v>
      </c>
      <c r="B26" s="213"/>
      <c r="C26" s="180"/>
      <c r="D26" s="180"/>
      <c r="E26" s="179"/>
      <c r="F26" s="179"/>
      <c r="G26" s="179"/>
      <c r="H26" s="179"/>
      <c r="I26" s="179"/>
      <c r="J26" s="106"/>
    </row>
    <row r="27" spans="1:10">
      <c r="A27" s="175">
        <v>19</v>
      </c>
      <c r="B27" s="213"/>
      <c r="C27" s="180"/>
      <c r="D27" s="180"/>
      <c r="E27" s="179"/>
      <c r="F27" s="179"/>
      <c r="G27" s="179"/>
      <c r="H27" s="179"/>
      <c r="I27" s="179"/>
      <c r="J27" s="106"/>
    </row>
    <row r="28" spans="1:10">
      <c r="A28" s="175">
        <v>20</v>
      </c>
      <c r="B28" s="213"/>
      <c r="C28" s="180"/>
      <c r="D28" s="180"/>
      <c r="E28" s="179"/>
      <c r="F28" s="179"/>
      <c r="G28" s="179"/>
      <c r="H28" s="179"/>
      <c r="I28" s="179"/>
      <c r="J28" s="106"/>
    </row>
    <row r="29" spans="1:10">
      <c r="A29" s="175">
        <v>21</v>
      </c>
      <c r="B29" s="213"/>
      <c r="C29" s="183"/>
      <c r="D29" s="183"/>
      <c r="E29" s="182"/>
      <c r="F29" s="182"/>
      <c r="G29" s="182"/>
      <c r="H29" s="287"/>
      <c r="I29" s="179"/>
      <c r="J29" s="106"/>
    </row>
    <row r="30" spans="1:10">
      <c r="A30" s="175">
        <v>22</v>
      </c>
      <c r="B30" s="213"/>
      <c r="C30" s="183"/>
      <c r="D30" s="183"/>
      <c r="E30" s="182"/>
      <c r="F30" s="182"/>
      <c r="G30" s="182"/>
      <c r="H30" s="287"/>
      <c r="I30" s="179"/>
      <c r="J30" s="106"/>
    </row>
    <row r="31" spans="1:10">
      <c r="A31" s="175">
        <v>23</v>
      </c>
      <c r="B31" s="213"/>
      <c r="C31" s="183"/>
      <c r="D31" s="183"/>
      <c r="E31" s="182"/>
      <c r="F31" s="182"/>
      <c r="G31" s="182"/>
      <c r="H31" s="287"/>
      <c r="I31" s="179"/>
      <c r="J31" s="106"/>
    </row>
    <row r="32" spans="1:10">
      <c r="A32" s="175">
        <v>24</v>
      </c>
      <c r="B32" s="213"/>
      <c r="C32" s="183"/>
      <c r="D32" s="183"/>
      <c r="E32" s="182"/>
      <c r="F32" s="182"/>
      <c r="G32" s="182"/>
      <c r="H32" s="287"/>
      <c r="I32" s="179"/>
      <c r="J32" s="106"/>
    </row>
    <row r="33" spans="1:12">
      <c r="A33" s="175">
        <v>25</v>
      </c>
      <c r="B33" s="213"/>
      <c r="C33" s="183"/>
      <c r="D33" s="183"/>
      <c r="E33" s="182"/>
      <c r="F33" s="182"/>
      <c r="G33" s="182"/>
      <c r="H33" s="287"/>
      <c r="I33" s="179"/>
      <c r="J33" s="106"/>
    </row>
    <row r="34" spans="1:12">
      <c r="A34" s="175">
        <v>26</v>
      </c>
      <c r="B34" s="213"/>
      <c r="C34" s="183"/>
      <c r="D34" s="183"/>
      <c r="E34" s="182"/>
      <c r="F34" s="182"/>
      <c r="G34" s="182"/>
      <c r="H34" s="287"/>
      <c r="I34" s="179"/>
      <c r="J34" s="106"/>
    </row>
    <row r="35" spans="1:12">
      <c r="A35" s="175">
        <v>27</v>
      </c>
      <c r="B35" s="213"/>
      <c r="C35" s="183"/>
      <c r="D35" s="183"/>
      <c r="E35" s="182"/>
      <c r="F35" s="182"/>
      <c r="G35" s="182"/>
      <c r="H35" s="287"/>
      <c r="I35" s="179"/>
      <c r="J35" s="106"/>
    </row>
    <row r="36" spans="1:12">
      <c r="A36" s="175">
        <v>28</v>
      </c>
      <c r="B36" s="213"/>
      <c r="C36" s="183"/>
      <c r="D36" s="183"/>
      <c r="E36" s="182"/>
      <c r="F36" s="182"/>
      <c r="G36" s="182"/>
      <c r="H36" s="287"/>
      <c r="I36" s="179"/>
      <c r="J36" s="106"/>
    </row>
    <row r="37" spans="1:12">
      <c r="A37" s="175">
        <v>29</v>
      </c>
      <c r="B37" s="213"/>
      <c r="C37" s="183"/>
      <c r="D37" s="183"/>
      <c r="E37" s="182"/>
      <c r="F37" s="182"/>
      <c r="G37" s="182"/>
      <c r="H37" s="287"/>
      <c r="I37" s="179"/>
      <c r="J37" s="106"/>
    </row>
    <row r="38" spans="1:12">
      <c r="A38" s="175" t="s">
        <v>280</v>
      </c>
      <c r="B38" s="213"/>
      <c r="C38" s="183"/>
      <c r="D38" s="183"/>
      <c r="E38" s="182"/>
      <c r="F38" s="182"/>
      <c r="G38" s="289"/>
      <c r="H38" s="299" t="s">
        <v>434</v>
      </c>
      <c r="I38" s="290">
        <f>SUM(I9:I37)</f>
        <v>152744.74</v>
      </c>
      <c r="J38" s="106"/>
    </row>
    <row r="40" spans="1:12">
      <c r="A40" s="190" t="s">
        <v>467</v>
      </c>
    </row>
    <row r="42" spans="1:12">
      <c r="B42" s="192" t="s">
        <v>107</v>
      </c>
      <c r="F42" s="193"/>
    </row>
    <row r="43" spans="1:12">
      <c r="F43" s="191"/>
      <c r="I43" s="191"/>
      <c r="J43" s="191"/>
      <c r="K43" s="191"/>
      <c r="L43" s="191"/>
    </row>
    <row r="44" spans="1:12">
      <c r="C44" s="194"/>
      <c r="F44" s="194"/>
      <c r="G44" s="194"/>
      <c r="H44" s="197"/>
      <c r="I44" s="195"/>
      <c r="J44" s="191"/>
      <c r="K44" s="191"/>
      <c r="L44" s="191"/>
    </row>
    <row r="45" spans="1:12">
      <c r="A45" s="191"/>
      <c r="C45" s="196" t="s">
        <v>269</v>
      </c>
      <c r="F45" s="197" t="s">
        <v>274</v>
      </c>
      <c r="G45" s="196"/>
      <c r="H45" s="196"/>
      <c r="I45" s="195"/>
      <c r="J45" s="191"/>
      <c r="K45" s="191"/>
      <c r="L45" s="191"/>
    </row>
    <row r="46" spans="1:12">
      <c r="A46" s="191"/>
      <c r="C46" s="198" t="s">
        <v>140</v>
      </c>
      <c r="F46" s="190" t="s">
        <v>270</v>
      </c>
      <c r="I46" s="191"/>
      <c r="J46" s="191"/>
      <c r="K46" s="191"/>
      <c r="L46" s="191"/>
    </row>
    <row r="47" spans="1:12" s="191" customFormat="1">
      <c r="B47" s="190"/>
      <c r="C47" s="198"/>
      <c r="G47" s="198"/>
      <c r="H47" s="198"/>
    </row>
    <row r="48" spans="1:12" s="191" customFormat="1" ht="12.75"/>
    <row r="49" s="191" customFormat="1" ht="12.75"/>
    <row r="50" s="191" customFormat="1" ht="12.75"/>
    <row r="51" s="191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F5" sqref="F5"/>
    </sheetView>
  </sheetViews>
  <sheetFormatPr defaultColWidth="9.140625" defaultRowHeight="12.75"/>
  <cols>
    <col min="1" max="1" width="2.7109375" style="203" customWidth="1"/>
    <col min="2" max="2" width="9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 ht="13.5">
      <c r="A1" s="199" t="s">
        <v>469</v>
      </c>
      <c r="B1" s="200"/>
      <c r="C1" s="200"/>
      <c r="D1" s="200"/>
      <c r="E1" s="200"/>
      <c r="F1" s="200"/>
      <c r="G1" s="200"/>
      <c r="H1" s="200"/>
      <c r="I1" s="204"/>
      <c r="J1" s="275"/>
      <c r="K1" s="275"/>
      <c r="L1" s="275"/>
      <c r="M1" s="275" t="s">
        <v>423</v>
      </c>
      <c r="N1" s="204"/>
    </row>
    <row r="2" spans="1:14">
      <c r="A2" s="204" t="s">
        <v>319</v>
      </c>
      <c r="B2" s="200"/>
      <c r="C2" s="200"/>
      <c r="D2" s="201"/>
      <c r="E2" s="201"/>
      <c r="F2" s="201"/>
      <c r="G2" s="201"/>
      <c r="H2" s="201"/>
      <c r="I2" s="200"/>
      <c r="J2" s="200"/>
      <c r="K2" s="200"/>
      <c r="L2" s="200"/>
      <c r="M2" s="202"/>
      <c r="N2" s="204"/>
    </row>
    <row r="3" spans="1:14">
      <c r="A3" s="204"/>
      <c r="B3" s="200"/>
      <c r="C3" s="200"/>
      <c r="D3" s="201"/>
      <c r="E3" s="201"/>
      <c r="F3" s="201"/>
      <c r="G3" s="201"/>
      <c r="H3" s="201"/>
      <c r="I3" s="200"/>
      <c r="J3" s="200"/>
      <c r="K3" s="200"/>
      <c r="L3" s="200"/>
      <c r="M3" s="200"/>
      <c r="N3" s="204"/>
    </row>
    <row r="4" spans="1:14" ht="15">
      <c r="A4" s="116" t="s">
        <v>275</v>
      </c>
      <c r="B4" s="200"/>
      <c r="C4" s="200"/>
      <c r="D4" s="205"/>
      <c r="E4" s="276"/>
      <c r="F4" s="205"/>
      <c r="G4" s="201"/>
      <c r="H4" s="201"/>
      <c r="I4" s="201"/>
      <c r="J4" s="201"/>
      <c r="K4" s="201"/>
      <c r="L4" s="200"/>
      <c r="M4" s="201"/>
      <c r="N4" s="204"/>
    </row>
    <row r="5" spans="1:14">
      <c r="A5" s="206"/>
      <c r="B5" s="206" t="s">
        <v>510</v>
      </c>
      <c r="C5" s="206"/>
      <c r="D5" s="206"/>
      <c r="E5" s="207"/>
      <c r="F5" s="207"/>
      <c r="G5" s="207"/>
      <c r="H5" s="207"/>
      <c r="I5" s="207"/>
      <c r="J5" s="207"/>
      <c r="K5" s="207"/>
      <c r="L5" s="207"/>
      <c r="M5" s="207"/>
      <c r="N5" s="204"/>
    </row>
    <row r="6" spans="1:14" ht="13.5" thickBot="1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04"/>
    </row>
    <row r="7" spans="1:14" ht="51">
      <c r="A7" s="278" t="s">
        <v>64</v>
      </c>
      <c r="B7" s="279" t="s">
        <v>424</v>
      </c>
      <c r="C7" s="279" t="s">
        <v>425</v>
      </c>
      <c r="D7" s="280" t="s">
        <v>426</v>
      </c>
      <c r="E7" s="280" t="s">
        <v>276</v>
      </c>
      <c r="F7" s="280" t="s">
        <v>427</v>
      </c>
      <c r="G7" s="280" t="s">
        <v>428</v>
      </c>
      <c r="H7" s="279" t="s">
        <v>429</v>
      </c>
      <c r="I7" s="281" t="s">
        <v>430</v>
      </c>
      <c r="J7" s="281" t="s">
        <v>431</v>
      </c>
      <c r="K7" s="282" t="s">
        <v>432</v>
      </c>
      <c r="L7" s="282" t="s">
        <v>433</v>
      </c>
      <c r="M7" s="280" t="s">
        <v>423</v>
      </c>
      <c r="N7" s="204"/>
    </row>
    <row r="8" spans="1:14">
      <c r="A8" s="209">
        <v>1</v>
      </c>
      <c r="B8" s="210">
        <v>2</v>
      </c>
      <c r="C8" s="210">
        <v>3</v>
      </c>
      <c r="D8" s="211">
        <v>4</v>
      </c>
      <c r="E8" s="211">
        <v>5</v>
      </c>
      <c r="F8" s="211">
        <v>6</v>
      </c>
      <c r="G8" s="211">
        <v>7</v>
      </c>
      <c r="H8" s="211">
        <v>8</v>
      </c>
      <c r="I8" s="211">
        <v>9</v>
      </c>
      <c r="J8" s="211">
        <v>10</v>
      </c>
      <c r="K8" s="211">
        <v>11</v>
      </c>
      <c r="L8" s="211">
        <v>12</v>
      </c>
      <c r="M8" s="211">
        <v>13</v>
      </c>
      <c r="N8" s="204"/>
    </row>
    <row r="9" spans="1:14" ht="15">
      <c r="A9" s="212">
        <v>1</v>
      </c>
      <c r="B9" s="213"/>
      <c r="C9" s="283"/>
      <c r="D9" s="212"/>
      <c r="E9" s="212"/>
      <c r="F9" s="212"/>
      <c r="G9" s="212"/>
      <c r="H9" s="212"/>
      <c r="I9" s="212"/>
      <c r="J9" s="212"/>
      <c r="K9" s="212"/>
      <c r="L9" s="212"/>
      <c r="M9" s="284" t="str">
        <f t="shared" ref="M9:M33" si="0">IF(ISBLANK(B9),"",$M$2)</f>
        <v/>
      </c>
      <c r="N9" s="204"/>
    </row>
    <row r="10" spans="1:14" ht="15">
      <c r="A10" s="212">
        <v>2</v>
      </c>
      <c r="B10" s="213"/>
      <c r="C10" s="283"/>
      <c r="D10" s="212"/>
      <c r="E10" s="212"/>
      <c r="F10" s="212"/>
      <c r="G10" s="212"/>
      <c r="H10" s="212"/>
      <c r="I10" s="212"/>
      <c r="J10" s="212"/>
      <c r="K10" s="212"/>
      <c r="L10" s="212"/>
      <c r="M10" s="284" t="str">
        <f t="shared" si="0"/>
        <v/>
      </c>
      <c r="N10" s="204"/>
    </row>
    <row r="11" spans="1:14" ht="15">
      <c r="A11" s="212">
        <v>3</v>
      </c>
      <c r="B11" s="213"/>
      <c r="C11" s="283"/>
      <c r="D11" s="212"/>
      <c r="E11" s="212"/>
      <c r="F11" s="212"/>
      <c r="G11" s="212"/>
      <c r="H11" s="212"/>
      <c r="I11" s="212"/>
      <c r="J11" s="212"/>
      <c r="K11" s="212"/>
      <c r="L11" s="212"/>
      <c r="M11" s="284" t="str">
        <f t="shared" si="0"/>
        <v/>
      </c>
      <c r="N11" s="204"/>
    </row>
    <row r="12" spans="1:14" ht="15">
      <c r="A12" s="212">
        <v>4</v>
      </c>
      <c r="B12" s="213"/>
      <c r="C12" s="283"/>
      <c r="D12" s="212"/>
      <c r="E12" s="212"/>
      <c r="F12" s="212"/>
      <c r="G12" s="212"/>
      <c r="H12" s="212"/>
      <c r="I12" s="212"/>
      <c r="J12" s="212"/>
      <c r="K12" s="212"/>
      <c r="L12" s="212"/>
      <c r="M12" s="284" t="str">
        <f t="shared" si="0"/>
        <v/>
      </c>
      <c r="N12" s="204"/>
    </row>
    <row r="13" spans="1:14" ht="15">
      <c r="A13" s="212">
        <v>5</v>
      </c>
      <c r="B13" s="213"/>
      <c r="C13" s="283"/>
      <c r="D13" s="212"/>
      <c r="E13" s="212"/>
      <c r="F13" s="212"/>
      <c r="G13" s="212"/>
      <c r="H13" s="212"/>
      <c r="I13" s="212"/>
      <c r="J13" s="212"/>
      <c r="K13" s="212"/>
      <c r="L13" s="212"/>
      <c r="M13" s="284" t="str">
        <f t="shared" si="0"/>
        <v/>
      </c>
      <c r="N13" s="204"/>
    </row>
    <row r="14" spans="1:14" ht="15">
      <c r="A14" s="212">
        <v>6</v>
      </c>
      <c r="B14" s="213"/>
      <c r="C14" s="283"/>
      <c r="D14" s="212"/>
      <c r="E14" s="212"/>
      <c r="F14" s="212"/>
      <c r="G14" s="212"/>
      <c r="H14" s="212"/>
      <c r="I14" s="212"/>
      <c r="J14" s="212"/>
      <c r="K14" s="212"/>
      <c r="L14" s="212"/>
      <c r="M14" s="284" t="str">
        <f t="shared" si="0"/>
        <v/>
      </c>
      <c r="N14" s="204"/>
    </row>
    <row r="15" spans="1:14" ht="15">
      <c r="A15" s="212">
        <v>7</v>
      </c>
      <c r="B15" s="213"/>
      <c r="C15" s="283"/>
      <c r="D15" s="212"/>
      <c r="E15" s="212"/>
      <c r="F15" s="212"/>
      <c r="G15" s="212"/>
      <c r="H15" s="212"/>
      <c r="I15" s="212"/>
      <c r="J15" s="212"/>
      <c r="K15" s="212"/>
      <c r="L15" s="212"/>
      <c r="M15" s="284" t="str">
        <f t="shared" si="0"/>
        <v/>
      </c>
      <c r="N15" s="204"/>
    </row>
    <row r="16" spans="1:14" ht="15">
      <c r="A16" s="212">
        <v>8</v>
      </c>
      <c r="B16" s="213"/>
      <c r="C16" s="283"/>
      <c r="D16" s="212"/>
      <c r="E16" s="212"/>
      <c r="F16" s="212"/>
      <c r="G16" s="212"/>
      <c r="H16" s="212"/>
      <c r="I16" s="212"/>
      <c r="J16" s="212"/>
      <c r="K16" s="212"/>
      <c r="L16" s="212"/>
      <c r="M16" s="284" t="str">
        <f t="shared" si="0"/>
        <v/>
      </c>
      <c r="N16" s="204"/>
    </row>
    <row r="17" spans="1:14" ht="15">
      <c r="A17" s="212">
        <v>9</v>
      </c>
      <c r="B17" s="213"/>
      <c r="C17" s="283"/>
      <c r="D17" s="212"/>
      <c r="E17" s="212"/>
      <c r="F17" s="212"/>
      <c r="G17" s="212"/>
      <c r="H17" s="212"/>
      <c r="I17" s="212"/>
      <c r="J17" s="212"/>
      <c r="K17" s="212"/>
      <c r="L17" s="212"/>
      <c r="M17" s="284" t="str">
        <f t="shared" si="0"/>
        <v/>
      </c>
      <c r="N17" s="204"/>
    </row>
    <row r="18" spans="1:14" ht="15">
      <c r="A18" s="212">
        <v>10</v>
      </c>
      <c r="B18" s="213"/>
      <c r="C18" s="283"/>
      <c r="D18" s="212"/>
      <c r="E18" s="212"/>
      <c r="F18" s="212"/>
      <c r="G18" s="212"/>
      <c r="H18" s="212"/>
      <c r="I18" s="212"/>
      <c r="J18" s="212"/>
      <c r="K18" s="212"/>
      <c r="L18" s="212"/>
      <c r="M18" s="284" t="str">
        <f t="shared" si="0"/>
        <v/>
      </c>
      <c r="N18" s="204"/>
    </row>
    <row r="19" spans="1:14" ht="15">
      <c r="A19" s="212">
        <v>11</v>
      </c>
      <c r="B19" s="213"/>
      <c r="C19" s="283"/>
      <c r="D19" s="212"/>
      <c r="E19" s="212"/>
      <c r="F19" s="212"/>
      <c r="G19" s="212"/>
      <c r="H19" s="212"/>
      <c r="I19" s="212"/>
      <c r="J19" s="212"/>
      <c r="K19" s="212"/>
      <c r="L19" s="212"/>
      <c r="M19" s="284" t="str">
        <f t="shared" si="0"/>
        <v/>
      </c>
      <c r="N19" s="204"/>
    </row>
    <row r="20" spans="1:14" ht="15">
      <c r="A20" s="212">
        <v>12</v>
      </c>
      <c r="B20" s="213"/>
      <c r="C20" s="283"/>
      <c r="D20" s="212"/>
      <c r="E20" s="212"/>
      <c r="F20" s="212"/>
      <c r="G20" s="212"/>
      <c r="H20" s="212"/>
      <c r="I20" s="212"/>
      <c r="J20" s="212"/>
      <c r="K20" s="212"/>
      <c r="L20" s="212"/>
      <c r="M20" s="284" t="str">
        <f t="shared" si="0"/>
        <v/>
      </c>
      <c r="N20" s="204"/>
    </row>
    <row r="21" spans="1:14" ht="15">
      <c r="A21" s="212">
        <v>13</v>
      </c>
      <c r="B21" s="213"/>
      <c r="C21" s="283"/>
      <c r="D21" s="212"/>
      <c r="E21" s="212"/>
      <c r="F21" s="212"/>
      <c r="G21" s="212"/>
      <c r="H21" s="212"/>
      <c r="I21" s="212"/>
      <c r="J21" s="212"/>
      <c r="K21" s="212"/>
      <c r="L21" s="212"/>
      <c r="M21" s="284" t="str">
        <f t="shared" si="0"/>
        <v/>
      </c>
      <c r="N21" s="204"/>
    </row>
    <row r="22" spans="1:14" ht="15">
      <c r="A22" s="212">
        <v>14</v>
      </c>
      <c r="B22" s="213"/>
      <c r="C22" s="283"/>
      <c r="D22" s="212"/>
      <c r="E22" s="212"/>
      <c r="F22" s="212"/>
      <c r="G22" s="212"/>
      <c r="H22" s="212"/>
      <c r="I22" s="212"/>
      <c r="J22" s="212"/>
      <c r="K22" s="212"/>
      <c r="L22" s="212"/>
      <c r="M22" s="284" t="str">
        <f t="shared" si="0"/>
        <v/>
      </c>
      <c r="N22" s="204"/>
    </row>
    <row r="23" spans="1:14" ht="15">
      <c r="A23" s="212">
        <v>15</v>
      </c>
      <c r="B23" s="213"/>
      <c r="C23" s="283"/>
      <c r="D23" s="212"/>
      <c r="E23" s="212"/>
      <c r="F23" s="212"/>
      <c r="G23" s="212"/>
      <c r="H23" s="212"/>
      <c r="I23" s="212"/>
      <c r="J23" s="212"/>
      <c r="K23" s="212"/>
      <c r="L23" s="212"/>
      <c r="M23" s="284" t="str">
        <f t="shared" si="0"/>
        <v/>
      </c>
      <c r="N23" s="204"/>
    </row>
    <row r="24" spans="1:14" ht="15">
      <c r="A24" s="212">
        <v>16</v>
      </c>
      <c r="B24" s="213"/>
      <c r="C24" s="283"/>
      <c r="D24" s="212"/>
      <c r="E24" s="212"/>
      <c r="F24" s="212"/>
      <c r="G24" s="212"/>
      <c r="H24" s="212"/>
      <c r="I24" s="212"/>
      <c r="J24" s="212"/>
      <c r="K24" s="212"/>
      <c r="L24" s="212"/>
      <c r="M24" s="284" t="str">
        <f t="shared" si="0"/>
        <v/>
      </c>
      <c r="N24" s="204"/>
    </row>
    <row r="25" spans="1:14" ht="15">
      <c r="A25" s="212">
        <v>17</v>
      </c>
      <c r="B25" s="213"/>
      <c r="C25" s="283"/>
      <c r="D25" s="212"/>
      <c r="E25" s="212"/>
      <c r="F25" s="212"/>
      <c r="G25" s="212"/>
      <c r="H25" s="212"/>
      <c r="I25" s="212"/>
      <c r="J25" s="212"/>
      <c r="K25" s="212"/>
      <c r="L25" s="212"/>
      <c r="M25" s="284" t="str">
        <f t="shared" si="0"/>
        <v/>
      </c>
      <c r="N25" s="204"/>
    </row>
    <row r="26" spans="1:14" ht="15">
      <c r="A26" s="212">
        <v>18</v>
      </c>
      <c r="B26" s="213"/>
      <c r="C26" s="283"/>
      <c r="D26" s="212"/>
      <c r="E26" s="212"/>
      <c r="F26" s="212"/>
      <c r="G26" s="212"/>
      <c r="H26" s="212"/>
      <c r="I26" s="212"/>
      <c r="J26" s="212"/>
      <c r="K26" s="212"/>
      <c r="L26" s="212"/>
      <c r="M26" s="284" t="str">
        <f t="shared" si="0"/>
        <v/>
      </c>
      <c r="N26" s="204"/>
    </row>
    <row r="27" spans="1:14" ht="15">
      <c r="A27" s="212">
        <v>19</v>
      </c>
      <c r="B27" s="213"/>
      <c r="C27" s="283"/>
      <c r="D27" s="212"/>
      <c r="E27" s="212"/>
      <c r="F27" s="212"/>
      <c r="G27" s="212"/>
      <c r="H27" s="212"/>
      <c r="I27" s="212"/>
      <c r="J27" s="212"/>
      <c r="K27" s="212"/>
      <c r="L27" s="212"/>
      <c r="M27" s="284" t="str">
        <f t="shared" si="0"/>
        <v/>
      </c>
      <c r="N27" s="204"/>
    </row>
    <row r="28" spans="1:14" ht="15">
      <c r="A28" s="212">
        <v>20</v>
      </c>
      <c r="B28" s="213"/>
      <c r="C28" s="283"/>
      <c r="D28" s="212"/>
      <c r="E28" s="212"/>
      <c r="F28" s="212"/>
      <c r="G28" s="212"/>
      <c r="H28" s="212"/>
      <c r="I28" s="212"/>
      <c r="J28" s="212"/>
      <c r="K28" s="212"/>
      <c r="L28" s="212"/>
      <c r="M28" s="284" t="str">
        <f t="shared" si="0"/>
        <v/>
      </c>
      <c r="N28" s="204"/>
    </row>
    <row r="29" spans="1:14" ht="15">
      <c r="A29" s="212">
        <v>21</v>
      </c>
      <c r="B29" s="213"/>
      <c r="C29" s="283"/>
      <c r="D29" s="212"/>
      <c r="E29" s="212"/>
      <c r="F29" s="212"/>
      <c r="G29" s="212"/>
      <c r="H29" s="212"/>
      <c r="I29" s="212"/>
      <c r="J29" s="212"/>
      <c r="K29" s="212"/>
      <c r="L29" s="212"/>
      <c r="M29" s="284" t="str">
        <f t="shared" si="0"/>
        <v/>
      </c>
      <c r="N29" s="204"/>
    </row>
    <row r="30" spans="1:14" ht="15">
      <c r="A30" s="212">
        <v>22</v>
      </c>
      <c r="B30" s="213"/>
      <c r="C30" s="283"/>
      <c r="D30" s="212"/>
      <c r="E30" s="212"/>
      <c r="F30" s="212"/>
      <c r="G30" s="212"/>
      <c r="H30" s="212"/>
      <c r="I30" s="212"/>
      <c r="J30" s="212"/>
      <c r="K30" s="212"/>
      <c r="L30" s="212"/>
      <c r="M30" s="284" t="str">
        <f t="shared" si="0"/>
        <v/>
      </c>
      <c r="N30" s="204"/>
    </row>
    <row r="31" spans="1:14" ht="15">
      <c r="A31" s="212">
        <v>23</v>
      </c>
      <c r="B31" s="213"/>
      <c r="C31" s="283"/>
      <c r="D31" s="212"/>
      <c r="E31" s="212"/>
      <c r="F31" s="212"/>
      <c r="G31" s="212"/>
      <c r="H31" s="212"/>
      <c r="I31" s="212"/>
      <c r="J31" s="212"/>
      <c r="K31" s="212"/>
      <c r="L31" s="212"/>
      <c r="M31" s="284" t="str">
        <f t="shared" si="0"/>
        <v/>
      </c>
      <c r="N31" s="204"/>
    </row>
    <row r="32" spans="1:14" ht="15">
      <c r="A32" s="212">
        <v>24</v>
      </c>
      <c r="B32" s="213"/>
      <c r="C32" s="283"/>
      <c r="D32" s="212"/>
      <c r="E32" s="212"/>
      <c r="F32" s="212"/>
      <c r="G32" s="212"/>
      <c r="H32" s="212"/>
      <c r="I32" s="212"/>
      <c r="J32" s="212"/>
      <c r="K32" s="212"/>
      <c r="L32" s="212"/>
      <c r="M32" s="284" t="str">
        <f t="shared" si="0"/>
        <v/>
      </c>
      <c r="N32" s="204"/>
    </row>
    <row r="33" spans="1:14" ht="15">
      <c r="A33" s="285" t="s">
        <v>280</v>
      </c>
      <c r="B33" s="213"/>
      <c r="C33" s="283"/>
      <c r="D33" s="212"/>
      <c r="E33" s="212"/>
      <c r="F33" s="212"/>
      <c r="G33" s="212"/>
      <c r="H33" s="212"/>
      <c r="I33" s="212"/>
      <c r="J33" s="212"/>
      <c r="K33" s="212"/>
      <c r="L33" s="212"/>
      <c r="M33" s="284" t="str">
        <f t="shared" si="0"/>
        <v/>
      </c>
      <c r="N33" s="204"/>
    </row>
    <row r="34" spans="1:14" s="219" customFormat="1"/>
    <row r="37" spans="1:14" s="21" customFormat="1" ht="15">
      <c r="B37" s="214" t="s">
        <v>107</v>
      </c>
    </row>
    <row r="38" spans="1:14" s="21" customFormat="1" ht="15">
      <c r="B38" s="214"/>
    </row>
    <row r="39" spans="1:14" s="21" customFormat="1" ht="15">
      <c r="C39" s="216"/>
      <c r="D39" s="215"/>
      <c r="E39" s="215"/>
      <c r="H39" s="216"/>
      <c r="I39" s="216"/>
      <c r="J39" s="215"/>
      <c r="K39" s="215"/>
      <c r="L39" s="215"/>
    </row>
    <row r="40" spans="1:14" s="21" customFormat="1" ht="15">
      <c r="C40" s="217" t="s">
        <v>269</v>
      </c>
      <c r="D40" s="215"/>
      <c r="E40" s="215"/>
      <c r="H40" s="214" t="s">
        <v>321</v>
      </c>
      <c r="M40" s="215"/>
    </row>
    <row r="41" spans="1:14" s="21" customFormat="1" ht="15">
      <c r="C41" s="217" t="s">
        <v>140</v>
      </c>
      <c r="D41" s="215"/>
      <c r="E41" s="215"/>
      <c r="H41" s="218" t="s">
        <v>270</v>
      </c>
      <c r="M41" s="215"/>
    </row>
    <row r="42" spans="1:14" ht="15">
      <c r="C42" s="217"/>
      <c r="F42" s="218"/>
      <c r="J42" s="220"/>
      <c r="K42" s="220"/>
      <c r="L42" s="220"/>
      <c r="M42" s="220"/>
    </row>
    <row r="43" spans="1:14" ht="15">
      <c r="C43" s="21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62">
        <v>40907</v>
      </c>
      <c r="C2" t="s">
        <v>201</v>
      </c>
      <c r="E2" t="s">
        <v>232</v>
      </c>
      <c r="G2" s="63" t="s">
        <v>238</v>
      </c>
    </row>
    <row r="3" spans="1:7" ht="15">
      <c r="A3" s="62">
        <v>40908</v>
      </c>
      <c r="C3" t="s">
        <v>202</v>
      </c>
      <c r="E3" t="s">
        <v>233</v>
      </c>
      <c r="G3" s="63" t="s">
        <v>239</v>
      </c>
    </row>
    <row r="4" spans="1:7" ht="15">
      <c r="A4" s="62">
        <v>40909</v>
      </c>
      <c r="C4" t="s">
        <v>203</v>
      </c>
      <c r="E4" t="s">
        <v>234</v>
      </c>
      <c r="G4" s="63" t="s">
        <v>240</v>
      </c>
    </row>
    <row r="5" spans="1:7">
      <c r="A5" s="62">
        <v>40910</v>
      </c>
      <c r="C5" t="s">
        <v>204</v>
      </c>
      <c r="E5" t="s">
        <v>235</v>
      </c>
    </row>
    <row r="6" spans="1:7">
      <c r="A6" s="62">
        <v>40911</v>
      </c>
      <c r="C6" t="s">
        <v>205</v>
      </c>
    </row>
    <row r="7" spans="1:7">
      <c r="A7" s="62">
        <v>40912</v>
      </c>
      <c r="C7" t="s">
        <v>206</v>
      </c>
    </row>
    <row r="8" spans="1:7">
      <c r="A8" s="62">
        <v>40913</v>
      </c>
      <c r="C8" t="s">
        <v>207</v>
      </c>
    </row>
    <row r="9" spans="1:7">
      <c r="A9" s="62">
        <v>40914</v>
      </c>
      <c r="C9" t="s">
        <v>208</v>
      </c>
    </row>
    <row r="10" spans="1:7">
      <c r="A10" s="62">
        <v>40915</v>
      </c>
      <c r="C10" t="s">
        <v>209</v>
      </c>
    </row>
    <row r="11" spans="1:7">
      <c r="A11" s="62">
        <v>40916</v>
      </c>
      <c r="C11" t="s">
        <v>210</v>
      </c>
    </row>
    <row r="12" spans="1:7">
      <c r="A12" s="62">
        <v>40917</v>
      </c>
      <c r="C12" t="s">
        <v>211</v>
      </c>
    </row>
    <row r="13" spans="1:7">
      <c r="A13" s="62">
        <v>40918</v>
      </c>
      <c r="C13" t="s">
        <v>212</v>
      </c>
    </row>
    <row r="14" spans="1:7">
      <c r="A14" s="62">
        <v>40919</v>
      </c>
      <c r="C14" t="s">
        <v>213</v>
      </c>
    </row>
    <row r="15" spans="1:7">
      <c r="A15" s="62">
        <v>40920</v>
      </c>
      <c r="C15" t="s">
        <v>214</v>
      </c>
    </row>
    <row r="16" spans="1:7">
      <c r="A16" s="62">
        <v>40921</v>
      </c>
      <c r="C16" t="s">
        <v>215</v>
      </c>
    </row>
    <row r="17" spans="1:3">
      <c r="A17" s="62">
        <v>40922</v>
      </c>
      <c r="C17" t="s">
        <v>216</v>
      </c>
    </row>
    <row r="18" spans="1:3">
      <c r="A18" s="62">
        <v>40923</v>
      </c>
      <c r="C18" t="s">
        <v>217</v>
      </c>
    </row>
    <row r="19" spans="1:3">
      <c r="A19" s="62">
        <v>40924</v>
      </c>
      <c r="C19" t="s">
        <v>218</v>
      </c>
    </row>
    <row r="20" spans="1:3">
      <c r="A20" s="62">
        <v>40925</v>
      </c>
      <c r="C20" t="s">
        <v>219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70" zoomScaleSheetLayoutView="70" workbookViewId="0">
      <selection activeCell="A33" sqref="A33"/>
    </sheetView>
  </sheetViews>
  <sheetFormatPr defaultColWidth="9.140625" defaultRowHeight="15"/>
  <cols>
    <col min="1" max="1" width="14.28515625" style="21" bestFit="1" customWidth="1"/>
    <col min="2" max="2" width="80" style="26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273</v>
      </c>
      <c r="B1" s="264"/>
      <c r="C1" s="498" t="s">
        <v>110</v>
      </c>
      <c r="D1" s="498"/>
      <c r="E1" s="115"/>
    </row>
    <row r="2" spans="1:12" s="6" customFormat="1">
      <c r="A2" s="77" t="s">
        <v>141</v>
      </c>
      <c r="B2" s="264"/>
      <c r="C2" s="499" t="s">
        <v>829</v>
      </c>
      <c r="D2" s="500"/>
      <c r="E2" s="115"/>
    </row>
    <row r="3" spans="1:12" s="6" customFormat="1">
      <c r="A3" s="77"/>
      <c r="B3" s="264"/>
      <c r="C3" s="76"/>
      <c r="D3" s="76"/>
      <c r="E3" s="115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65"/>
      <c r="C4" s="77"/>
      <c r="D4" s="77"/>
      <c r="E4" s="109"/>
      <c r="L4" s="6"/>
    </row>
    <row r="5" spans="1:12" s="2" customFormat="1">
      <c r="A5" s="121" t="s">
        <v>510</v>
      </c>
      <c r="B5" s="266"/>
      <c r="C5" s="59"/>
      <c r="D5" s="59"/>
      <c r="E5" s="109"/>
    </row>
    <row r="6" spans="1:12" s="2" customFormat="1">
      <c r="A6" s="78"/>
      <c r="B6" s="265"/>
      <c r="C6" s="77"/>
      <c r="D6" s="77"/>
      <c r="E6" s="109"/>
    </row>
    <row r="7" spans="1:12" s="6" customFormat="1" ht="18">
      <c r="A7" s="101"/>
      <c r="B7" s="114"/>
      <c r="C7" s="79"/>
      <c r="D7" s="79"/>
      <c r="E7" s="115"/>
    </row>
    <row r="8" spans="1:12" s="6" customFormat="1" ht="30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>
      <c r="A9" s="251">
        <v>1</v>
      </c>
      <c r="B9" s="251" t="s">
        <v>65</v>
      </c>
      <c r="C9" s="86">
        <f>SUM(C10,C25)</f>
        <v>0</v>
      </c>
      <c r="D9" s="86">
        <f>SUM(D10,D25)</f>
        <v>0</v>
      </c>
      <c r="E9" s="115"/>
    </row>
    <row r="10" spans="1:12" s="7" customFormat="1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15"/>
    </row>
    <row r="11" spans="1:12" s="9" customFormat="1" ht="18">
      <c r="A11" s="89" t="s">
        <v>30</v>
      </c>
      <c r="B11" s="89" t="s">
        <v>79</v>
      </c>
      <c r="C11" s="8"/>
      <c r="D11" s="8"/>
      <c r="E11" s="115"/>
    </row>
    <row r="12" spans="1:12" s="10" customFormat="1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>
      <c r="A13" s="98" t="s">
        <v>81</v>
      </c>
      <c r="B13" s="98" t="s">
        <v>313</v>
      </c>
      <c r="C13" s="8"/>
      <c r="D13" s="8"/>
      <c r="E13" s="115"/>
    </row>
    <row r="14" spans="1:12" s="3" customFormat="1">
      <c r="A14" s="98" t="s">
        <v>109</v>
      </c>
      <c r="B14" s="98" t="s">
        <v>97</v>
      </c>
      <c r="C14" s="8"/>
      <c r="D14" s="8"/>
      <c r="E14" s="115"/>
    </row>
    <row r="15" spans="1:12" s="3" customFormat="1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>
      <c r="A16" s="98" t="s">
        <v>84</v>
      </c>
      <c r="B16" s="98" t="s">
        <v>86</v>
      </c>
      <c r="C16" s="8">
        <v>0</v>
      </c>
      <c r="D16" s="8">
        <v>0</v>
      </c>
      <c r="E16" s="115"/>
    </row>
    <row r="17" spans="1:5" s="3" customFormat="1" ht="30">
      <c r="A17" s="98" t="s">
        <v>85</v>
      </c>
      <c r="B17" s="98" t="s">
        <v>111</v>
      </c>
      <c r="C17" s="8">
        <v>0</v>
      </c>
      <c r="D17" s="8">
        <v>0</v>
      </c>
      <c r="E17" s="115"/>
    </row>
    <row r="18" spans="1:5" s="3" customFormat="1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>
      <c r="A19" s="98" t="s">
        <v>88</v>
      </c>
      <c r="B19" s="98" t="s">
        <v>89</v>
      </c>
      <c r="C19" s="8"/>
      <c r="D19" s="8"/>
      <c r="E19" s="115"/>
    </row>
    <row r="20" spans="1:5" s="3" customFormat="1" ht="30">
      <c r="A20" s="98" t="s">
        <v>92</v>
      </c>
      <c r="B20" s="98" t="s">
        <v>90</v>
      </c>
      <c r="C20" s="8"/>
      <c r="D20" s="8"/>
      <c r="E20" s="115"/>
    </row>
    <row r="21" spans="1:5" s="3" customFormat="1">
      <c r="A21" s="98" t="s">
        <v>93</v>
      </c>
      <c r="B21" s="98" t="s">
        <v>91</v>
      </c>
      <c r="C21" s="8"/>
      <c r="D21" s="8"/>
      <c r="E21" s="115"/>
    </row>
    <row r="22" spans="1:5" s="3" customFormat="1">
      <c r="A22" s="98" t="s">
        <v>94</v>
      </c>
      <c r="B22" s="98" t="s">
        <v>448</v>
      </c>
      <c r="C22" s="8"/>
      <c r="D22" s="8"/>
      <c r="E22" s="115"/>
    </row>
    <row r="23" spans="1:5" s="3" customFormat="1">
      <c r="A23" s="89" t="s">
        <v>95</v>
      </c>
      <c r="B23" s="89" t="s">
        <v>449</v>
      </c>
      <c r="C23" s="291"/>
      <c r="D23" s="8"/>
      <c r="E23" s="115"/>
    </row>
    <row r="24" spans="1:5" s="3" customFormat="1">
      <c r="A24" s="89" t="s">
        <v>252</v>
      </c>
      <c r="B24" s="89" t="s">
        <v>455</v>
      </c>
      <c r="C24" s="8"/>
      <c r="D24" s="8"/>
      <c r="E24" s="115"/>
    </row>
    <row r="25" spans="1:5" s="3" customFormat="1">
      <c r="A25" s="88">
        <v>1.2</v>
      </c>
      <c r="B25" s="251" t="s">
        <v>96</v>
      </c>
      <c r="C25" s="86">
        <f>SUM(C26,C30)</f>
        <v>0</v>
      </c>
      <c r="D25" s="86">
        <f>SUM(D26,D30)</f>
        <v>0</v>
      </c>
      <c r="E25" s="115"/>
    </row>
    <row r="26" spans="1:5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>
      <c r="A27" s="259" t="s">
        <v>98</v>
      </c>
      <c r="B27" s="98" t="s">
        <v>311</v>
      </c>
      <c r="C27" s="8"/>
      <c r="D27" s="8"/>
      <c r="E27" s="115"/>
    </row>
    <row r="28" spans="1:5">
      <c r="A28" s="259" t="s">
        <v>99</v>
      </c>
      <c r="B28" s="98" t="s">
        <v>314</v>
      </c>
      <c r="C28" s="8"/>
      <c r="D28" s="8"/>
      <c r="E28" s="115"/>
    </row>
    <row r="29" spans="1:5">
      <c r="A29" s="259" t="s">
        <v>458</v>
      </c>
      <c r="B29" s="98" t="s">
        <v>312</v>
      </c>
      <c r="C29" s="8"/>
      <c r="D29" s="8"/>
      <c r="E29" s="115"/>
    </row>
    <row r="30" spans="1:5">
      <c r="A30" s="89" t="s">
        <v>33</v>
      </c>
      <c r="B30" s="288" t="s">
        <v>456</v>
      </c>
      <c r="C30" s="8"/>
      <c r="D30" s="8"/>
      <c r="E30" s="115"/>
    </row>
    <row r="31" spans="1:5" s="23" customFormat="1" ht="12.75">
      <c r="B31" s="267"/>
    </row>
    <row r="32" spans="1:5" s="2" customFormat="1">
      <c r="A32" s="1"/>
      <c r="B32" s="268"/>
      <c r="E32" s="5"/>
    </row>
    <row r="33" spans="1:9" s="2" customFormat="1">
      <c r="B33" s="268"/>
      <c r="E33" s="5"/>
    </row>
    <row r="34" spans="1:9">
      <c r="A34" s="1"/>
    </row>
    <row r="35" spans="1:9">
      <c r="A35" s="2"/>
    </row>
    <row r="36" spans="1:9" s="2" customFormat="1">
      <c r="A36" s="70" t="s">
        <v>107</v>
      </c>
      <c r="B36" s="268"/>
      <c r="E36" s="5"/>
    </row>
    <row r="37" spans="1:9" s="2" customFormat="1">
      <c r="B37" s="268"/>
      <c r="E37"/>
      <c r="F37"/>
      <c r="G37"/>
      <c r="H37"/>
      <c r="I37"/>
    </row>
    <row r="38" spans="1:9" s="2" customFormat="1">
      <c r="B38" s="268"/>
      <c r="D38" s="12"/>
      <c r="E38"/>
      <c r="F38"/>
      <c r="G38"/>
      <c r="H38"/>
      <c r="I38"/>
    </row>
    <row r="39" spans="1:9" s="2" customFormat="1">
      <c r="A39"/>
      <c r="B39" s="270" t="s">
        <v>452</v>
      </c>
      <c r="D39" s="12"/>
      <c r="E39"/>
      <c r="F39"/>
      <c r="G39"/>
      <c r="H39"/>
      <c r="I39"/>
    </row>
    <row r="40" spans="1:9" s="2" customFormat="1">
      <c r="A40"/>
      <c r="B40" s="268" t="s">
        <v>271</v>
      </c>
      <c r="D40" s="12"/>
      <c r="E40"/>
      <c r="F40"/>
      <c r="G40"/>
      <c r="H40"/>
      <c r="I40"/>
    </row>
    <row r="41" spans="1:9" customFormat="1" ht="12.75">
      <c r="B41" s="271" t="s">
        <v>140</v>
      </c>
    </row>
    <row r="42" spans="1:9" customFormat="1" ht="12.75">
      <c r="B42" s="27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37" zoomScale="70" zoomScaleSheetLayoutView="70" workbookViewId="0">
      <selection activeCell="C2" sqref="C2:D2"/>
    </sheetView>
  </sheetViews>
  <sheetFormatPr defaultColWidth="9.140625" defaultRowHeight="15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408</v>
      </c>
      <c r="B1" s="248"/>
      <c r="C1" s="498" t="s">
        <v>110</v>
      </c>
      <c r="D1" s="498"/>
      <c r="E1" s="92"/>
    </row>
    <row r="2" spans="1:5" s="6" customFormat="1">
      <c r="A2" s="75" t="s">
        <v>409</v>
      </c>
      <c r="B2" s="248"/>
      <c r="C2" s="496" t="s">
        <v>829</v>
      </c>
      <c r="D2" s="497"/>
      <c r="E2" s="92"/>
    </row>
    <row r="3" spans="1:5" s="6" customFormat="1">
      <c r="A3" s="75" t="s">
        <v>410</v>
      </c>
      <c r="B3" s="248"/>
      <c r="C3" s="249"/>
      <c r="D3" s="249"/>
      <c r="E3" s="92"/>
    </row>
    <row r="4" spans="1:5" s="6" customFormat="1">
      <c r="A4" s="77" t="s">
        <v>141</v>
      </c>
      <c r="B4" s="248"/>
      <c r="C4" s="249"/>
      <c r="D4" s="249"/>
      <c r="E4" s="92"/>
    </row>
    <row r="5" spans="1:5" s="6" customFormat="1">
      <c r="A5" s="77"/>
      <c r="B5" s="248"/>
      <c r="C5" s="249"/>
      <c r="D5" s="249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50" t="s">
        <v>510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8"/>
      <c r="B9" s="248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51">
        <v>1</v>
      </c>
      <c r="B11" s="251" t="s">
        <v>57</v>
      </c>
      <c r="C11" s="83">
        <f>SUM(C12,C15,C54,C57,C58,C59,C77)</f>
        <v>0</v>
      </c>
      <c r="D11" s="83">
        <f>SUM(D12,D15,D54,D57,D58,D59,D65,D73,D74)</f>
        <v>0</v>
      </c>
      <c r="E11" s="252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SUM(C16,C19,C31,C32,C33,C34,C37,C38,C44:C48,C52,C53)</f>
        <v>0</v>
      </c>
      <c r="D15" s="85">
        <f>SUM(D16,D19,D31,D32,D33,D34,D37,D38,D44:D48,D52,D53)</f>
        <v>0</v>
      </c>
      <c r="E15" s="252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53"/>
      <c r="E17" s="96"/>
    </row>
    <row r="18" spans="1:6" s="3" customFormat="1">
      <c r="A18" s="98" t="s">
        <v>99</v>
      </c>
      <c r="B18" s="98" t="s">
        <v>62</v>
      </c>
      <c r="C18" s="4"/>
      <c r="D18" s="253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54"/>
      <c r="F19" s="255"/>
    </row>
    <row r="20" spans="1:6" s="258" customFormat="1" ht="30">
      <c r="A20" s="98" t="s">
        <v>12</v>
      </c>
      <c r="B20" s="98" t="s">
        <v>251</v>
      </c>
      <c r="C20" s="425"/>
      <c r="D20" s="428"/>
      <c r="E20" s="257"/>
    </row>
    <row r="21" spans="1:6" s="258" customFormat="1">
      <c r="A21" s="98" t="s">
        <v>13</v>
      </c>
      <c r="B21" s="98" t="s">
        <v>14</v>
      </c>
      <c r="C21" s="256"/>
      <c r="D21" s="39"/>
      <c r="E21" s="257"/>
    </row>
    <row r="22" spans="1:6" s="258" customFormat="1" ht="30">
      <c r="A22" s="98" t="s">
        <v>283</v>
      </c>
      <c r="B22" s="98" t="s">
        <v>22</v>
      </c>
      <c r="C22" s="256"/>
      <c r="D22" s="40"/>
      <c r="E22" s="257"/>
    </row>
    <row r="23" spans="1:6" s="258" customFormat="1" ht="16.5" customHeight="1">
      <c r="A23" s="98" t="s">
        <v>284</v>
      </c>
      <c r="B23" s="98" t="s">
        <v>15</v>
      </c>
      <c r="C23" s="425"/>
      <c r="D23" s="427"/>
      <c r="E23" s="257"/>
    </row>
    <row r="24" spans="1:6" s="258" customFormat="1" ht="16.5" customHeight="1">
      <c r="A24" s="98" t="s">
        <v>285</v>
      </c>
      <c r="B24" s="98" t="s">
        <v>16</v>
      </c>
      <c r="C24" s="256"/>
      <c r="D24" s="40"/>
      <c r="E24" s="257"/>
    </row>
    <row r="25" spans="1:6" s="258" customFormat="1" ht="16.5" customHeight="1">
      <c r="A25" s="98" t="s">
        <v>286</v>
      </c>
      <c r="B25" s="98" t="s">
        <v>17</v>
      </c>
      <c r="C25" s="84">
        <f>SUM(C26:C29)</f>
        <v>0</v>
      </c>
      <c r="D25" s="84">
        <f>SUM(D26:D29)</f>
        <v>0</v>
      </c>
      <c r="E25" s="257"/>
    </row>
    <row r="26" spans="1:6" s="258" customFormat="1" ht="16.5" customHeight="1">
      <c r="A26" s="259" t="s">
        <v>287</v>
      </c>
      <c r="B26" s="259" t="s">
        <v>18</v>
      </c>
      <c r="C26" s="425"/>
      <c r="D26" s="427"/>
      <c r="E26" s="257"/>
    </row>
    <row r="27" spans="1:6" s="258" customFormat="1" ht="16.5" customHeight="1">
      <c r="A27" s="259" t="s">
        <v>288</v>
      </c>
      <c r="B27" s="259" t="s">
        <v>19</v>
      </c>
      <c r="C27" s="425"/>
      <c r="D27" s="427"/>
      <c r="E27" s="257"/>
    </row>
    <row r="28" spans="1:6" s="258" customFormat="1" ht="16.5" customHeight="1">
      <c r="A28" s="259" t="s">
        <v>289</v>
      </c>
      <c r="B28" s="259" t="s">
        <v>20</v>
      </c>
      <c r="C28" s="425"/>
      <c r="D28" s="427"/>
      <c r="E28" s="257"/>
    </row>
    <row r="29" spans="1:6" s="258" customFormat="1" ht="16.5" customHeight="1">
      <c r="A29" s="259" t="s">
        <v>290</v>
      </c>
      <c r="B29" s="259" t="s">
        <v>23</v>
      </c>
      <c r="C29" s="425"/>
      <c r="D29" s="426"/>
      <c r="E29" s="257"/>
    </row>
    <row r="30" spans="1:6" s="258" customFormat="1" ht="16.5" customHeight="1">
      <c r="A30" s="98" t="s">
        <v>291</v>
      </c>
      <c r="B30" s="98" t="s">
        <v>21</v>
      </c>
      <c r="C30" s="256"/>
      <c r="D30" s="41"/>
      <c r="E30" s="257"/>
    </row>
    <row r="31" spans="1:6" s="3" customFormat="1" ht="16.5" customHeight="1">
      <c r="A31" s="89" t="s">
        <v>34</v>
      </c>
      <c r="B31" s="89" t="s">
        <v>3</v>
      </c>
      <c r="C31" s="4"/>
      <c r="D31" s="253"/>
      <c r="E31" s="254"/>
    </row>
    <row r="32" spans="1:6" s="3" customFormat="1" ht="16.5" customHeight="1">
      <c r="A32" s="89" t="s">
        <v>35</v>
      </c>
      <c r="B32" s="89" t="s">
        <v>4</v>
      </c>
      <c r="C32" s="4"/>
      <c r="D32" s="253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53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292</v>
      </c>
      <c r="B35" s="98" t="s">
        <v>56</v>
      </c>
      <c r="C35" s="4"/>
      <c r="D35" s="253"/>
      <c r="E35" s="96"/>
    </row>
    <row r="36" spans="1:5" s="3" customFormat="1" ht="16.5" customHeight="1">
      <c r="A36" s="98" t="s">
        <v>293</v>
      </c>
      <c r="B36" s="98" t="s">
        <v>55</v>
      </c>
      <c r="C36" s="4"/>
      <c r="D36" s="253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53"/>
      <c r="E37" s="96"/>
    </row>
    <row r="38" spans="1:5" s="3" customFormat="1" ht="16.5" customHeight="1">
      <c r="A38" s="89" t="s">
        <v>39</v>
      </c>
      <c r="B38" s="89" t="s">
        <v>411</v>
      </c>
      <c r="C38" s="84">
        <f>SUM(C39:C43)</f>
        <v>0</v>
      </c>
      <c r="D38" s="84">
        <f>SUM(D39:D43)</f>
        <v>0</v>
      </c>
      <c r="E38" s="96"/>
    </row>
    <row r="39" spans="1:5" s="3" customFormat="1" ht="16.5" customHeight="1">
      <c r="A39" s="17" t="s">
        <v>357</v>
      </c>
      <c r="B39" s="17" t="s">
        <v>361</v>
      </c>
      <c r="C39" s="4"/>
      <c r="D39" s="253"/>
      <c r="E39" s="96"/>
    </row>
    <row r="40" spans="1:5" s="3" customFormat="1" ht="16.5" customHeight="1">
      <c r="A40" s="17" t="s">
        <v>358</v>
      </c>
      <c r="B40" s="17" t="s">
        <v>362</v>
      </c>
      <c r="C40" s="4"/>
      <c r="D40" s="253"/>
      <c r="E40" s="96"/>
    </row>
    <row r="41" spans="1:5" s="3" customFormat="1" ht="16.5" customHeight="1">
      <c r="A41" s="17" t="s">
        <v>359</v>
      </c>
      <c r="B41" s="17" t="s">
        <v>365</v>
      </c>
      <c r="C41" s="4"/>
      <c r="D41" s="253"/>
      <c r="E41" s="96"/>
    </row>
    <row r="42" spans="1:5" s="3" customFormat="1" ht="16.5" customHeight="1">
      <c r="A42" s="17" t="s">
        <v>364</v>
      </c>
      <c r="B42" s="17" t="s">
        <v>366</v>
      </c>
      <c r="C42" s="4"/>
      <c r="D42" s="253"/>
      <c r="E42" s="96"/>
    </row>
    <row r="43" spans="1:5" s="3" customFormat="1" ht="16.5" customHeight="1">
      <c r="A43" s="17" t="s">
        <v>367</v>
      </c>
      <c r="B43" s="17" t="s">
        <v>363</v>
      </c>
      <c r="C43" s="4"/>
      <c r="D43" s="253"/>
      <c r="E43" s="96"/>
    </row>
    <row r="44" spans="1:5" s="3" customFormat="1" ht="30">
      <c r="A44" s="89" t="s">
        <v>40</v>
      </c>
      <c r="B44" s="89" t="s">
        <v>28</v>
      </c>
      <c r="C44" s="4"/>
      <c r="D44" s="253"/>
      <c r="E44" s="96"/>
    </row>
    <row r="45" spans="1:5" s="3" customFormat="1" ht="16.5" customHeight="1">
      <c r="A45" s="89" t="s">
        <v>41</v>
      </c>
      <c r="B45" s="89" t="s">
        <v>24</v>
      </c>
      <c r="C45" s="4"/>
      <c r="D45" s="253"/>
      <c r="E45" s="96"/>
    </row>
    <row r="46" spans="1:5" s="3" customFormat="1" ht="16.5" customHeight="1">
      <c r="A46" s="89" t="s">
        <v>42</v>
      </c>
      <c r="B46" s="89" t="s">
        <v>25</v>
      </c>
      <c r="C46" s="4"/>
      <c r="D46" s="253"/>
      <c r="E46" s="96"/>
    </row>
    <row r="47" spans="1:5" s="3" customFormat="1" ht="16.5" customHeight="1">
      <c r="A47" s="89" t="s">
        <v>43</v>
      </c>
      <c r="B47" s="89" t="s">
        <v>26</v>
      </c>
      <c r="C47" s="4"/>
      <c r="D47" s="253"/>
      <c r="E47" s="96"/>
    </row>
    <row r="48" spans="1:5" s="3" customFormat="1" ht="16.5" customHeight="1">
      <c r="A48" s="89" t="s">
        <v>44</v>
      </c>
      <c r="B48" s="89" t="s">
        <v>412</v>
      </c>
      <c r="C48" s="84">
        <f>SUM(C49:C51)</f>
        <v>0</v>
      </c>
      <c r="D48" s="84">
        <f>SUM(D49:D51)</f>
        <v>0</v>
      </c>
      <c r="E48" s="96"/>
    </row>
    <row r="49" spans="1:6" s="3" customFormat="1" ht="16.5" customHeight="1">
      <c r="A49" s="98" t="s">
        <v>373</v>
      </c>
      <c r="B49" s="98" t="s">
        <v>376</v>
      </c>
      <c r="C49" s="4"/>
      <c r="D49" s="253"/>
      <c r="E49" s="96"/>
    </row>
    <row r="50" spans="1:6" s="3" customFormat="1" ht="16.5" customHeight="1">
      <c r="A50" s="98" t="s">
        <v>374</v>
      </c>
      <c r="B50" s="98" t="s">
        <v>375</v>
      </c>
      <c r="C50" s="4"/>
      <c r="D50" s="253"/>
      <c r="E50" s="96"/>
    </row>
    <row r="51" spans="1:6" s="3" customFormat="1" ht="16.5" customHeight="1">
      <c r="A51" s="98" t="s">
        <v>377</v>
      </c>
      <c r="B51" s="98" t="s">
        <v>378</v>
      </c>
      <c r="C51" s="4"/>
      <c r="D51" s="253"/>
      <c r="E51" s="96"/>
    </row>
    <row r="52" spans="1:6" s="3" customFormat="1">
      <c r="A52" s="89" t="s">
        <v>45</v>
      </c>
      <c r="B52" s="89" t="s">
        <v>29</v>
      </c>
      <c r="C52" s="4"/>
      <c r="D52" s="253"/>
      <c r="E52" s="96"/>
    </row>
    <row r="53" spans="1:6" s="3" customFormat="1" ht="16.5" customHeight="1">
      <c r="A53" s="89" t="s">
        <v>46</v>
      </c>
      <c r="B53" s="89" t="s">
        <v>6</v>
      </c>
      <c r="C53" s="4"/>
      <c r="D53" s="253"/>
      <c r="E53" s="254"/>
      <c r="F53" s="255"/>
    </row>
    <row r="54" spans="1:6" s="3" customFormat="1" ht="30">
      <c r="A54" s="88">
        <v>1.3</v>
      </c>
      <c r="B54" s="88" t="s">
        <v>417</v>
      </c>
      <c r="C54" s="85">
        <f>SUM(C55:C56)</f>
        <v>0</v>
      </c>
      <c r="D54" s="85">
        <f>SUM(D55:D56)</f>
        <v>0</v>
      </c>
      <c r="E54" s="254"/>
      <c r="F54" s="255"/>
    </row>
    <row r="55" spans="1:6" s="3" customFormat="1" ht="30">
      <c r="A55" s="89" t="s">
        <v>50</v>
      </c>
      <c r="B55" s="89" t="s">
        <v>48</v>
      </c>
      <c r="C55" s="4"/>
      <c r="D55" s="253"/>
      <c r="E55" s="254"/>
      <c r="F55" s="255"/>
    </row>
    <row r="56" spans="1:6" s="3" customFormat="1" ht="16.5" customHeight="1">
      <c r="A56" s="89" t="s">
        <v>51</v>
      </c>
      <c r="B56" s="89" t="s">
        <v>47</v>
      </c>
      <c r="C56" s="4"/>
      <c r="D56" s="253"/>
      <c r="E56" s="254"/>
      <c r="F56" s="255"/>
    </row>
    <row r="57" spans="1:6" s="3" customFormat="1">
      <c r="A57" s="88">
        <v>1.4</v>
      </c>
      <c r="B57" s="88" t="s">
        <v>419</v>
      </c>
      <c r="C57" s="4"/>
      <c r="D57" s="253"/>
      <c r="E57" s="254"/>
      <c r="F57" s="255"/>
    </row>
    <row r="58" spans="1:6" s="258" customFormat="1">
      <c r="A58" s="88">
        <v>1.5</v>
      </c>
      <c r="B58" s="88" t="s">
        <v>7</v>
      </c>
      <c r="C58" s="256"/>
      <c r="D58" s="40"/>
      <c r="E58" s="257"/>
    </row>
    <row r="59" spans="1:6" s="258" customFormat="1">
      <c r="A59" s="88">
        <v>1.6</v>
      </c>
      <c r="B59" s="45" t="s">
        <v>8</v>
      </c>
      <c r="C59" s="86">
        <f>SUM(C60:C64)</f>
        <v>0</v>
      </c>
      <c r="D59" s="87">
        <f>SUM(D60:D64)</f>
        <v>0</v>
      </c>
      <c r="E59" s="257"/>
    </row>
    <row r="60" spans="1:6" s="258" customFormat="1">
      <c r="A60" s="89" t="s">
        <v>299</v>
      </c>
      <c r="B60" s="46" t="s">
        <v>52</v>
      </c>
      <c r="C60" s="256"/>
      <c r="D60" s="40"/>
      <c r="E60" s="257"/>
    </row>
    <row r="61" spans="1:6" s="258" customFormat="1" ht="30">
      <c r="A61" s="89" t="s">
        <v>300</v>
      </c>
      <c r="B61" s="46" t="s">
        <v>54</v>
      </c>
      <c r="C61" s="256"/>
      <c r="D61" s="40"/>
      <c r="E61" s="257"/>
    </row>
    <row r="62" spans="1:6" s="258" customFormat="1">
      <c r="A62" s="89" t="s">
        <v>301</v>
      </c>
      <c r="B62" s="46" t="s">
        <v>53</v>
      </c>
      <c r="C62" s="40"/>
      <c r="D62" s="40"/>
      <c r="E62" s="257"/>
    </row>
    <row r="63" spans="1:6" s="258" customFormat="1">
      <c r="A63" s="89" t="s">
        <v>302</v>
      </c>
      <c r="B63" s="46" t="s">
        <v>27</v>
      </c>
      <c r="C63" s="256"/>
      <c r="D63" s="40"/>
      <c r="E63" s="257"/>
    </row>
    <row r="64" spans="1:6" s="258" customFormat="1">
      <c r="A64" s="89" t="s">
        <v>339</v>
      </c>
      <c r="B64" s="46" t="s">
        <v>340</v>
      </c>
      <c r="C64" s="256"/>
      <c r="D64" s="40"/>
      <c r="E64" s="257"/>
    </row>
    <row r="65" spans="1:5">
      <c r="A65" s="251">
        <v>2</v>
      </c>
      <c r="B65" s="251" t="s">
        <v>413</v>
      </c>
      <c r="C65" s="260"/>
      <c r="D65" s="86">
        <f>SUM(D66:D72)</f>
        <v>0</v>
      </c>
      <c r="E65" s="97"/>
    </row>
    <row r="66" spans="1:5">
      <c r="A66" s="99">
        <v>2.1</v>
      </c>
      <c r="B66" s="261" t="s">
        <v>100</v>
      </c>
      <c r="C66" s="262"/>
      <c r="D66" s="22"/>
      <c r="E66" s="97"/>
    </row>
    <row r="67" spans="1:5">
      <c r="A67" s="99">
        <v>2.2000000000000002</v>
      </c>
      <c r="B67" s="261" t="s">
        <v>414</v>
      </c>
      <c r="C67" s="262"/>
      <c r="D67" s="22"/>
      <c r="E67" s="97"/>
    </row>
    <row r="68" spans="1:5">
      <c r="A68" s="99">
        <v>2.2999999999999998</v>
      </c>
      <c r="B68" s="261" t="s">
        <v>104</v>
      </c>
      <c r="C68" s="262"/>
      <c r="D68" s="22"/>
      <c r="E68" s="97"/>
    </row>
    <row r="69" spans="1:5">
      <c r="A69" s="99">
        <v>2.4</v>
      </c>
      <c r="B69" s="261" t="s">
        <v>103</v>
      </c>
      <c r="C69" s="262"/>
      <c r="D69" s="22"/>
      <c r="E69" s="97"/>
    </row>
    <row r="70" spans="1:5">
      <c r="A70" s="99">
        <v>2.5</v>
      </c>
      <c r="B70" s="261" t="s">
        <v>415</v>
      </c>
      <c r="C70" s="262"/>
      <c r="D70" s="22"/>
      <c r="E70" s="97"/>
    </row>
    <row r="71" spans="1:5">
      <c r="A71" s="99">
        <v>2.6</v>
      </c>
      <c r="B71" s="261" t="s">
        <v>101</v>
      </c>
      <c r="C71" s="262"/>
      <c r="D71" s="22"/>
      <c r="E71" s="97"/>
    </row>
    <row r="72" spans="1:5">
      <c r="A72" s="99">
        <v>2.7</v>
      </c>
      <c r="B72" s="261" t="s">
        <v>102</v>
      </c>
      <c r="C72" s="263"/>
      <c r="D72" s="22"/>
      <c r="E72" s="97"/>
    </row>
    <row r="73" spans="1:5">
      <c r="A73" s="251">
        <v>3</v>
      </c>
      <c r="B73" s="251" t="s">
        <v>453</v>
      </c>
      <c r="C73" s="86"/>
      <c r="D73" s="22"/>
      <c r="E73" s="97"/>
    </row>
    <row r="74" spans="1:5">
      <c r="A74" s="251">
        <v>4</v>
      </c>
      <c r="B74" s="251" t="s">
        <v>253</v>
      </c>
      <c r="C74" s="86"/>
      <c r="D74" s="86">
        <f>SUM(D75:D76)</f>
        <v>0</v>
      </c>
      <c r="E74" s="97"/>
    </row>
    <row r="75" spans="1:5">
      <c r="A75" s="99">
        <v>4.0999999999999996</v>
      </c>
      <c r="B75" s="99" t="s">
        <v>254</v>
      </c>
      <c r="C75" s="262"/>
      <c r="D75" s="8"/>
      <c r="E75" s="97"/>
    </row>
    <row r="76" spans="1:5">
      <c r="A76" s="99">
        <v>4.2</v>
      </c>
      <c r="B76" s="99" t="s">
        <v>255</v>
      </c>
      <c r="C76" s="263"/>
      <c r="D76" s="8"/>
      <c r="E76" s="97"/>
    </row>
    <row r="77" spans="1:5">
      <c r="A77" s="251">
        <v>5</v>
      </c>
      <c r="B77" s="251" t="s">
        <v>281</v>
      </c>
      <c r="C77" s="293"/>
      <c r="D77" s="263"/>
      <c r="E77" s="97"/>
    </row>
    <row r="78" spans="1:5">
      <c r="B78" s="44"/>
    </row>
    <row r="81" spans="1:9" s="23" customFormat="1" ht="12.75"/>
    <row r="82" spans="1:9">
      <c r="A82" s="70" t="s">
        <v>107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70" t="s">
        <v>450</v>
      </c>
      <c r="D85" s="12"/>
      <c r="E85"/>
      <c r="F85"/>
      <c r="G85"/>
      <c r="H85"/>
      <c r="I85"/>
    </row>
    <row r="86" spans="1:9">
      <c r="A86"/>
      <c r="B86" s="2" t="s">
        <v>451</v>
      </c>
      <c r="D86" s="12"/>
      <c r="E86"/>
      <c r="F86"/>
      <c r="G86"/>
      <c r="H86"/>
      <c r="I86"/>
    </row>
    <row r="87" spans="1:9" customFormat="1" ht="12.75">
      <c r="B87" s="66" t="s">
        <v>140</v>
      </c>
    </row>
    <row r="8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8"/>
  <sheetViews>
    <sheetView showGridLines="0" view="pageBreakPreview" zoomScale="70" zoomScaleSheetLayoutView="70" workbookViewId="0">
      <selection activeCell="C2" sqref="C2:D2"/>
    </sheetView>
  </sheetViews>
  <sheetFormatPr defaultColWidth="9.140625"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329</v>
      </c>
      <c r="B1" s="78"/>
      <c r="C1" s="498" t="s">
        <v>110</v>
      </c>
      <c r="D1" s="498"/>
      <c r="E1" s="92"/>
    </row>
    <row r="2" spans="1:5" s="6" customFormat="1">
      <c r="A2" s="75" t="s">
        <v>330</v>
      </c>
      <c r="B2" s="78"/>
      <c r="C2" s="496" t="s">
        <v>829</v>
      </c>
      <c r="D2" s="496"/>
      <c r="E2" s="92"/>
    </row>
    <row r="3" spans="1:5" s="6" customFormat="1">
      <c r="A3" s="77" t="s">
        <v>141</v>
      </c>
      <c r="B3" s="75"/>
      <c r="C3" s="166"/>
      <c r="D3" s="166"/>
      <c r="E3" s="92"/>
    </row>
    <row r="4" spans="1:5" s="6" customFormat="1">
      <c r="A4" s="77"/>
      <c r="B4" s="77"/>
      <c r="C4" s="166"/>
      <c r="D4" s="166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">
        <v>510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5"/>
      <c r="B8" s="165"/>
      <c r="C8" s="79"/>
      <c r="D8" s="79"/>
      <c r="E8" s="92"/>
    </row>
    <row r="9" spans="1:5" s="6" customFormat="1" ht="30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>
      <c r="A10" s="99" t="s">
        <v>331</v>
      </c>
      <c r="B10" s="99"/>
      <c r="C10" s="4"/>
      <c r="D10" s="4"/>
      <c r="E10" s="94"/>
    </row>
    <row r="11" spans="1:5" s="10" customFormat="1">
      <c r="A11" s="99" t="s">
        <v>332</v>
      </c>
      <c r="B11" s="99"/>
      <c r="C11" s="4"/>
      <c r="D11" s="4"/>
      <c r="E11" s="95"/>
    </row>
    <row r="12" spans="1:5" s="10" customFormat="1">
      <c r="A12" s="88" t="s">
        <v>280</v>
      </c>
      <c r="B12" s="88"/>
      <c r="C12" s="4"/>
      <c r="D12" s="4"/>
      <c r="E12" s="95"/>
    </row>
    <row r="13" spans="1:5" s="10" customFormat="1">
      <c r="A13" s="88" t="s">
        <v>280</v>
      </c>
      <c r="B13" s="88"/>
      <c r="C13" s="4"/>
      <c r="D13" s="4"/>
      <c r="E13" s="95"/>
    </row>
    <row r="14" spans="1:5" s="10" customFormat="1">
      <c r="A14" s="88" t="s">
        <v>280</v>
      </c>
      <c r="B14" s="88"/>
      <c r="C14" s="4"/>
      <c r="D14" s="4"/>
      <c r="E14" s="95"/>
    </row>
    <row r="15" spans="1:5" s="10" customFormat="1">
      <c r="A15" s="88" t="s">
        <v>280</v>
      </c>
      <c r="B15" s="88"/>
      <c r="C15" s="4"/>
      <c r="D15" s="4"/>
      <c r="E15" s="95"/>
    </row>
    <row r="16" spans="1:5" s="10" customFormat="1">
      <c r="A16" s="88" t="s">
        <v>280</v>
      </c>
      <c r="B16" s="88"/>
      <c r="C16" s="4"/>
      <c r="D16" s="4"/>
      <c r="E16" s="95"/>
    </row>
    <row r="17" spans="1:5" s="10" customFormat="1" ht="17.25" customHeight="1">
      <c r="A17" s="99" t="s">
        <v>333</v>
      </c>
      <c r="B17" s="88"/>
      <c r="C17" s="4"/>
      <c r="D17" s="4"/>
      <c r="E17" s="95"/>
    </row>
    <row r="18" spans="1:5" s="10" customFormat="1" ht="18" customHeight="1">
      <c r="A18" s="99" t="s">
        <v>334</v>
      </c>
      <c r="B18" s="88"/>
      <c r="C18" s="4"/>
      <c r="D18" s="4"/>
      <c r="E18" s="95"/>
    </row>
    <row r="19" spans="1:5" s="10" customFormat="1">
      <c r="A19" s="88" t="s">
        <v>280</v>
      </c>
      <c r="B19" s="88"/>
      <c r="C19" s="4"/>
      <c r="D19" s="4"/>
      <c r="E19" s="95"/>
    </row>
    <row r="20" spans="1:5" s="10" customFormat="1">
      <c r="A20" s="88" t="s">
        <v>280</v>
      </c>
      <c r="B20" s="88"/>
      <c r="C20" s="4"/>
      <c r="D20" s="4"/>
      <c r="E20" s="95"/>
    </row>
    <row r="21" spans="1:5" s="10" customFormat="1">
      <c r="A21" s="88" t="s">
        <v>280</v>
      </c>
      <c r="B21" s="88"/>
      <c r="C21" s="4"/>
      <c r="D21" s="4"/>
      <c r="E21" s="95"/>
    </row>
    <row r="22" spans="1:5" s="10" customFormat="1">
      <c r="A22" s="88" t="s">
        <v>280</v>
      </c>
      <c r="B22" s="88"/>
      <c r="C22" s="4"/>
      <c r="D22" s="4"/>
      <c r="E22" s="95"/>
    </row>
    <row r="23" spans="1:5" s="10" customFormat="1">
      <c r="A23" s="88" t="s">
        <v>280</v>
      </c>
      <c r="B23" s="88"/>
      <c r="C23" s="4"/>
      <c r="D23" s="4"/>
      <c r="E23" s="95"/>
    </row>
    <row r="24" spans="1:5">
      <c r="A24" s="100"/>
      <c r="B24" s="100" t="s">
        <v>338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73" t="s">
        <v>443</v>
      </c>
      <c r="E26" s="5"/>
    </row>
    <row r="27" spans="1:5">
      <c r="A27" s="2" t="s">
        <v>444</v>
      </c>
    </row>
    <row r="28" spans="1:5">
      <c r="A28" s="222" t="s">
        <v>445</v>
      </c>
    </row>
    <row r="29" spans="1:5">
      <c r="A29" s="222"/>
    </row>
    <row r="30" spans="1:5">
      <c r="A30" s="222" t="s">
        <v>353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6"/>
      <c r="B37" s="66" t="s">
        <v>140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view="pageBreakPreview" zoomScale="70" zoomScaleSheetLayoutView="70" workbookViewId="0">
      <selection activeCell="I2" sqref="I2:J2"/>
    </sheetView>
  </sheetViews>
  <sheetFormatPr defaultColWidth="9.140625" defaultRowHeight="12.75"/>
  <cols>
    <col min="1" max="1" width="5.42578125" style="191" customWidth="1"/>
    <col min="2" max="2" width="20.85546875" style="191" customWidth="1"/>
    <col min="3" max="3" width="26" style="191" customWidth="1"/>
    <col min="4" max="4" width="17" style="191" customWidth="1"/>
    <col min="5" max="5" width="18.140625" style="191" customWidth="1"/>
    <col min="6" max="6" width="14.7109375" style="191" customWidth="1"/>
    <col min="7" max="7" width="15.5703125" style="191" customWidth="1"/>
    <col min="8" max="8" width="14.7109375" style="191" customWidth="1"/>
    <col min="9" max="9" width="29.7109375" style="191" customWidth="1"/>
    <col min="10" max="10" width="0" style="191" hidden="1" customWidth="1"/>
    <col min="11" max="16384" width="9.140625" style="191"/>
  </cols>
  <sheetData>
    <row r="1" spans="1:10" ht="15">
      <c r="A1" s="75" t="s">
        <v>416</v>
      </c>
      <c r="B1" s="75"/>
      <c r="C1" s="78"/>
      <c r="D1" s="78"/>
      <c r="E1" s="78"/>
      <c r="F1" s="78"/>
      <c r="G1" s="235"/>
      <c r="H1" s="235"/>
      <c r="I1" s="498" t="s">
        <v>110</v>
      </c>
      <c r="J1" s="498"/>
    </row>
    <row r="2" spans="1:10" ht="15">
      <c r="A2" s="77" t="s">
        <v>141</v>
      </c>
      <c r="B2" s="75"/>
      <c r="C2" s="78"/>
      <c r="D2" s="78"/>
      <c r="E2" s="78"/>
      <c r="F2" s="78"/>
      <c r="G2" s="235"/>
      <c r="H2" s="235"/>
      <c r="I2" s="496" t="s">
        <v>829</v>
      </c>
      <c r="J2" s="496"/>
    </row>
    <row r="3" spans="1:10" ht="15">
      <c r="A3" s="77"/>
      <c r="B3" s="77"/>
      <c r="C3" s="75"/>
      <c r="D3" s="75"/>
      <c r="E3" s="75"/>
      <c r="F3" s="75"/>
      <c r="G3" s="168"/>
      <c r="H3" s="168"/>
      <c r="I3" s="235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7"/>
      <c r="B7" s="167"/>
      <c r="C7" s="167"/>
      <c r="D7" s="228"/>
      <c r="E7" s="167"/>
      <c r="F7" s="167"/>
      <c r="G7" s="79"/>
      <c r="H7" s="79"/>
      <c r="I7" s="79"/>
    </row>
    <row r="8" spans="1:10" ht="45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8" t="s">
        <v>350</v>
      </c>
    </row>
    <row r="9" spans="1:10" ht="15">
      <c r="A9" s="91"/>
      <c r="B9" s="429"/>
      <c r="C9" s="91"/>
      <c r="D9" s="429"/>
      <c r="E9" s="80"/>
      <c r="F9" s="80"/>
      <c r="G9" s="429"/>
      <c r="H9" s="80"/>
      <c r="I9" s="80"/>
      <c r="J9" s="238"/>
    </row>
    <row r="10" spans="1:10" ht="15">
      <c r="A10" s="91"/>
      <c r="B10" s="429"/>
      <c r="C10" s="91"/>
      <c r="D10" s="429"/>
      <c r="E10" s="80"/>
      <c r="F10" s="80"/>
      <c r="G10" s="429"/>
      <c r="H10" s="80"/>
      <c r="I10" s="80"/>
      <c r="J10" s="238"/>
    </row>
    <row r="11" spans="1:10" ht="15">
      <c r="A11" s="91"/>
      <c r="B11" s="429"/>
      <c r="C11" s="91"/>
      <c r="D11" s="429"/>
      <c r="E11" s="80"/>
      <c r="F11" s="80"/>
      <c r="G11" s="429"/>
      <c r="H11" s="80"/>
      <c r="I11" s="80"/>
      <c r="J11" s="238"/>
    </row>
    <row r="12" spans="1:10" ht="15">
      <c r="A12" s="91"/>
      <c r="B12" s="429"/>
      <c r="C12" s="91"/>
      <c r="D12" s="429"/>
      <c r="E12" s="80"/>
      <c r="F12" s="80"/>
      <c r="G12" s="429"/>
      <c r="H12" s="80"/>
      <c r="I12" s="80"/>
      <c r="J12" s="238"/>
    </row>
    <row r="13" spans="1:10" ht="15">
      <c r="A13" s="91"/>
      <c r="B13" s="429"/>
      <c r="C13" s="91"/>
      <c r="D13" s="429"/>
      <c r="E13" s="80"/>
      <c r="F13" s="80"/>
      <c r="G13" s="429"/>
      <c r="H13" s="80"/>
      <c r="I13" s="80"/>
      <c r="J13" s="238"/>
    </row>
    <row r="14" spans="1:10" ht="15">
      <c r="A14" s="91"/>
      <c r="B14" s="429"/>
      <c r="C14" s="91"/>
      <c r="D14" s="429"/>
      <c r="E14" s="80"/>
      <c r="F14" s="80"/>
      <c r="G14" s="429"/>
      <c r="H14" s="80"/>
      <c r="I14" s="80"/>
      <c r="J14" s="238"/>
    </row>
    <row r="15" spans="1:10" ht="15">
      <c r="A15" s="91"/>
      <c r="B15" s="429"/>
      <c r="C15" s="91"/>
      <c r="D15" s="429"/>
      <c r="E15" s="80"/>
      <c r="F15" s="80"/>
      <c r="G15" s="429"/>
      <c r="H15" s="80"/>
      <c r="I15" s="80"/>
      <c r="J15" s="238"/>
    </row>
    <row r="16" spans="1:10" ht="15">
      <c r="A16" s="91"/>
      <c r="B16" s="429"/>
      <c r="C16" s="91"/>
      <c r="D16" s="429"/>
      <c r="E16" s="80"/>
      <c r="F16" s="80"/>
      <c r="G16" s="429"/>
      <c r="H16" s="80"/>
      <c r="I16" s="80"/>
      <c r="J16" s="238"/>
    </row>
    <row r="17" spans="1:10" ht="15">
      <c r="A17" s="91"/>
      <c r="B17" s="429"/>
      <c r="C17" s="91"/>
      <c r="D17" s="429"/>
      <c r="E17" s="80"/>
      <c r="F17" s="80"/>
      <c r="G17" s="429"/>
      <c r="H17" s="80"/>
      <c r="I17" s="80"/>
      <c r="J17" s="238"/>
    </row>
    <row r="18" spans="1:10" ht="15">
      <c r="A18" s="91"/>
      <c r="B18" s="429"/>
      <c r="C18" s="91"/>
      <c r="D18" s="429"/>
      <c r="E18" s="80"/>
      <c r="F18" s="80"/>
      <c r="G18" s="429"/>
      <c r="H18" s="80"/>
      <c r="I18" s="80"/>
      <c r="J18" s="238"/>
    </row>
    <row r="19" spans="1:10" ht="15">
      <c r="A19" s="91"/>
      <c r="B19" s="429"/>
      <c r="C19" s="91"/>
      <c r="D19" s="429"/>
      <c r="E19" s="80"/>
      <c r="F19" s="80"/>
      <c r="G19" s="429"/>
      <c r="H19" s="80"/>
      <c r="I19" s="80"/>
      <c r="J19" s="238"/>
    </row>
    <row r="20" spans="1:10" ht="15">
      <c r="A20" s="91"/>
      <c r="B20" s="429"/>
      <c r="C20" s="91"/>
      <c r="D20" s="429"/>
      <c r="E20" s="80"/>
      <c r="F20" s="80"/>
      <c r="G20" s="429"/>
      <c r="H20" s="80"/>
      <c r="I20" s="80"/>
      <c r="J20" s="238"/>
    </row>
    <row r="21" spans="1:10" ht="15">
      <c r="A21" s="91"/>
      <c r="B21" s="430"/>
      <c r="C21" s="91"/>
      <c r="D21" s="430"/>
      <c r="E21" s="80"/>
      <c r="F21" s="80"/>
      <c r="G21" s="431"/>
      <c r="H21" s="80"/>
      <c r="I21" s="80"/>
      <c r="J21" s="238"/>
    </row>
    <row r="22" spans="1:10" ht="15">
      <c r="A22" s="88"/>
      <c r="B22" s="100"/>
      <c r="C22" s="100"/>
      <c r="D22" s="100"/>
      <c r="E22" s="100"/>
      <c r="F22" s="88" t="s">
        <v>459</v>
      </c>
      <c r="G22" s="87">
        <f>SUM(G9:G21)</f>
        <v>0</v>
      </c>
      <c r="H22" s="87">
        <f>SUM(H9:H21)</f>
        <v>0</v>
      </c>
      <c r="I22" s="87">
        <f>SUM(I9:I21)</f>
        <v>0</v>
      </c>
    </row>
    <row r="23" spans="1:10" ht="15">
      <c r="A23" s="236"/>
      <c r="B23" s="236"/>
      <c r="C23" s="236"/>
      <c r="D23" s="236"/>
      <c r="E23" s="236"/>
      <c r="F23" s="236"/>
      <c r="G23" s="236"/>
      <c r="H23" s="190"/>
      <c r="I23" s="190"/>
    </row>
    <row r="24" spans="1:10" ht="15">
      <c r="A24" s="237" t="s">
        <v>447</v>
      </c>
      <c r="B24" s="237"/>
      <c r="C24" s="236"/>
      <c r="D24" s="236"/>
      <c r="E24" s="236"/>
      <c r="F24" s="236"/>
      <c r="G24" s="236"/>
      <c r="H24" s="190"/>
      <c r="I24" s="190"/>
    </row>
    <row r="25" spans="1:10" ht="15">
      <c r="A25" s="237"/>
      <c r="B25" s="237"/>
      <c r="C25" s="236"/>
      <c r="D25" s="236"/>
      <c r="E25" s="236"/>
      <c r="F25" s="236"/>
      <c r="G25" s="236"/>
      <c r="H25" s="190"/>
      <c r="I25" s="190"/>
    </row>
    <row r="26" spans="1:10" ht="15">
      <c r="A26" s="237"/>
      <c r="B26" s="237"/>
      <c r="C26" s="190"/>
      <c r="D26" s="190"/>
      <c r="E26" s="190"/>
      <c r="F26" s="190"/>
      <c r="G26" s="190"/>
      <c r="H26" s="190"/>
      <c r="I26" s="190"/>
    </row>
    <row r="27" spans="1:10" ht="15">
      <c r="A27" s="237"/>
      <c r="B27" s="237"/>
      <c r="C27" s="190"/>
      <c r="D27" s="190"/>
      <c r="E27" s="190"/>
      <c r="F27" s="190"/>
      <c r="G27" s="190"/>
      <c r="H27" s="190"/>
      <c r="I27" s="190"/>
    </row>
    <row r="28" spans="1:10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10" ht="15">
      <c r="A29" s="196" t="s">
        <v>107</v>
      </c>
      <c r="B29" s="196"/>
      <c r="C29" s="190"/>
      <c r="D29" s="190"/>
      <c r="E29" s="190"/>
      <c r="F29" s="190"/>
      <c r="G29" s="190"/>
      <c r="H29" s="190"/>
      <c r="I29" s="190"/>
    </row>
    <row r="30" spans="1:10" ht="15">
      <c r="A30" s="190"/>
      <c r="B30" s="190"/>
      <c r="C30" s="190"/>
      <c r="D30" s="190"/>
      <c r="E30" s="190"/>
      <c r="F30" s="190"/>
      <c r="G30" s="190"/>
      <c r="H30" s="190"/>
      <c r="I30" s="190"/>
    </row>
    <row r="31" spans="1:10" ht="15">
      <c r="A31" s="190"/>
      <c r="B31" s="190"/>
      <c r="C31" s="190"/>
      <c r="D31" s="190"/>
      <c r="E31" s="194"/>
      <c r="F31" s="194"/>
      <c r="G31" s="194"/>
      <c r="H31" s="190"/>
      <c r="I31" s="190"/>
    </row>
    <row r="32" spans="1:10" ht="15">
      <c r="A32" s="196"/>
      <c r="B32" s="196"/>
      <c r="C32" s="196" t="s">
        <v>397</v>
      </c>
      <c r="D32" s="196"/>
      <c r="E32" s="196"/>
      <c r="F32" s="196"/>
      <c r="G32" s="196"/>
      <c r="H32" s="190"/>
      <c r="I32" s="190"/>
    </row>
    <row r="33" spans="1:9" ht="15">
      <c r="A33" s="190"/>
      <c r="B33" s="190"/>
      <c r="C33" s="190" t="s">
        <v>396</v>
      </c>
      <c r="D33" s="190"/>
      <c r="E33" s="190"/>
      <c r="F33" s="190"/>
      <c r="G33" s="190"/>
      <c r="H33" s="190"/>
      <c r="I33" s="190"/>
    </row>
    <row r="34" spans="1:9">
      <c r="A34" s="198"/>
      <c r="B34" s="198"/>
      <c r="C34" s="198" t="s">
        <v>140</v>
      </c>
      <c r="D34" s="198"/>
      <c r="E34" s="198"/>
      <c r="F34" s="198"/>
      <c r="G34" s="198"/>
    </row>
  </sheetData>
  <mergeCells count="2">
    <mergeCell ref="I1:J1"/>
    <mergeCell ref="I2:J2"/>
  </mergeCells>
  <printOptions gridLines="1"/>
  <pageMargins left="0.25" right="0.25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5" t="s">
        <v>368</v>
      </c>
      <c r="B1" s="78"/>
      <c r="C1" s="78"/>
      <c r="D1" s="78"/>
      <c r="E1" s="78"/>
      <c r="F1" s="78"/>
      <c r="G1" s="498" t="s">
        <v>110</v>
      </c>
      <c r="H1" s="498"/>
    </row>
    <row r="2" spans="1:8" ht="15">
      <c r="A2" s="77" t="s">
        <v>141</v>
      </c>
      <c r="B2" s="78"/>
      <c r="C2" s="78"/>
      <c r="D2" s="78"/>
      <c r="E2" s="78"/>
      <c r="F2" s="78"/>
      <c r="G2" s="496" t="s">
        <v>829</v>
      </c>
      <c r="H2" s="496"/>
    </row>
    <row r="3" spans="1:8" ht="15">
      <c r="A3" s="77"/>
      <c r="B3" s="77"/>
      <c r="C3" s="77"/>
      <c r="D3" s="77"/>
      <c r="E3" s="77"/>
      <c r="F3" s="77"/>
      <c r="G3" s="168"/>
      <c r="H3" s="168"/>
    </row>
    <row r="4" spans="1:8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8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8" ht="15">
      <c r="A6" s="78"/>
      <c r="B6" s="78"/>
      <c r="C6" s="78"/>
      <c r="D6" s="78"/>
      <c r="E6" s="78"/>
      <c r="F6" s="78"/>
      <c r="G6" s="77"/>
      <c r="H6" s="77"/>
    </row>
    <row r="7" spans="1:8" ht="15">
      <c r="A7" s="167"/>
      <c r="B7" s="167"/>
      <c r="C7" s="286"/>
      <c r="D7" s="167"/>
      <c r="E7" s="167"/>
      <c r="F7" s="167"/>
      <c r="G7" s="79"/>
      <c r="H7" s="79"/>
    </row>
    <row r="8" spans="1:8" ht="45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8" ht="15">
      <c r="A9" s="99"/>
      <c r="B9" s="99"/>
      <c r="C9" s="421"/>
      <c r="D9" s="99"/>
      <c r="E9" s="99"/>
      <c r="F9" s="15"/>
      <c r="G9" s="422"/>
      <c r="H9" s="422"/>
    </row>
    <row r="10" spans="1:8" ht="15">
      <c r="A10" s="99"/>
      <c r="B10" s="99"/>
      <c r="C10" s="421"/>
      <c r="D10" s="99"/>
      <c r="E10" s="99"/>
      <c r="F10" s="15"/>
      <c r="G10" s="422"/>
      <c r="H10" s="422"/>
    </row>
    <row r="11" spans="1:8" ht="15">
      <c r="A11" s="88"/>
      <c r="B11" s="88"/>
      <c r="C11" s="423"/>
      <c r="D11" s="88"/>
      <c r="E11" s="88"/>
      <c r="F11" s="14"/>
      <c r="G11" s="432"/>
      <c r="H11" s="4"/>
    </row>
    <row r="12" spans="1:8" ht="15">
      <c r="A12" s="88"/>
      <c r="B12" s="88"/>
      <c r="C12" s="423"/>
      <c r="D12" s="88"/>
      <c r="E12" s="88"/>
      <c r="F12" s="14"/>
      <c r="G12" s="432"/>
      <c r="H12" s="4"/>
    </row>
    <row r="13" spans="1:8" ht="15">
      <c r="A13" s="88"/>
      <c r="B13" s="88"/>
      <c r="C13" s="88"/>
      <c r="D13" s="88"/>
      <c r="E13" s="88"/>
      <c r="F13" s="88"/>
      <c r="G13" s="432"/>
      <c r="H13" s="4"/>
    </row>
    <row r="14" spans="1:8" ht="15">
      <c r="A14" s="88"/>
      <c r="B14" s="88"/>
      <c r="C14" s="88"/>
      <c r="D14" s="88"/>
      <c r="E14" s="88"/>
      <c r="F14" s="88"/>
      <c r="G14" s="432"/>
      <c r="H14" s="4"/>
    </row>
    <row r="15" spans="1:8" ht="15">
      <c r="A15" s="88"/>
      <c r="B15" s="88"/>
      <c r="C15" s="423"/>
      <c r="D15" s="88"/>
      <c r="E15" s="88"/>
      <c r="F15" s="14"/>
      <c r="G15" s="433"/>
      <c r="H15" s="4"/>
    </row>
    <row r="16" spans="1:8" ht="15">
      <c r="A16" s="88"/>
      <c r="B16" s="88"/>
      <c r="C16" s="434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100"/>
      <c r="B24" s="100"/>
      <c r="C24" s="100"/>
      <c r="D24" s="100"/>
      <c r="E24" s="100"/>
      <c r="F24" s="100" t="s">
        <v>341</v>
      </c>
      <c r="G24" s="87">
        <f>SUM(G9:G23)</f>
        <v>0</v>
      </c>
      <c r="H24" s="87">
        <f>SUM(H9:H23)</f>
        <v>0</v>
      </c>
    </row>
    <row r="25" spans="1:8" ht="15">
      <c r="A25" s="236"/>
      <c r="B25" s="236"/>
      <c r="C25" s="236"/>
      <c r="D25" s="236"/>
      <c r="E25" s="236"/>
      <c r="F25" s="236"/>
      <c r="G25" s="190"/>
      <c r="H25" s="190"/>
    </row>
    <row r="26" spans="1:8" ht="15">
      <c r="A26" s="237" t="s">
        <v>352</v>
      </c>
      <c r="B26" s="236"/>
      <c r="C26" s="236"/>
      <c r="D26" s="236"/>
      <c r="E26" s="236"/>
      <c r="F26" s="236"/>
      <c r="G26" s="190"/>
      <c r="H26" s="190"/>
    </row>
    <row r="27" spans="1:8" ht="15">
      <c r="A27" s="237" t="s">
        <v>355</v>
      </c>
      <c r="B27" s="236"/>
      <c r="C27" s="236"/>
      <c r="D27" s="236"/>
      <c r="E27" s="236"/>
      <c r="F27" s="236"/>
      <c r="G27" s="190"/>
      <c r="H27" s="190"/>
    </row>
    <row r="28" spans="1:8" ht="15">
      <c r="A28" s="237"/>
      <c r="B28" s="190"/>
      <c r="C28" s="190"/>
      <c r="D28" s="190"/>
      <c r="E28" s="190"/>
      <c r="F28" s="190"/>
      <c r="G28" s="190"/>
      <c r="H28" s="190"/>
    </row>
    <row r="29" spans="1:8" ht="15">
      <c r="A29" s="237"/>
      <c r="B29" s="190"/>
      <c r="C29" s="190"/>
      <c r="D29" s="190"/>
      <c r="E29" s="190"/>
      <c r="F29" s="190"/>
      <c r="G29" s="190"/>
      <c r="H29" s="190"/>
    </row>
    <row r="30" spans="1:8">
      <c r="A30" s="233"/>
      <c r="B30" s="233"/>
      <c r="C30" s="233"/>
      <c r="D30" s="233"/>
      <c r="E30" s="233"/>
      <c r="F30" s="233"/>
      <c r="G30" s="233"/>
      <c r="H30" s="233"/>
    </row>
    <row r="31" spans="1:8" ht="15">
      <c r="A31" s="196" t="s">
        <v>107</v>
      </c>
      <c r="B31" s="190"/>
      <c r="C31" s="190"/>
      <c r="D31" s="190"/>
      <c r="E31" s="190"/>
      <c r="F31" s="190"/>
      <c r="G31" s="190"/>
      <c r="H31" s="190"/>
    </row>
    <row r="32" spans="1:8" ht="15">
      <c r="A32" s="190"/>
      <c r="B32" s="190"/>
      <c r="C32" s="190"/>
      <c r="D32" s="190"/>
      <c r="E32" s="190"/>
      <c r="F32" s="190"/>
      <c r="G32" s="190"/>
      <c r="H32" s="190"/>
    </row>
    <row r="33" spans="1:8" ht="15">
      <c r="A33" s="190"/>
      <c r="B33" s="190"/>
      <c r="C33" s="190"/>
      <c r="D33" s="190"/>
      <c r="E33" s="190"/>
      <c r="F33" s="190"/>
      <c r="G33" s="190"/>
      <c r="H33" s="197"/>
    </row>
    <row r="34" spans="1:8" ht="15">
      <c r="A34" s="196"/>
      <c r="B34" s="196" t="s">
        <v>272</v>
      </c>
      <c r="C34" s="196"/>
      <c r="D34" s="196"/>
      <c r="E34" s="196"/>
      <c r="F34" s="196"/>
      <c r="G34" s="190"/>
      <c r="H34" s="197"/>
    </row>
    <row r="35" spans="1:8" ht="15">
      <c r="A35" s="190"/>
      <c r="B35" s="190" t="s">
        <v>271</v>
      </c>
      <c r="C35" s="190"/>
      <c r="D35" s="190"/>
      <c r="E35" s="190"/>
      <c r="F35" s="190"/>
      <c r="G35" s="190"/>
      <c r="H35" s="197"/>
    </row>
    <row r="36" spans="1:8">
      <c r="A36" s="198"/>
      <c r="B36" s="198" t="s">
        <v>140</v>
      </c>
      <c r="C36" s="198"/>
      <c r="D36" s="198"/>
      <c r="E36" s="198"/>
      <c r="F36" s="198"/>
      <c r="G36" s="191"/>
      <c r="H3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ColWidth="9.140625" defaultRowHeight="12.75"/>
  <cols>
    <col min="1" max="1" width="5.42578125" style="191" customWidth="1"/>
    <col min="2" max="2" width="13.140625" style="191" customWidth="1"/>
    <col min="3" max="3" width="15.140625" style="191" customWidth="1"/>
    <col min="4" max="4" width="18" style="191" customWidth="1"/>
    <col min="5" max="5" width="20.5703125" style="191" customWidth="1"/>
    <col min="6" max="6" width="21.28515625" style="191" customWidth="1"/>
    <col min="7" max="7" width="15.140625" style="191" customWidth="1"/>
    <col min="8" max="8" width="15.5703125" style="191" customWidth="1"/>
    <col min="9" max="9" width="13.42578125" style="191" customWidth="1"/>
    <col min="10" max="10" width="0" style="191" hidden="1" customWidth="1"/>
    <col min="11" max="16384" width="9.140625" style="191"/>
  </cols>
  <sheetData>
    <row r="1" spans="1:10" ht="15">
      <c r="A1" s="75" t="s">
        <v>468</v>
      </c>
      <c r="B1" s="75"/>
      <c r="C1" s="78"/>
      <c r="D1" s="78"/>
      <c r="E1" s="78"/>
      <c r="F1" s="78"/>
      <c r="G1" s="498" t="s">
        <v>110</v>
      </c>
      <c r="H1" s="498"/>
    </row>
    <row r="2" spans="1:10" ht="15">
      <c r="A2" s="77" t="s">
        <v>141</v>
      </c>
      <c r="B2" s="75"/>
      <c r="C2" s="78"/>
      <c r="D2" s="78"/>
      <c r="E2" s="78"/>
      <c r="F2" s="78"/>
      <c r="G2" s="496" t="s">
        <v>829</v>
      </c>
      <c r="H2" s="496"/>
    </row>
    <row r="3" spans="1:10" ht="15">
      <c r="A3" s="77"/>
      <c r="B3" s="77"/>
      <c r="C3" s="77"/>
      <c r="D3" s="77"/>
      <c r="E3" s="77"/>
      <c r="F3" s="77"/>
      <c r="G3" s="226"/>
      <c r="H3" s="226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">
        <v>510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5"/>
      <c r="B7" s="225"/>
      <c r="C7" s="225"/>
      <c r="D7" s="228"/>
      <c r="E7" s="225"/>
      <c r="F7" s="225"/>
      <c r="G7" s="79"/>
      <c r="H7" s="79"/>
    </row>
    <row r="8" spans="1:10" ht="30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8" t="s">
        <v>350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>
      <c r="A35" s="236"/>
      <c r="B35" s="236"/>
      <c r="C35" s="236"/>
      <c r="D35" s="236"/>
      <c r="E35" s="236"/>
      <c r="F35" s="236"/>
      <c r="G35" s="236"/>
      <c r="H35" s="190"/>
      <c r="I35" s="190"/>
    </row>
    <row r="36" spans="1:9" ht="15">
      <c r="A36" s="237" t="s">
        <v>403</v>
      </c>
      <c r="B36" s="237"/>
      <c r="C36" s="236"/>
      <c r="D36" s="236"/>
      <c r="E36" s="236"/>
      <c r="F36" s="236"/>
      <c r="G36" s="236"/>
      <c r="H36" s="190"/>
      <c r="I36" s="190"/>
    </row>
    <row r="37" spans="1:9" ht="15">
      <c r="A37" s="237" t="s">
        <v>348</v>
      </c>
      <c r="B37" s="237"/>
      <c r="C37" s="236"/>
      <c r="D37" s="236"/>
      <c r="E37" s="236"/>
      <c r="F37" s="236"/>
      <c r="G37" s="236"/>
      <c r="H37" s="190"/>
      <c r="I37" s="190"/>
    </row>
    <row r="38" spans="1:9" ht="15">
      <c r="A38" s="237"/>
      <c r="B38" s="237"/>
      <c r="C38" s="190"/>
      <c r="D38" s="190"/>
      <c r="E38" s="190"/>
      <c r="F38" s="190"/>
      <c r="G38" s="190"/>
      <c r="H38" s="190"/>
      <c r="I38" s="190"/>
    </row>
    <row r="39" spans="1:9" ht="15">
      <c r="A39" s="237"/>
      <c r="B39" s="237"/>
      <c r="C39" s="190"/>
      <c r="D39" s="190"/>
      <c r="E39" s="190"/>
      <c r="F39" s="190"/>
      <c r="G39" s="190"/>
      <c r="H39" s="190"/>
      <c r="I39" s="190"/>
    </row>
    <row r="40" spans="1:9">
      <c r="A40" s="233"/>
      <c r="B40" s="233"/>
      <c r="C40" s="233"/>
      <c r="D40" s="233"/>
      <c r="E40" s="233"/>
      <c r="F40" s="233"/>
      <c r="G40" s="233"/>
      <c r="H40" s="233"/>
      <c r="I40" s="233"/>
    </row>
    <row r="41" spans="1:9" ht="15">
      <c r="A41" s="196" t="s">
        <v>107</v>
      </c>
      <c r="B41" s="196"/>
      <c r="C41" s="190"/>
      <c r="D41" s="190"/>
      <c r="E41" s="190"/>
      <c r="F41" s="190"/>
      <c r="G41" s="190"/>
      <c r="H41" s="190"/>
      <c r="I41" s="190"/>
    </row>
    <row r="42" spans="1:9" ht="15">
      <c r="A42" s="190"/>
      <c r="B42" s="190"/>
      <c r="C42" s="190"/>
      <c r="D42" s="190"/>
      <c r="E42" s="190"/>
      <c r="F42" s="190"/>
      <c r="G42" s="190"/>
      <c r="H42" s="190"/>
      <c r="I42" s="190"/>
    </row>
    <row r="43" spans="1:9" ht="15">
      <c r="A43" s="190"/>
      <c r="B43" s="190"/>
      <c r="C43" s="190"/>
      <c r="D43" s="190"/>
      <c r="E43" s="190"/>
      <c r="F43" s="190"/>
      <c r="G43" s="190"/>
      <c r="H43" s="190"/>
      <c r="I43" s="197"/>
    </row>
    <row r="44" spans="1:9" ht="15">
      <c r="A44" s="196"/>
      <c r="B44" s="196"/>
      <c r="C44" s="196" t="s">
        <v>436</v>
      </c>
      <c r="D44" s="196"/>
      <c r="E44" s="236"/>
      <c r="F44" s="196"/>
      <c r="G44" s="196"/>
      <c r="H44" s="190"/>
      <c r="I44" s="197"/>
    </row>
    <row r="45" spans="1:9" ht="15">
      <c r="A45" s="190"/>
      <c r="B45" s="190"/>
      <c r="C45" s="190" t="s">
        <v>271</v>
      </c>
      <c r="D45" s="190"/>
      <c r="E45" s="190"/>
      <c r="F45" s="190"/>
      <c r="G45" s="190"/>
      <c r="H45" s="190"/>
      <c r="I45" s="197"/>
    </row>
    <row r="46" spans="1:9">
      <c r="A46" s="198"/>
      <c r="B46" s="198"/>
      <c r="C46" s="198" t="s">
        <v>140</v>
      </c>
      <c r="D46" s="198"/>
      <c r="E46" s="198"/>
      <c r="F46" s="198"/>
      <c r="G46" s="19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4" zoomScale="70" zoomScaleSheetLayoutView="70" workbookViewId="0">
      <selection activeCell="D39" sqref="D39"/>
    </sheetView>
  </sheetViews>
  <sheetFormatPr defaultColWidth="9.140625"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304</v>
      </c>
      <c r="B1" s="116"/>
      <c r="C1" s="498" t="s">
        <v>110</v>
      </c>
      <c r="D1" s="498"/>
      <c r="E1" s="156"/>
    </row>
    <row r="2" spans="1:12">
      <c r="A2" s="77" t="s">
        <v>141</v>
      </c>
      <c r="B2" s="116"/>
      <c r="C2" s="496" t="s">
        <v>829</v>
      </c>
      <c r="D2" s="497"/>
      <c r="E2" s="156"/>
    </row>
    <row r="3" spans="1:12">
      <c r="A3" s="77"/>
      <c r="B3" s="116"/>
      <c r="C3" s="391"/>
      <c r="D3" s="391"/>
      <c r="E3" s="156"/>
    </row>
    <row r="4" spans="1:12" s="2" customFormat="1">
      <c r="A4" s="78" t="str">
        <f>'[2]ფორმა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>
      <c r="A5" s="122" t="s">
        <v>510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90"/>
      <c r="B7" s="390"/>
      <c r="C7" s="79"/>
      <c r="D7" s="79"/>
      <c r="E7" s="157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7"/>
    </row>
    <row r="9" spans="1:12" s="9" customFormat="1" ht="18">
      <c r="A9" s="13">
        <v>1</v>
      </c>
      <c r="B9" s="13" t="s">
        <v>57</v>
      </c>
      <c r="C9" s="83">
        <f>SUM(C10,C13,C53,C56,C57,C58,C75)</f>
        <v>54301.41</v>
      </c>
      <c r="D9" s="83">
        <f>SUM(D10,D13,D53,D56,D57,D58,D64,D71,D72)</f>
        <v>60716.42</v>
      </c>
      <c r="E9" s="158"/>
    </row>
    <row r="10" spans="1:12" s="9" customFormat="1" ht="18">
      <c r="A10" s="14">
        <v>1.1000000000000001</v>
      </c>
      <c r="B10" s="14" t="s">
        <v>58</v>
      </c>
      <c r="C10" s="85">
        <f>SUM(C11:C12)</f>
        <v>35125</v>
      </c>
      <c r="D10" s="85">
        <f>SUM(D11:D12)</f>
        <v>35125</v>
      </c>
      <c r="E10" s="158"/>
    </row>
    <row r="11" spans="1:12" s="9" customFormat="1" ht="16.5" customHeight="1">
      <c r="A11" s="16" t="s">
        <v>30</v>
      </c>
      <c r="B11" s="16" t="s">
        <v>59</v>
      </c>
      <c r="C11" s="4">
        <v>35125</v>
      </c>
      <c r="D11" s="4">
        <f>28100+7025</f>
        <v>35125</v>
      </c>
      <c r="E11" s="158"/>
    </row>
    <row r="12" spans="1:12" ht="16.5" customHeight="1">
      <c r="A12" s="16" t="s">
        <v>31</v>
      </c>
      <c r="B12" s="16" t="s">
        <v>0</v>
      </c>
      <c r="C12" s="33"/>
      <c r="D12" s="34"/>
      <c r="E12" s="156"/>
    </row>
    <row r="13" spans="1:12">
      <c r="A13" s="14">
        <v>1.2</v>
      </c>
      <c r="B13" s="14" t="s">
        <v>60</v>
      </c>
      <c r="C13" s="85">
        <f>SUM(C14,C17,C29:C32,C35,C36,C43,C44,C45,C46,C47,C51,C52)</f>
        <v>19176.41</v>
      </c>
      <c r="D13" s="85">
        <f>SUM(D14,D17,D29:D32,D35,D36,D43,D44,D45,D46,D47,D51,D52)</f>
        <v>25591.42</v>
      </c>
      <c r="E13" s="156"/>
    </row>
    <row r="14" spans="1:12">
      <c r="A14" s="16" t="s">
        <v>32</v>
      </c>
      <c r="B14" s="16" t="s">
        <v>1</v>
      </c>
      <c r="C14" s="84">
        <f>SUM(C15:C16)</f>
        <v>3431.75</v>
      </c>
      <c r="D14" s="84">
        <f>SUM(D15:D16)</f>
        <v>3995</v>
      </c>
      <c r="E14" s="156"/>
    </row>
    <row r="15" spans="1:12" ht="17.25" customHeight="1">
      <c r="A15" s="17" t="s">
        <v>98</v>
      </c>
      <c r="B15" s="17" t="s">
        <v>61</v>
      </c>
      <c r="C15" s="35">
        <v>680</v>
      </c>
      <c r="D15" s="36">
        <f>200+480</f>
        <v>680</v>
      </c>
      <c r="E15" s="156"/>
    </row>
    <row r="16" spans="1:12" ht="17.25" customHeight="1">
      <c r="A16" s="17" t="s">
        <v>99</v>
      </c>
      <c r="B16" s="17" t="s">
        <v>62</v>
      </c>
      <c r="C16" s="35">
        <f>586.75+2165</f>
        <v>2751.75</v>
      </c>
      <c r="D16" s="36">
        <f>2500+815</f>
        <v>3315</v>
      </c>
      <c r="E16" s="156"/>
    </row>
    <row r="17" spans="1:5">
      <c r="A17" s="16" t="s">
        <v>33</v>
      </c>
      <c r="B17" s="16" t="s">
        <v>2</v>
      </c>
      <c r="C17" s="84">
        <f>SUM(C18:C23,C28)</f>
        <v>2577.9</v>
      </c>
      <c r="D17" s="84">
        <f>SUM(D18:D23,D28)</f>
        <v>2019.6599999999999</v>
      </c>
      <c r="E17" s="156"/>
    </row>
    <row r="18" spans="1:5" ht="30">
      <c r="A18" s="17" t="s">
        <v>12</v>
      </c>
      <c r="B18" s="17" t="s">
        <v>251</v>
      </c>
      <c r="C18" s="37"/>
      <c r="D18" s="38"/>
      <c r="E18" s="156"/>
    </row>
    <row r="19" spans="1:5">
      <c r="A19" s="17" t="s">
        <v>13</v>
      </c>
      <c r="B19" s="17" t="s">
        <v>14</v>
      </c>
      <c r="C19" s="37"/>
      <c r="D19" s="39"/>
      <c r="E19" s="156"/>
    </row>
    <row r="20" spans="1:5" ht="30">
      <c r="A20" s="17" t="s">
        <v>283</v>
      </c>
      <c r="B20" s="17" t="s">
        <v>22</v>
      </c>
      <c r="C20" s="37"/>
      <c r="D20" s="40"/>
      <c r="E20" s="156"/>
    </row>
    <row r="21" spans="1:5">
      <c r="A21" s="17" t="s">
        <v>284</v>
      </c>
      <c r="B21" s="17" t="s">
        <v>15</v>
      </c>
      <c r="C21" s="37">
        <f>1449.2+61.84+364.26</f>
        <v>1875.3</v>
      </c>
      <c r="D21" s="40">
        <f>364.26+952.8</f>
        <v>1317.06</v>
      </c>
      <c r="E21" s="156"/>
    </row>
    <row r="22" spans="1:5">
      <c r="A22" s="17" t="s">
        <v>285</v>
      </c>
      <c r="B22" s="17" t="s">
        <v>16</v>
      </c>
      <c r="C22" s="37"/>
      <c r="D22" s="40"/>
      <c r="E22" s="156"/>
    </row>
    <row r="23" spans="1:5">
      <c r="A23" s="17" t="s">
        <v>286</v>
      </c>
      <c r="B23" s="17" t="s">
        <v>17</v>
      </c>
      <c r="C23" s="119">
        <f>SUM(C24:C27)</f>
        <v>702.6</v>
      </c>
      <c r="D23" s="119">
        <f>SUM(D24:D27)</f>
        <v>702.6</v>
      </c>
      <c r="E23" s="156"/>
    </row>
    <row r="24" spans="1:5" ht="16.5" customHeight="1">
      <c r="A24" s="18" t="s">
        <v>287</v>
      </c>
      <c r="B24" s="18" t="s">
        <v>18</v>
      </c>
      <c r="C24" s="40">
        <v>399.88</v>
      </c>
      <c r="D24" s="40">
        <v>399.88</v>
      </c>
      <c r="E24" s="156"/>
    </row>
    <row r="25" spans="1:5" ht="16.5" customHeight="1">
      <c r="A25" s="18" t="s">
        <v>288</v>
      </c>
      <c r="B25" s="18" t="s">
        <v>19</v>
      </c>
      <c r="C25" s="40">
        <v>285.97000000000003</v>
      </c>
      <c r="D25" s="40">
        <v>285.97000000000003</v>
      </c>
      <c r="E25" s="156"/>
    </row>
    <row r="26" spans="1:5" ht="16.5" customHeight="1">
      <c r="A26" s="18" t="s">
        <v>289</v>
      </c>
      <c r="B26" s="18" t="s">
        <v>20</v>
      </c>
      <c r="C26" s="40">
        <v>6.75</v>
      </c>
      <c r="D26" s="40">
        <v>6.75</v>
      </c>
      <c r="E26" s="156"/>
    </row>
    <row r="27" spans="1:5" ht="16.5" customHeight="1">
      <c r="A27" s="18" t="s">
        <v>290</v>
      </c>
      <c r="B27" s="18" t="s">
        <v>23</v>
      </c>
      <c r="C27" s="472">
        <v>10</v>
      </c>
      <c r="D27" s="472">
        <v>10</v>
      </c>
      <c r="E27" s="156"/>
    </row>
    <row r="28" spans="1:5">
      <c r="A28" s="17" t="s">
        <v>291</v>
      </c>
      <c r="B28" s="17" t="s">
        <v>21</v>
      </c>
      <c r="C28" s="37"/>
      <c r="D28" s="41"/>
      <c r="E28" s="156"/>
    </row>
    <row r="29" spans="1:5">
      <c r="A29" s="16" t="s">
        <v>34</v>
      </c>
      <c r="B29" s="16" t="s">
        <v>3</v>
      </c>
      <c r="C29" s="33">
        <v>79.2</v>
      </c>
      <c r="D29" s="34">
        <v>79.2</v>
      </c>
      <c r="E29" s="156"/>
    </row>
    <row r="30" spans="1:5">
      <c r="A30" s="16" t="s">
        <v>35</v>
      </c>
      <c r="B30" s="16" t="s">
        <v>4</v>
      </c>
      <c r="C30" s="33"/>
      <c r="D30" s="34"/>
      <c r="E30" s="156"/>
    </row>
    <row r="31" spans="1:5">
      <c r="A31" s="16" t="s">
        <v>36</v>
      </c>
      <c r="B31" s="16" t="s">
        <v>5</v>
      </c>
      <c r="C31" s="33"/>
      <c r="D31" s="34"/>
      <c r="E31" s="156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6"/>
    </row>
    <row r="33" spans="1:5">
      <c r="A33" s="17" t="s">
        <v>292</v>
      </c>
      <c r="B33" s="17" t="s">
        <v>56</v>
      </c>
      <c r="C33" s="33">
        <v>0</v>
      </c>
      <c r="D33" s="34">
        <v>0</v>
      </c>
      <c r="E33" s="156"/>
    </row>
    <row r="34" spans="1:5">
      <c r="A34" s="17" t="s">
        <v>293</v>
      </c>
      <c r="B34" s="17" t="s">
        <v>55</v>
      </c>
      <c r="C34" s="33"/>
      <c r="D34" s="34"/>
      <c r="E34" s="156"/>
    </row>
    <row r="35" spans="1:5">
      <c r="A35" s="16" t="s">
        <v>38</v>
      </c>
      <c r="B35" s="16" t="s">
        <v>49</v>
      </c>
      <c r="C35" s="33">
        <v>42.74</v>
      </c>
      <c r="D35" s="34">
        <v>42.74</v>
      </c>
      <c r="E35" s="156"/>
    </row>
    <row r="36" spans="1:5">
      <c r="A36" s="16" t="s">
        <v>39</v>
      </c>
      <c r="B36" s="16" t="s">
        <v>360</v>
      </c>
      <c r="C36" s="84">
        <f>SUM(C37:C42)</f>
        <v>350</v>
      </c>
      <c r="D36" s="84">
        <f>SUM(D37:D42)</f>
        <v>400</v>
      </c>
      <c r="E36" s="156"/>
    </row>
    <row r="37" spans="1:5">
      <c r="A37" s="17" t="s">
        <v>357</v>
      </c>
      <c r="B37" s="17" t="s">
        <v>361</v>
      </c>
      <c r="C37" s="33"/>
      <c r="D37" s="33"/>
      <c r="E37" s="156"/>
    </row>
    <row r="38" spans="1:5">
      <c r="A38" s="17" t="s">
        <v>358</v>
      </c>
      <c r="B38" s="17" t="s">
        <v>362</v>
      </c>
      <c r="C38" s="33">
        <v>0</v>
      </c>
      <c r="D38" s="33">
        <v>0</v>
      </c>
      <c r="E38" s="156"/>
    </row>
    <row r="39" spans="1:5">
      <c r="A39" s="17" t="s">
        <v>359</v>
      </c>
      <c r="B39" s="17" t="s">
        <v>365</v>
      </c>
      <c r="C39" s="33"/>
      <c r="D39" s="34">
        <v>400</v>
      </c>
      <c r="E39" s="156"/>
    </row>
    <row r="40" spans="1:5">
      <c r="A40" s="17" t="s">
        <v>364</v>
      </c>
      <c r="B40" s="17" t="s">
        <v>366</v>
      </c>
      <c r="C40" s="33">
        <v>350</v>
      </c>
      <c r="D40" s="34"/>
      <c r="E40" s="156"/>
    </row>
    <row r="41" spans="1:5">
      <c r="A41" s="17" t="s">
        <v>367</v>
      </c>
      <c r="B41" s="17" t="s">
        <v>504</v>
      </c>
      <c r="C41" s="33"/>
      <c r="D41" s="34"/>
      <c r="E41" s="156"/>
    </row>
    <row r="42" spans="1:5">
      <c r="A42" s="17" t="s">
        <v>505</v>
      </c>
      <c r="B42" s="17" t="s">
        <v>363</v>
      </c>
      <c r="C42" s="33"/>
      <c r="D42" s="34"/>
      <c r="E42" s="156"/>
    </row>
    <row r="43" spans="1:5" ht="30">
      <c r="A43" s="16" t="s">
        <v>40</v>
      </c>
      <c r="B43" s="16" t="s">
        <v>28</v>
      </c>
      <c r="C43" s="33">
        <v>1397.12</v>
      </c>
      <c r="D43" s="34">
        <v>1397.12</v>
      </c>
      <c r="E43" s="156"/>
    </row>
    <row r="44" spans="1:5">
      <c r="A44" s="16" t="s">
        <v>41</v>
      </c>
      <c r="B44" s="16" t="s">
        <v>24</v>
      </c>
      <c r="C44" s="33">
        <f>885+1000</f>
        <v>1885</v>
      </c>
      <c r="D44" s="34">
        <f>885+7250</f>
        <v>8135</v>
      </c>
      <c r="E44" s="156"/>
    </row>
    <row r="45" spans="1:5">
      <c r="A45" s="16" t="s">
        <v>42</v>
      </c>
      <c r="B45" s="16" t="s">
        <v>25</v>
      </c>
      <c r="C45" s="33"/>
      <c r="D45" s="34"/>
      <c r="E45" s="156"/>
    </row>
    <row r="46" spans="1:5">
      <c r="A46" s="16" t="s">
        <v>43</v>
      </c>
      <c r="B46" s="16" t="s">
        <v>26</v>
      </c>
      <c r="C46" s="33"/>
      <c r="D46" s="34"/>
      <c r="E46" s="156"/>
    </row>
    <row r="47" spans="1:5">
      <c r="A47" s="16" t="s">
        <v>44</v>
      </c>
      <c r="B47" s="16" t="s">
        <v>298</v>
      </c>
      <c r="C47" s="84">
        <f>SUM(C48:C50)</f>
        <v>9412.7000000000007</v>
      </c>
      <c r="D47" s="84">
        <f>SUM(D48:D50)</f>
        <v>9522.7000000000007</v>
      </c>
      <c r="E47" s="156"/>
    </row>
    <row r="48" spans="1:5">
      <c r="A48" s="98" t="s">
        <v>373</v>
      </c>
      <c r="B48" s="98" t="s">
        <v>376</v>
      </c>
      <c r="C48" s="33">
        <f>7037.7+2375</f>
        <v>9412.7000000000007</v>
      </c>
      <c r="D48" s="34">
        <f>7037.7+2010+475</f>
        <v>9522.7000000000007</v>
      </c>
      <c r="E48" s="156"/>
    </row>
    <row r="49" spans="1:5">
      <c r="A49" s="98" t="s">
        <v>374</v>
      </c>
      <c r="B49" s="98" t="s">
        <v>375</v>
      </c>
      <c r="C49" s="33"/>
      <c r="D49" s="34"/>
      <c r="E49" s="156"/>
    </row>
    <row r="50" spans="1:5">
      <c r="A50" s="98" t="s">
        <v>377</v>
      </c>
      <c r="B50" s="98" t="s">
        <v>378</v>
      </c>
      <c r="C50" s="33"/>
      <c r="D50" s="34"/>
      <c r="E50" s="156"/>
    </row>
    <row r="51" spans="1:5" ht="26.25" customHeight="1">
      <c r="A51" s="16" t="s">
        <v>45</v>
      </c>
      <c r="B51" s="16" t="s">
        <v>29</v>
      </c>
      <c r="C51" s="33"/>
      <c r="D51" s="34"/>
      <c r="E51" s="156"/>
    </row>
    <row r="52" spans="1:5">
      <c r="A52" s="16" t="s">
        <v>46</v>
      </c>
      <c r="B52" s="16" t="s">
        <v>6</v>
      </c>
      <c r="C52" s="33"/>
      <c r="D52" s="34"/>
      <c r="E52" s="156"/>
    </row>
    <row r="53" spans="1:5" ht="30">
      <c r="A53" s="14">
        <v>1.3</v>
      </c>
      <c r="B53" s="88" t="s">
        <v>417</v>
      </c>
      <c r="C53" s="85">
        <f>SUM(C54:C55)</f>
        <v>0</v>
      </c>
      <c r="D53" s="85">
        <f>SUM(D54:D55)</f>
        <v>0</v>
      </c>
      <c r="E53" s="156"/>
    </row>
    <row r="54" spans="1:5" ht="30">
      <c r="A54" s="16" t="s">
        <v>50</v>
      </c>
      <c r="B54" s="16" t="s">
        <v>48</v>
      </c>
      <c r="C54" s="33"/>
      <c r="D54" s="34"/>
      <c r="E54" s="156"/>
    </row>
    <row r="55" spans="1:5">
      <c r="A55" s="16" t="s">
        <v>51</v>
      </c>
      <c r="B55" s="16" t="s">
        <v>47</v>
      </c>
      <c r="C55" s="33"/>
      <c r="D55" s="34"/>
      <c r="E55" s="156"/>
    </row>
    <row r="56" spans="1:5">
      <c r="A56" s="14">
        <v>1.4</v>
      </c>
      <c r="B56" s="14" t="s">
        <v>419</v>
      </c>
      <c r="C56" s="33"/>
      <c r="D56" s="34"/>
      <c r="E56" s="156"/>
    </row>
    <row r="57" spans="1:5">
      <c r="A57" s="14">
        <v>1.5</v>
      </c>
      <c r="B57" s="14" t="s">
        <v>7</v>
      </c>
      <c r="C57" s="37"/>
      <c r="D57" s="40"/>
      <c r="E57" s="156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6"/>
    </row>
    <row r="59" spans="1:5">
      <c r="A59" s="16" t="s">
        <v>299</v>
      </c>
      <c r="B59" s="46" t="s">
        <v>52</v>
      </c>
      <c r="C59" s="37"/>
      <c r="D59" s="40"/>
      <c r="E59" s="156"/>
    </row>
    <row r="60" spans="1:5" ht="30">
      <c r="A60" s="16" t="s">
        <v>300</v>
      </c>
      <c r="B60" s="46" t="s">
        <v>54</v>
      </c>
      <c r="C60" s="37"/>
      <c r="D60" s="40"/>
      <c r="E60" s="156"/>
    </row>
    <row r="61" spans="1:5">
      <c r="A61" s="16" t="s">
        <v>301</v>
      </c>
      <c r="B61" s="46" t="s">
        <v>53</v>
      </c>
      <c r="C61" s="40"/>
      <c r="D61" s="40"/>
      <c r="E61" s="156"/>
    </row>
    <row r="62" spans="1:5">
      <c r="A62" s="16" t="s">
        <v>302</v>
      </c>
      <c r="B62" s="46" t="s">
        <v>677</v>
      </c>
      <c r="C62" s="37"/>
      <c r="D62" s="40"/>
      <c r="E62" s="156"/>
    </row>
    <row r="63" spans="1:5">
      <c r="A63" s="16" t="s">
        <v>339</v>
      </c>
      <c r="B63" s="223" t="s">
        <v>340</v>
      </c>
      <c r="C63" s="37"/>
      <c r="D63" s="224"/>
      <c r="E63" s="156"/>
    </row>
    <row r="64" spans="1:5">
      <c r="A64" s="13">
        <v>2</v>
      </c>
      <c r="B64" s="47" t="s">
        <v>106</v>
      </c>
      <c r="C64" s="296"/>
      <c r="D64" s="120">
        <f>SUM(D65:D70)</f>
        <v>0</v>
      </c>
      <c r="E64" s="156"/>
    </row>
    <row r="65" spans="1:5">
      <c r="A65" s="15">
        <v>2.1</v>
      </c>
      <c r="B65" s="48" t="s">
        <v>100</v>
      </c>
      <c r="C65" s="296"/>
      <c r="D65" s="42"/>
      <c r="E65" s="156"/>
    </row>
    <row r="66" spans="1:5">
      <c r="A66" s="15">
        <v>2.2000000000000002</v>
      </c>
      <c r="B66" s="48" t="s">
        <v>104</v>
      </c>
      <c r="C66" s="298"/>
      <c r="D66" s="43"/>
      <c r="E66" s="156"/>
    </row>
    <row r="67" spans="1:5">
      <c r="A67" s="15">
        <v>2.2999999999999998</v>
      </c>
      <c r="B67" s="48" t="s">
        <v>103</v>
      </c>
      <c r="C67" s="298"/>
      <c r="D67" s="43"/>
      <c r="E67" s="156"/>
    </row>
    <row r="68" spans="1:5">
      <c r="A68" s="15">
        <v>2.4</v>
      </c>
      <c r="B68" s="48" t="s">
        <v>105</v>
      </c>
      <c r="C68" s="298"/>
      <c r="D68" s="43"/>
      <c r="E68" s="156"/>
    </row>
    <row r="69" spans="1:5">
      <c r="A69" s="15">
        <v>2.5</v>
      </c>
      <c r="B69" s="48" t="s">
        <v>101</v>
      </c>
      <c r="C69" s="298"/>
      <c r="D69" s="43"/>
      <c r="E69" s="156"/>
    </row>
    <row r="70" spans="1:5">
      <c r="A70" s="15">
        <v>2.6</v>
      </c>
      <c r="B70" s="48" t="s">
        <v>102</v>
      </c>
      <c r="C70" s="298"/>
      <c r="D70" s="43">
        <v>0</v>
      </c>
      <c r="E70" s="156"/>
    </row>
    <row r="71" spans="1:5" s="2" customFormat="1">
      <c r="A71" s="13">
        <v>3</v>
      </c>
      <c r="B71" s="294" t="s">
        <v>453</v>
      </c>
      <c r="C71" s="297"/>
      <c r="D71" s="295"/>
      <c r="E71" s="106"/>
    </row>
    <row r="72" spans="1:5" s="2" customFormat="1">
      <c r="A72" s="13">
        <v>4</v>
      </c>
      <c r="B72" s="13" t="s">
        <v>253</v>
      </c>
      <c r="C72" s="297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254</v>
      </c>
      <c r="C73" s="8"/>
      <c r="D73" s="8"/>
      <c r="E73" s="106"/>
    </row>
    <row r="74" spans="1:5" s="2" customFormat="1">
      <c r="A74" s="15">
        <v>4.2</v>
      </c>
      <c r="B74" s="15" t="s">
        <v>255</v>
      </c>
      <c r="C74" s="8"/>
      <c r="D74" s="8"/>
      <c r="E74" s="106"/>
    </row>
    <row r="75" spans="1:5" s="2" customFormat="1">
      <c r="A75" s="13">
        <v>5</v>
      </c>
      <c r="B75" s="292" t="s">
        <v>281</v>
      </c>
      <c r="C75" s="8"/>
      <c r="D75" s="86"/>
      <c r="E75" s="106"/>
    </row>
    <row r="76" spans="1:5" s="2" customFormat="1">
      <c r="A76" s="399"/>
      <c r="B76" s="399"/>
      <c r="C76" s="12"/>
      <c r="D76" s="12"/>
      <c r="E76" s="106"/>
    </row>
    <row r="77" spans="1:5" s="2" customFormat="1">
      <c r="E77" s="5"/>
    </row>
    <row r="78" spans="1:5" s="2" customFormat="1">
      <c r="B78" s="44"/>
    </row>
    <row r="79" spans="1:5" s="2" customFormat="1">
      <c r="B79" s="44"/>
    </row>
    <row r="80" spans="1:5" s="2" customFormat="1">
      <c r="B80" s="44"/>
    </row>
    <row r="81" spans="1:9" s="2" customFormat="1">
      <c r="A81" s="70" t="s">
        <v>107</v>
      </c>
      <c r="E81" s="5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506</v>
      </c>
      <c r="D83" s="12"/>
      <c r="E83"/>
      <c r="F83"/>
      <c r="G83"/>
      <c r="H83"/>
      <c r="I83"/>
    </row>
    <row r="84" spans="1:9" s="2" customFormat="1">
      <c r="A84"/>
      <c r="B84" s="501" t="s">
        <v>507</v>
      </c>
      <c r="C84" s="501"/>
      <c r="D84" s="501"/>
      <c r="E84"/>
      <c r="F84"/>
      <c r="G84"/>
      <c r="H84"/>
      <c r="I84"/>
    </row>
    <row r="85" spans="1:9" customFormat="1" ht="12.75">
      <c r="B85" s="66" t="s">
        <v>508</v>
      </c>
    </row>
    <row r="86" spans="1:9" s="2" customFormat="1">
      <c r="A86" s="11"/>
      <c r="B86" s="501" t="s">
        <v>509</v>
      </c>
      <c r="C86" s="501"/>
      <c r="D86" s="501"/>
    </row>
    <row r="87" spans="1:9" s="23" customFormat="1" ht="12.75"/>
    <row r="88" spans="1:9" s="23" customFormat="1" ht="12.75"/>
  </sheetData>
  <mergeCells count="4">
    <mergeCell ref="C1:D1"/>
    <mergeCell ref="C2:D2"/>
    <mergeCell ref="B84:D84"/>
    <mergeCell ref="B86:D86"/>
  </mergeCells>
  <printOptions gridLines="1"/>
  <pageMargins left="1" right="1" top="1" bottom="1" header="0.5" footer="0.5"/>
  <pageSetup paperSize="9" scale="5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19</vt:i4>
      </vt:variant>
    </vt:vector>
  </HeadingPairs>
  <TitlesOfParts>
    <vt:vector size="47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2016-08-11T11:13:46Z</cp:lastPrinted>
  <dcterms:created xsi:type="dcterms:W3CDTF">2011-12-27T13:20:18Z</dcterms:created>
  <dcterms:modified xsi:type="dcterms:W3CDTF">2016-08-11T11:45:42Z</dcterms:modified>
</cp:coreProperties>
</file>