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390" windowWidth="14940" windowHeight="7275" tabRatio="954" firstSheet="15" activeTab="28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  <sheet name="Sheet1" sheetId="56" r:id="rId31"/>
    <sheet name="Sheet2" sheetId="57" r:id="rId32"/>
  </sheets>
  <externalReferences>
    <externalReference r:id="rId33"/>
    <externalReference r:id="rId34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4.2'!$A$1:$I$36</definedName>
    <definedName name="_xlnm.Print_Area" localSheetId="7">'ფორმა 4.4'!$A$1:$H$46</definedName>
    <definedName name="_xlnm.Print_Area" localSheetId="8">'ფორმა 4.5'!$A$1:$L$44</definedName>
    <definedName name="_xlnm.Print_Area" localSheetId="11">'ფორმა 5.2'!$A$1:$I$39</definedName>
    <definedName name="_xlnm.Print_Area" localSheetId="13">'ფორმა 5.4'!$A$1:$H$46</definedName>
    <definedName name="_xlnm.Print_Area" localSheetId="14">'ფორმა 5.5'!$A$1:$L$49</definedName>
    <definedName name="_xlnm.Print_Area" localSheetId="23">'ფორმა 9.3'!$A$1:$G$28</definedName>
    <definedName name="_xlnm.Print_Area" localSheetId="25">'ფორმა 9.5'!$A$1:$L$34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9.7'!$A$1:$I$55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N8'!$A$1:$J$24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24519"/>
</workbook>
</file>

<file path=xl/calcChain.xml><?xml version="1.0" encoding="utf-8"?>
<calcChain xmlns="http://schemas.openxmlformats.org/spreadsheetml/2006/main">
  <c r="D11" i="12"/>
  <c r="C25" i="40"/>
  <c r="I45" i="35" l="1"/>
  <c r="O23" i="40"/>
  <c r="O35"/>
  <c r="J24" i="10"/>
  <c r="D19" i="40" l="1"/>
  <c r="C19"/>
  <c r="D38"/>
  <c r="O32"/>
  <c r="I14" i="12"/>
  <c r="C9" i="10" l="1"/>
  <c r="J9"/>
  <c r="J39"/>
  <c r="J36"/>
  <c r="J32"/>
  <c r="C39"/>
  <c r="C36" s="1"/>
  <c r="C32"/>
  <c r="D12" i="3" l="1"/>
  <c r="C12"/>
  <c r="A5" i="9" l="1"/>
  <c r="K30" i="55" l="1"/>
  <c r="A6"/>
  <c r="A5" i="41" l="1"/>
  <c r="A5" i="35"/>
  <c r="A5" i="39"/>
  <c r="A5" i="32"/>
  <c r="A5" i="33"/>
  <c r="A5" i="25"/>
  <c r="A5" i="17"/>
  <c r="A5" i="16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I34" i="44" l="1"/>
  <c r="H34"/>
  <c r="D31" i="7" l="1"/>
  <c r="C31"/>
  <c r="D27"/>
  <c r="C27"/>
  <c r="C26" s="1"/>
  <c r="D26"/>
  <c r="D19"/>
  <c r="C19"/>
  <c r="D16"/>
  <c r="C16"/>
  <c r="D12"/>
  <c r="C12"/>
  <c r="D10"/>
  <c r="D9" s="1"/>
  <c r="D31" i="3"/>
  <c r="C31"/>
  <c r="C10" i="7" l="1"/>
  <c r="C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/>
  <c r="K35" i="46"/>
  <c r="H34" i="45"/>
  <c r="G34"/>
  <c r="I25" i="43"/>
  <c r="H25"/>
  <c r="G25"/>
  <c r="D27" i="3" l="1"/>
  <c r="C27"/>
  <c r="D17" i="28" l="1"/>
  <c r="C17"/>
  <c r="I22" i="29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55"/>
  <c r="C55"/>
  <c r="D49"/>
  <c r="O38"/>
  <c r="D34"/>
  <c r="C34"/>
  <c r="D16"/>
  <c r="C16"/>
  <c r="D12"/>
  <c r="C12"/>
  <c r="A6"/>
  <c r="D15" l="1"/>
  <c r="D11" s="1"/>
  <c r="C15"/>
  <c r="C11" s="1"/>
  <c r="G11" s="1"/>
  <c r="O11" l="1"/>
  <c r="H39" i="10"/>
  <c r="H36" s="1"/>
  <c r="H32"/>
  <c r="H24"/>
  <c r="H19"/>
  <c r="H17" s="1"/>
  <c r="H14"/>
  <c r="A4" i="39" l="1"/>
  <c r="A4" i="35" l="1"/>
  <c r="H34" i="34" l="1"/>
  <c r="G34"/>
  <c r="A4"/>
  <c r="A4" i="33" l="1"/>
  <c r="A4" i="32"/>
  <c r="I34" i="30" l="1"/>
  <c r="H34"/>
  <c r="A4"/>
  <c r="H22" i="29"/>
  <c r="G22"/>
  <c r="A4"/>
  <c r="A5" i="28" l="1"/>
  <c r="D25" i="27"/>
  <c r="C25"/>
  <c r="A5"/>
  <c r="D24" i="26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A4" i="17" l="1"/>
  <c r="A4" i="16"/>
  <c r="A4" i="10"/>
  <c r="A4" i="9"/>
  <c r="A4" i="12"/>
  <c r="A5" i="5"/>
  <c r="A4" i="7"/>
  <c r="I24" i="10" l="1"/>
  <c r="F24"/>
  <c r="E24"/>
  <c r="D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E9" l="1"/>
  <c r="G9"/>
  <c r="I9"/>
  <c r="D45" i="12"/>
  <c r="C45"/>
  <c r="D34"/>
  <c r="C34"/>
  <c r="C11"/>
  <c r="F39" i="10"/>
  <c r="F36" s="1"/>
  <c r="D39"/>
  <c r="D36" s="1"/>
  <c r="B39"/>
  <c r="B36" s="1"/>
  <c r="F32"/>
  <c r="D32"/>
  <c r="B32"/>
  <c r="F19"/>
  <c r="F17" s="1"/>
  <c r="D19"/>
  <c r="D17" s="1"/>
  <c r="B19"/>
  <c r="B17" s="1"/>
  <c r="F14"/>
  <c r="D14"/>
  <c r="B14"/>
  <c r="F10"/>
  <c r="D10"/>
  <c r="B10"/>
  <c r="D17" i="5"/>
  <c r="C17"/>
  <c r="D14"/>
  <c r="C14"/>
  <c r="D11"/>
  <c r="C11"/>
  <c r="D19" i="3"/>
  <c r="C19"/>
  <c r="D16"/>
  <c r="D10" s="1"/>
  <c r="D9" s="1"/>
  <c r="C16"/>
  <c r="G45" i="12" l="1"/>
  <c r="C10" i="3"/>
  <c r="D10" i="5"/>
  <c r="G14" i="12" s="1"/>
  <c r="K14" s="1"/>
  <c r="C10" i="5"/>
  <c r="C26" i="3"/>
  <c r="B9" i="10"/>
  <c r="D10" i="12"/>
  <c r="D67" s="1"/>
  <c r="D64" s="1"/>
  <c r="D44" s="1"/>
  <c r="D26" i="3"/>
  <c r="C10" i="12"/>
  <c r="C67" s="1"/>
  <c r="C64" s="1"/>
  <c r="C44" s="1"/>
  <c r="D9" i="10"/>
  <c r="F9"/>
  <c r="C9" i="3" l="1"/>
  <c r="G11" i="12" s="1"/>
  <c r="I11" s="1"/>
  <c r="K11" s="1"/>
</calcChain>
</file>

<file path=xl/sharedStrings.xml><?xml version="1.0" encoding="utf-8"?>
<sst xmlns="http://schemas.openxmlformats.org/spreadsheetml/2006/main" count="1219" uniqueCount="626">
  <si>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</si>
  <si>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</si>
  <si>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</si>
  <si>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</si>
  <si>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</si>
  <si>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</si>
  <si>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</si>
  <si>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</si>
  <si>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</si>
  <si>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</si>
  <si>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</si>
  <si>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</si>
  <si>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</si>
  <si>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</si>
  <si>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</si>
  <si>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</si>
  <si>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</si>
  <si>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</si>
  <si>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</si>
  <si>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</si>
  <si>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</si>
  <si>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</si>
  <si>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</si>
  <si>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</si>
  <si>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</si>
  <si>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</si>
  <si>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</si>
  <si>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</si>
  <si>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</si>
  <si>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</si>
  <si>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</si>
  <si>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</si>
  <si>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</si>
  <si>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</si>
  <si>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</si>
  <si>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</si>
  <si>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</si>
  <si>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</si>
  <si>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</si>
  <si>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</si>
  <si>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</si>
  <si>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</si>
  <si>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</si>
  <si>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</si>
  <si>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</si>
  <si>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</si>
  <si>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</si>
  <si>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</si>
  <si>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</si>
  <si>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</si>
  <si>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</si>
  <si>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</si>
  <si>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</si>
  <si>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</si>
  <si>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</si>
  <si>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</si>
  <si>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</si>
  <si>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</si>
  <si>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</si>
  <si>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</si>
  <si>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</si>
  <si>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</si>
  <si>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</si>
  <si>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</si>
  <si>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</si>
  <si>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</si>
  <si>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</si>
  <si>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</si>
  <si>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</si>
  <si>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</si>
  <si>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</si>
  <si>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</si>
  <si>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</si>
  <si>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</si>
  <si>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</si>
  <si>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</si>
  <si>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</si>
  <si>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</si>
  <si>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</si>
  <si>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</si>
  <si>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</si>
  <si>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</si>
  <si>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</si>
  <si>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</si>
  <si>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</si>
  <si>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</si>
  <si>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</si>
  <si>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</si>
  <si>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</si>
  <si>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</si>
  <si>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</si>
  <si>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</si>
  <si>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</si>
  <si>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</si>
  <si>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</si>
  <si>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</si>
  <si>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</si>
  <si>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</si>
  <si>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</si>
  <si>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</si>
  <si>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</si>
  <si>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</si>
  <si>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</si>
  <si>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</si>
  <si>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</si>
  <si>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</si>
  <si>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</si>
  <si>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</si>
  <si>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</si>
  <si>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</si>
  <si>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</si>
  <si>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</si>
  <si>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</si>
  <si>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</si>
  <si>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</si>
  <si>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</si>
  <si>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</si>
  <si>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</si>
  <si>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</si>
  <si>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</si>
  <si>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</si>
  <si>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</si>
  <si>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</si>
  <si>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</si>
  <si>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</si>
  <si>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</si>
  <si>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</si>
  <si>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</si>
  <si>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</si>
  <si>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</si>
  <si>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</si>
  <si>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</si>
  <si>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</si>
  <si>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</si>
  <si>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</si>
  <si>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</si>
  <si>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</si>
  <si>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</si>
  <si>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</si>
  <si>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</si>
  <si>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</si>
  <si>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</si>
  <si>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</si>
  <si>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</si>
  <si>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</si>
  <si>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</si>
  <si>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</si>
  <si>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</si>
  <si>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</si>
  <si>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</si>
  <si>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</si>
  <si>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</si>
  <si>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</si>
  <si>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</si>
  <si>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</si>
  <si>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</si>
  <si>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</si>
  <si>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</si>
  <si>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</si>
  <si>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</si>
  <si>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</si>
  <si>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</si>
  <si>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</si>
  <si>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</si>
  <si>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</si>
  <si>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</si>
  <si>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</si>
  <si>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</si>
  <si>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</si>
  <si>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</si>
  <si>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</si>
  <si>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</si>
  <si>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</si>
  <si>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</si>
  <si>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</si>
  <si>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</si>
  <si>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</si>
  <si>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</si>
  <si>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</si>
  <si>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</si>
  <si>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</si>
  <si>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</si>
  <si>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</si>
  <si>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</si>
  <si>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</si>
  <si>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</si>
  <si>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</si>
  <si>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</si>
  <si>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</si>
  <si>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</si>
  <si>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</si>
  <si>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</si>
  <si>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</si>
  <si>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</si>
  <si>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</si>
  <si>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</si>
  <si>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</si>
  <si>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</si>
  <si>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</si>
  <si>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</si>
  <si>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</si>
  <si>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</si>
  <si>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</si>
  <si>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</si>
  <si>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</si>
  <si>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</si>
  <si>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</si>
  <si>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</si>
  <si>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</si>
  <si>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</si>
  <si>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</si>
  <si>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</si>
  <si>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</si>
  <si>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</si>
  <si>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</si>
  <si>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</si>
  <si>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</si>
  <si>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</si>
  <si>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</si>
  <si>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</si>
  <si>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</si>
  <si>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</si>
  <si>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</si>
  <si>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</si>
  <si>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</si>
  <si>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</si>
  <si>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</si>
  <si>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</si>
  <si>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</si>
  <si>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</si>
  <si>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</si>
  <si>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</si>
  <si>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</si>
  <si>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</si>
  <si>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</si>
  <si>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</si>
  <si>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</si>
  <si>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</si>
  <si>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</si>
  <si>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</si>
  <si>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</si>
  <si>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</si>
  <si>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</si>
  <si>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</si>
  <si>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</si>
  <si>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</si>
  <si>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</si>
  <si>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</si>
  <si>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</si>
  <si>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</si>
  <si>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</si>
  <si>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</si>
  <si>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</si>
  <si>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</si>
  <si>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</si>
  <si>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</si>
  <si>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</si>
  <si>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</si>
  <si>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</si>
  <si>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</si>
  <si>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</si>
  <si>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</si>
  <si>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</si>
  <si>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</si>
  <si>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</si>
  <si>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</si>
  <si>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</si>
  <si>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</si>
  <si>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</si>
  <si>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</si>
  <si>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</si>
  <si>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</si>
  <si>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</si>
  <si>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</si>
  <si>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</si>
  <si>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</si>
  <si>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</si>
  <si>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</si>
  <si>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</si>
  <si>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</si>
  <si>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</si>
  <si>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</si>
  <si>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</si>
  <si>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</si>
  <si>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</si>
  <si>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</si>
  <si>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</si>
  <si>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</si>
  <si>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</si>
  <si>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</si>
  <si>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</si>
  <si>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</si>
  <si>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</si>
  <si>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</si>
  <si>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</si>
  <si>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</si>
  <si>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</si>
  <si>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</si>
  <si>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</si>
  <si>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</si>
  <si>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</si>
  <si>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</si>
  <si>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</si>
  <si>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</si>
  <si>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</si>
  <si>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</si>
  <si>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</si>
  <si>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</si>
  <si>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</si>
  <si>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</si>
  <si>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</si>
  <si>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</si>
  <si>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</si>
  <si>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</si>
  <si>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</si>
  <si>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</si>
  <si>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</si>
  <si>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</si>
  <si>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</si>
  <si>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</si>
  <si>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</si>
  <si>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</si>
  <si>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</si>
  <si>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</si>
  <si>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</si>
  <si>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</si>
  <si>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</si>
  <si>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</si>
  <si>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</si>
  <si>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</si>
  <si>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</si>
  <si>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</si>
  <si>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</si>
  <si>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</si>
  <si>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</si>
  <si>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</si>
  <si>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</si>
  <si>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</si>
  <si>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</si>
  <si>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</si>
  <si>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</si>
  <si>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</si>
  <si>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</si>
  <si>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</si>
  <si>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</si>
  <si>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</si>
  <si>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</si>
  <si>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</si>
  <si>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</si>
  <si>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</si>
  <si>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</si>
  <si>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</si>
  <si>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</si>
  <si>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</si>
  <si>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</si>
  <si>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</si>
  <si>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</si>
  <si>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</si>
  <si>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</si>
  <si>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</si>
  <si>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</si>
  <si>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</si>
  <si>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</si>
  <si>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</si>
  <si>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</si>
  <si>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</si>
  <si>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</si>
  <si>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</si>
  <si>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</si>
  <si>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</si>
  <si>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</si>
  <si>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</si>
  <si>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</si>
  <si>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</si>
  <si>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</si>
  <si>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</si>
  <si>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</si>
  <si>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</si>
  <si>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</si>
  <si>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</si>
  <si>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</si>
  <si>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</si>
  <si>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</si>
  <si>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</si>
  <si>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</si>
  <si>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</si>
  <si>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</si>
  <si>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</si>
  <si>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</si>
  <si>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</si>
  <si>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</si>
  <si>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</si>
  <si>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</si>
  <si>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</si>
  <si>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</si>
  <si>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</si>
  <si>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</si>
  <si>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</si>
  <si>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</si>
  <si>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</si>
  <si>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</si>
  <si>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</si>
  <si>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</si>
  <si>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</si>
  <si>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</si>
  <si>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</si>
  <si>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</si>
  <si>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</si>
  <si>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</si>
  <si>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</si>
  <si>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</si>
  <si>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</si>
  <si>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</si>
  <si>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</si>
  <si>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</si>
  <si>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</si>
  <si>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</si>
  <si>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</si>
  <si>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</si>
  <si>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</si>
  <si>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</si>
  <si>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</si>
  <si>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</si>
  <si>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</si>
  <si>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</si>
  <si>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</si>
  <si>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</si>
  <si>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</si>
  <si>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</si>
  <si>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</si>
  <si>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</si>
  <si>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</si>
  <si>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</si>
  <si>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</si>
  <si>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</si>
  <si>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</si>
  <si>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</si>
  <si>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</si>
  <si>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</si>
  <si>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</si>
  <si>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</si>
  <si>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</si>
  <si>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</si>
  <si>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</si>
  <si>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</si>
  <si>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</si>
  <si>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</si>
  <si>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</si>
  <si>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</si>
  <si>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</si>
  <si>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</si>
  <si>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</si>
  <si>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</si>
  <si>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</si>
  <si>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</si>
  <si>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</si>
  <si>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</si>
  <si>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</si>
  <si>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</si>
  <si>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</si>
  <si>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</si>
  <si>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</si>
  <si>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</si>
  <si>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</si>
  <si>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</si>
  <si>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</si>
  <si>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</si>
  <si>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</si>
  <si>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</si>
  <si>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</si>
  <si>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</si>
  <si>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</si>
  <si>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</si>
  <si>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</si>
  <si>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</si>
  <si>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</si>
  <si>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</si>
  <si>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</si>
  <si>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</si>
  <si>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</si>
  <si>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</si>
  <si>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</si>
  <si>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</si>
  <si>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</si>
  <si>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</si>
  <si>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</si>
  <si>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</si>
  <si>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</si>
  <si>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</si>
  <si>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</si>
  <si>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</si>
  <si>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</si>
  <si>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</si>
  <si>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</si>
  <si>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</si>
  <si>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</si>
  <si>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</si>
  <si>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</si>
  <si>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</si>
  <si>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</si>
  <si>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</si>
  <si>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</si>
  <si>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</si>
  <si>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</si>
  <si>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</si>
  <si>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</si>
  <si>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</si>
  <si>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</si>
  <si>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</si>
  <si>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</si>
  <si>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</si>
  <si>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</si>
  <si>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</si>
  <si>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</si>
  <si>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სულ</t>
  </si>
  <si>
    <t>ნაზი ცერცვაძე</t>
  </si>
  <si>
    <t>01005007325</t>
  </si>
  <si>
    <t>სიების დაზუსტება</t>
  </si>
  <si>
    <t>მერი ჯაიანი</t>
  </si>
  <si>
    <t>01005009471</t>
  </si>
  <si>
    <t>ლამარა ნუცუბიძე</t>
  </si>
  <si>
    <t>01025007533</t>
  </si>
  <si>
    <t>თამარ ზაქარიაძე</t>
  </si>
  <si>
    <t>01005009446</t>
  </si>
  <si>
    <t>ლიანა მახარაშვილი</t>
  </si>
  <si>
    <t>01021013913</t>
  </si>
  <si>
    <t>ლიანა გოგოლაშვილი</t>
  </si>
  <si>
    <t>33001016148</t>
  </si>
  <si>
    <t>იური ჯაიანი</t>
  </si>
  <si>
    <t>01005030651</t>
  </si>
  <si>
    <t>თია ბიჭაშვილი</t>
  </si>
  <si>
    <t>01005007289</t>
  </si>
  <si>
    <t>მაია კაკაბაძე</t>
  </si>
  <si>
    <t>01024022044</t>
  </si>
  <si>
    <t>ეკატერინე ვაშაკიძე</t>
  </si>
  <si>
    <t>01011091701</t>
  </si>
  <si>
    <t>შორენა ჭუმბურიძე</t>
  </si>
  <si>
    <t>01030039609</t>
  </si>
  <si>
    <t>ნანა ჩიხლაძე</t>
  </si>
  <si>
    <t>01024031144</t>
  </si>
  <si>
    <t>ნათია ჯაიანი</t>
  </si>
  <si>
    <t>01005009469</t>
  </si>
  <si>
    <t>მანიჟა ქარელიძე</t>
  </si>
  <si>
    <t>01030036593</t>
  </si>
  <si>
    <t>მარინა ბაღაშვილი</t>
  </si>
  <si>
    <t>34001001219</t>
  </si>
  <si>
    <t>ლეილა ბეგლარაშვილი</t>
  </si>
  <si>
    <t>01030032946</t>
  </si>
  <si>
    <t>თამარ მაისურაძე</t>
  </si>
  <si>
    <t>01024058513</t>
  </si>
  <si>
    <t>ნინო გელაშვილი</t>
  </si>
  <si>
    <t>01008030435</t>
  </si>
  <si>
    <t>ნანა ენუქიძე</t>
  </si>
  <si>
    <t>01005018382</t>
  </si>
  <si>
    <t>ნინო პეტრიაშვილი</t>
  </si>
  <si>
    <t>01030039129</t>
  </si>
  <si>
    <t>რუსუდან ჭუმბურიძე</t>
  </si>
  <si>
    <t>01005010414</t>
  </si>
  <si>
    <t>ცისანა ძაბირაძე</t>
  </si>
  <si>
    <t>18001003125</t>
  </si>
  <si>
    <t>ლია მახარაძე</t>
  </si>
  <si>
    <t>61001047374</t>
  </si>
  <si>
    <t>იამზე მაჭავარიანი</t>
  </si>
  <si>
    <t>01007006675</t>
  </si>
  <si>
    <t>cicino SukakiZe</t>
  </si>
  <si>
    <t>1027032687</t>
  </si>
  <si>
    <t>givi gavaSeli</t>
  </si>
  <si>
    <t>1027040404</t>
  </si>
  <si>
    <t xml:space="preserve">nani sulava </t>
  </si>
  <si>
    <t>1027027047</t>
  </si>
  <si>
    <t>naziko sarqisiani</t>
  </si>
  <si>
    <t>1013018763</t>
  </si>
  <si>
    <t>ხათუნა ხიდაშელი</t>
  </si>
  <si>
    <t>01005018306</t>
  </si>
  <si>
    <t>205283637</t>
  </si>
  <si>
    <t xml:space="preserve"> murat kahriman</t>
  </si>
  <si>
    <t>მაისურების ღირებულება</t>
  </si>
  <si>
    <t>PORTEK IC VE DIS TICARET</t>
  </si>
  <si>
    <t>maisurebi</t>
  </si>
  <si>
    <t>YLMAZ TEXTIL ABDULAH YLMAZ</t>
  </si>
  <si>
    <t>მომსახურება</t>
  </si>
  <si>
    <t>ფ/პ რომან ცხონდია</t>
  </si>
  <si>
    <t>ა/ვალდებული პირი</t>
  </si>
  <si>
    <t>შპს ქართული ოცნება</t>
  </si>
  <si>
    <t>ბანკი ქართუ</t>
  </si>
  <si>
    <t>GE65CR0140050001453608</t>
  </si>
  <si>
    <t>თიბისი</t>
  </si>
  <si>
    <t>GE39TB1100000000700804</t>
  </si>
  <si>
    <t>GE29TB1173136180100806</t>
  </si>
  <si>
    <t>დოლარი ექვ.ლარი</t>
  </si>
  <si>
    <t>საცხოვრებალი შენობები</t>
  </si>
  <si>
    <t>ქ. თბილისი კრწანისის ქ. 2 შესახვევი15-17</t>
  </si>
  <si>
    <t>01,18,06,011,065</t>
  </si>
  <si>
    <t>საერთო ფართით 212,04კვმ,საოფისე ფართობო 195,62კვმ, საზაფხულო ფართი 12,10 კვმ.</t>
  </si>
  <si>
    <t>მსუბუქი</t>
  </si>
  <si>
    <t xml:space="preserve">MERCEDES_BENZ </t>
  </si>
  <si>
    <t>VIANO</t>
  </si>
  <si>
    <t>co 007 ns</t>
  </si>
  <si>
    <t>ტექნიკურად გამართული</t>
  </si>
  <si>
    <t>სამტრედია რესპუბლიკის ქ N 6</t>
  </si>
  <si>
    <t>მუნიციპალიტეტის კუთვნილი შენობა</t>
  </si>
  <si>
    <t>12 თვე</t>
  </si>
  <si>
    <t xml:space="preserve">27კვ.მ </t>
  </si>
  <si>
    <t>სამტრედიის მუნიციპალიტეტის  გამგეობა</t>
  </si>
  <si>
    <t>სხვა ფულადი შემოსავლები    (ზედმეტად ჩარიცხული თანხის უკან დაბრუნება)</t>
  </si>
  <si>
    <t xml:space="preserve">სამედიცინო ხარჯები                           </t>
  </si>
  <si>
    <t>სხვა კომუნალური ხარჯი            დასუფთავება</t>
  </si>
  <si>
    <t>სწავლების ხარჯები ქვეყნის შიგნით (ტრენინგები დას საქართველო)</t>
  </si>
  <si>
    <t>საქართველოს კონსერვატიული პარტია</t>
  </si>
  <si>
    <t xml:space="preserve">სხვა სარეკლამო ხარჯები                        </t>
  </si>
  <si>
    <t xml:space="preserve">სხვა დანარჩენი საქონელი და მომსახურება    </t>
  </si>
  <si>
    <t>გოგუაძე</t>
  </si>
  <si>
    <t xml:space="preserve"> შეხვედრები ახალგაზრდა კონსერვატორებთან</t>
  </si>
  <si>
    <t>ქვეყნის გარეთ</t>
  </si>
  <si>
    <t>33001077638</t>
  </si>
  <si>
    <t>ფულადი შემოწირულობა</t>
  </si>
  <si>
    <t>კობა ძიძიგური</t>
  </si>
  <si>
    <t>37001009126</t>
  </si>
  <si>
    <t>GE87BG0000000551274300</t>
  </si>
  <si>
    <t>საქართველოს ბანკი</t>
  </si>
  <si>
    <t>1499</t>
  </si>
  <si>
    <t>22</t>
  </si>
  <si>
    <t>ნინო</t>
  </si>
  <si>
    <t xml:space="preserve">ქეთევან </t>
  </si>
  <si>
    <t>მამულაშვილი</t>
  </si>
  <si>
    <t>31/08/2016-20/09/2016</t>
  </si>
</sst>
</file>

<file path=xl/styles.xml><?xml version="1.0" encoding="utf-8"?>
<styleSheet xmlns="http://schemas.openxmlformats.org/spreadsheetml/2006/main">
  <numFmts count="6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#,##0.0"/>
  </numFmts>
  <fonts count="47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sz val="10"/>
      <color theme="1"/>
      <name val="AcadNusx"/>
    </font>
    <font>
      <sz val="8"/>
      <name val="AcadNusx"/>
    </font>
    <font>
      <sz val="8"/>
      <name val="Cambria"/>
      <family val="1"/>
      <charset val="204"/>
      <scheme val="major"/>
    </font>
    <font>
      <sz val="11"/>
      <name val="Sylfaen"/>
      <family val="1"/>
    </font>
    <font>
      <sz val="10"/>
      <color indexed="8"/>
      <name val="Sylfaen"/>
      <family val="1"/>
      <charset val="204"/>
    </font>
    <font>
      <b/>
      <sz val="11"/>
      <name val="AcadNusx"/>
    </font>
    <font>
      <sz val="11"/>
      <name val="ა"/>
      <charset val="1"/>
    </font>
    <font>
      <sz val="10"/>
      <name val="Sylfaen"/>
      <family val="1"/>
      <charset val="204"/>
    </font>
    <font>
      <sz val="10"/>
      <color theme="1"/>
      <name val="Sylfaen"/>
      <family val="1"/>
      <charset val="204"/>
    </font>
    <font>
      <sz val="9"/>
      <color rgb="FFFF0000"/>
      <name val="Sylfaen"/>
      <family val="1"/>
    </font>
    <font>
      <sz val="12"/>
      <name val="AcadNusx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5" fillId="0" borderId="0"/>
    <xf numFmtId="0" fontId="2" fillId="0" borderId="0"/>
    <xf numFmtId="0" fontId="2" fillId="0" borderId="0"/>
    <xf numFmtId="0" fontId="1" fillId="0" borderId="0"/>
  </cellStyleXfs>
  <cellXfs count="543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7" fillId="0" borderId="2" xfId="5" applyFont="1" applyBorder="1" applyAlignment="1" applyProtection="1">
      <alignment wrapText="1"/>
      <protection locked="0"/>
    </xf>
    <xf numFmtId="0" fontId="19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0" fillId="0" borderId="0" xfId="4" applyFont="1" applyBorder="1" applyProtection="1">
      <protection locked="0"/>
    </xf>
    <xf numFmtId="0" fontId="16" fillId="0" borderId="0" xfId="0" applyFont="1"/>
    <xf numFmtId="0" fontId="17" fillId="0" borderId="0" xfId="1" applyFont="1" applyBorder="1" applyAlignment="1" applyProtection="1">
      <alignment vertical="center"/>
      <protection locked="0"/>
    </xf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8" xfId="2" applyFont="1" applyFill="1" applyBorder="1" applyAlignment="1" applyProtection="1">
      <alignment horizontal="center" vertical="top" wrapText="1"/>
    </xf>
    <xf numFmtId="1" fontId="24" fillId="5" borderId="28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1" applyFont="1" applyFill="1" applyBorder="1" applyAlignment="1" applyProtection="1">
      <alignment vertical="center"/>
      <protection locked="0"/>
    </xf>
    <xf numFmtId="0" fontId="20" fillId="5" borderId="0" xfId="4" applyFont="1" applyFill="1" applyBorder="1" applyProtection="1">
      <protection locked="0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9" xfId="2" applyFont="1" applyFill="1" applyBorder="1" applyAlignment="1" applyProtection="1">
      <alignment horizontal="center" vertical="top" wrapText="1"/>
      <protection locked="0"/>
    </xf>
    <xf numFmtId="1" fontId="24" fillId="0" borderId="2" xfId="2" applyNumberFormat="1" applyFont="1" applyFill="1" applyBorder="1" applyAlignment="1" applyProtection="1">
      <alignment horizontal="left" vertical="top" wrapText="1"/>
      <protection locked="0"/>
    </xf>
    <xf numFmtId="1" fontId="24" fillId="0" borderId="30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31" xfId="2" applyFont="1" applyFill="1" applyBorder="1" applyAlignment="1" applyProtection="1">
      <alignment horizontal="left" vertical="top"/>
      <protection locked="0"/>
    </xf>
    <xf numFmtId="0" fontId="24" fillId="5" borderId="31" xfId="2" applyFont="1" applyFill="1" applyBorder="1" applyAlignment="1" applyProtection="1">
      <alignment horizontal="left" vertical="top" wrapText="1"/>
      <protection locked="0"/>
    </xf>
    <xf numFmtId="0" fontId="24" fillId="5" borderId="32" xfId="2" applyFont="1" applyFill="1" applyBorder="1" applyAlignment="1" applyProtection="1">
      <alignment horizontal="left" vertical="top" wrapText="1"/>
      <protection locked="0"/>
    </xf>
    <xf numFmtId="1" fontId="24" fillId="5" borderId="32" xfId="2" applyNumberFormat="1" applyFont="1" applyFill="1" applyBorder="1" applyAlignment="1" applyProtection="1">
      <alignment horizontal="left" vertical="top" wrapText="1"/>
      <protection locked="0"/>
    </xf>
    <xf numFmtId="1" fontId="24" fillId="5" borderId="33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0" fontId="11" fillId="5" borderId="0" xfId="3" applyFill="1" applyProtection="1">
      <protection locked="0"/>
    </xf>
    <xf numFmtId="0" fontId="11" fillId="5" borderId="0" xfId="3" applyFill="1" applyBorder="1" applyProtection="1">
      <protection locked="0"/>
    </xf>
    <xf numFmtId="0" fontId="11" fillId="0" borderId="0" xfId="3" applyFill="1" applyProtection="1"/>
    <xf numFmtId="0" fontId="11" fillId="0" borderId="0" xfId="3" applyFill="1" applyBorder="1" applyProtection="1"/>
    <xf numFmtId="0" fontId="11" fillId="5" borderId="3" xfId="3" applyFill="1" applyBorder="1" applyProtection="1"/>
    <xf numFmtId="0" fontId="16" fillId="5" borderId="1" xfId="3" applyFont="1" applyFill="1" applyBorder="1" applyAlignment="1" applyProtection="1">
      <alignment horizontal="center" vertical="center"/>
    </xf>
    <xf numFmtId="0" fontId="16" fillId="5" borderId="1" xfId="3" applyFont="1" applyFill="1" applyBorder="1" applyAlignment="1" applyProtection="1">
      <alignment horizontal="center" vertical="center" wrapText="1"/>
    </xf>
    <xf numFmtId="0" fontId="16" fillId="5" borderId="2" xfId="3" applyFont="1" applyFill="1" applyBorder="1" applyAlignment="1" applyProtection="1">
      <alignment horizontal="center" vertical="center" wrapText="1"/>
    </xf>
    <xf numFmtId="0" fontId="11" fillId="0" borderId="1" xfId="3" applyBorder="1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0" xfId="3" applyFont="1" applyBorder="1" applyProtection="1">
      <protection locked="0"/>
    </xf>
    <xf numFmtId="0" fontId="17" fillId="0" borderId="3" xfId="3" applyFont="1" applyBorder="1" applyProtection="1">
      <protection locked="0"/>
    </xf>
    <xf numFmtId="0" fontId="22" fillId="0" borderId="0" xfId="3" applyFont="1" applyAlignment="1" applyProtection="1">
      <alignment horizontal="left"/>
      <protection locked="0"/>
    </xf>
    <xf numFmtId="0" fontId="17" fillId="0" borderId="0" xfId="3" applyFont="1" applyAlignment="1" applyProtection="1">
      <alignment horizontal="left"/>
      <protection locked="0"/>
    </xf>
    <xf numFmtId="0" fontId="11" fillId="0" borderId="0" xfId="3"/>
    <xf numFmtId="0" fontId="11" fillId="0" borderId="0" xfId="3" applyBorder="1" applyProtection="1">
      <protection locked="0"/>
    </xf>
    <xf numFmtId="0" fontId="11" fillId="0" borderId="1" xfId="3" applyBorder="1" applyAlignment="1" applyProtection="1">
      <alignment horizontal="center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9" fillId="0" borderId="2" xfId="4" applyFont="1" applyBorder="1" applyAlignment="1" applyProtection="1">
      <alignment vertical="center" wrapText="1"/>
      <protection locked="0"/>
    </xf>
    <xf numFmtId="0" fontId="17" fillId="5" borderId="0" xfId="1" applyFont="1" applyFill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16" fillId="5" borderId="2" xfId="3" applyFont="1" applyFill="1" applyBorder="1" applyAlignment="1" applyProtection="1">
      <alignment horizontal="center" vertical="center"/>
    </xf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2" fillId="6" borderId="0" xfId="0" applyFont="1" applyFill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35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0" xfId="0" applyFont="1"/>
    <xf numFmtId="0" fontId="17" fillId="0" borderId="1" xfId="0" applyFont="1" applyFill="1" applyBorder="1" applyAlignment="1" applyProtection="1">
      <alignment horizontal="left" vertical="center" wrapText="1" indent="2"/>
    </xf>
    <xf numFmtId="0" fontId="33" fillId="5" borderId="0" xfId="1" applyFont="1" applyFill="1" applyAlignment="1" applyProtection="1">
      <alignment horizontal="right" vertical="center"/>
    </xf>
    <xf numFmtId="0" fontId="11" fillId="5" borderId="0" xfId="3" applyFill="1" applyBorder="1" applyAlignment="1" applyProtection="1">
      <alignment horizontal="left"/>
      <protection locked="0"/>
    </xf>
    <xf numFmtId="0" fontId="11" fillId="5" borderId="36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ill="1" applyBorder="1" applyAlignment="1" applyProtection="1">
      <alignment horizontal="center" vertical="center" wrapText="1"/>
    </xf>
    <xf numFmtId="0" fontId="11" fillId="5" borderId="2" xfId="3" applyFill="1" applyBorder="1" applyAlignment="1" applyProtection="1">
      <alignment horizontal="center" vertical="center" wrapText="1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27" fillId="0" borderId="1" xfId="7" applyFont="1" applyBorder="1" applyAlignment="1" applyProtection="1">
      <alignment wrapText="1"/>
      <protection locked="0"/>
    </xf>
    <xf numFmtId="14" fontId="11" fillId="5" borderId="1" xfId="3" applyNumberFormat="1" applyFill="1" applyBorder="1" applyProtection="1"/>
    <xf numFmtId="0" fontId="11" fillId="0" borderId="1" xfId="3" applyBorder="1" applyAlignment="1" applyProtection="1">
      <alignment horizontal="left" vertical="center"/>
      <protection locked="0"/>
    </xf>
    <xf numFmtId="0" fontId="17" fillId="5" borderId="0" xfId="1" applyFont="1" applyFill="1" applyAlignment="1" applyProtection="1">
      <alignment horizontal="center" vertical="center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34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7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5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4" fillId="0" borderId="39" xfId="9" applyFont="1" applyBorder="1" applyAlignment="1" applyProtection="1">
      <alignment vertical="center" wrapText="1"/>
      <protection locked="0"/>
    </xf>
    <xf numFmtId="0" fontId="34" fillId="4" borderId="26" xfId="9" applyFont="1" applyFill="1" applyBorder="1" applyAlignment="1" applyProtection="1">
      <alignment vertical="center"/>
      <protection locked="0"/>
    </xf>
    <xf numFmtId="0" fontId="34" fillId="4" borderId="24" xfId="9" applyFont="1" applyFill="1" applyBorder="1" applyAlignment="1" applyProtection="1">
      <alignment vertical="center" wrapText="1"/>
      <protection locked="0"/>
    </xf>
    <xf numFmtId="0" fontId="34" fillId="4" borderId="23" xfId="9" applyFont="1" applyFill="1" applyBorder="1" applyAlignment="1" applyProtection="1">
      <alignment vertical="center" wrapText="1"/>
      <protection locked="0"/>
    </xf>
    <xf numFmtId="49" fontId="34" fillId="0" borderId="24" xfId="9" applyNumberFormat="1" applyFont="1" applyBorder="1" applyAlignment="1" applyProtection="1">
      <alignment vertical="center"/>
      <protection locked="0"/>
    </xf>
    <xf numFmtId="0" fontId="34" fillId="0" borderId="23" xfId="9" applyFont="1" applyBorder="1" applyAlignment="1" applyProtection="1">
      <alignment vertical="center" wrapText="1"/>
      <protection locked="0"/>
    </xf>
    <xf numFmtId="0" fontId="34" fillId="0" borderId="25" xfId="9" applyFont="1" applyBorder="1" applyAlignment="1" applyProtection="1">
      <alignment vertical="center"/>
      <protection locked="0"/>
    </xf>
    <xf numFmtId="0" fontId="34" fillId="0" borderId="24" xfId="9" applyFont="1" applyBorder="1" applyAlignment="1" applyProtection="1">
      <alignment vertical="center" wrapText="1"/>
      <protection locked="0"/>
    </xf>
    <xf numFmtId="14" fontId="34" fillId="0" borderId="24" xfId="9" applyNumberFormat="1" applyFont="1" applyBorder="1" applyAlignment="1" applyProtection="1">
      <alignment vertical="center" wrapText="1"/>
      <protection locked="0"/>
    </xf>
    <xf numFmtId="0" fontId="34" fillId="0" borderId="23" xfId="9" applyFont="1" applyBorder="1" applyAlignment="1" applyProtection="1">
      <alignment horizontal="center" vertical="center"/>
      <protection locked="0"/>
    </xf>
    <xf numFmtId="0" fontId="34" fillId="0" borderId="40" xfId="9" applyFont="1" applyBorder="1" applyAlignment="1" applyProtection="1">
      <alignment vertical="center" wrapText="1"/>
      <protection locked="0"/>
    </xf>
    <xf numFmtId="0" fontId="34" fillId="4" borderId="22" xfId="9" applyFont="1" applyFill="1" applyBorder="1" applyAlignment="1" applyProtection="1">
      <alignment vertical="center"/>
      <protection locked="0"/>
    </xf>
    <xf numFmtId="0" fontId="34" fillId="4" borderId="1" xfId="9" applyFont="1" applyFill="1" applyBorder="1" applyAlignment="1" applyProtection="1">
      <alignment vertical="center" wrapText="1"/>
      <protection locked="0"/>
    </xf>
    <xf numFmtId="0" fontId="34" fillId="4" borderId="21" xfId="9" applyFont="1" applyFill="1" applyBorder="1" applyAlignment="1" applyProtection="1">
      <alignment vertical="center" wrapText="1"/>
      <protection locked="0"/>
    </xf>
    <xf numFmtId="49" fontId="34" fillId="0" borderId="1" xfId="9" applyNumberFormat="1" applyFont="1" applyBorder="1" applyAlignment="1" applyProtection="1">
      <alignment vertical="center"/>
      <protection locked="0"/>
    </xf>
    <xf numFmtId="0" fontId="34" fillId="0" borderId="21" xfId="9" applyFont="1" applyBorder="1" applyAlignment="1" applyProtection="1">
      <alignment vertical="center" wrapText="1"/>
      <protection locked="0"/>
    </xf>
    <xf numFmtId="0" fontId="34" fillId="0" borderId="5" xfId="9" applyFont="1" applyBorder="1" applyAlignment="1" applyProtection="1">
      <alignment vertical="center"/>
      <protection locked="0"/>
    </xf>
    <xf numFmtId="0" fontId="34" fillId="0" borderId="2" xfId="9" applyFont="1" applyBorder="1" applyAlignment="1" applyProtection="1">
      <alignment vertical="center" wrapText="1"/>
      <protection locked="0"/>
    </xf>
    <xf numFmtId="14" fontId="34" fillId="0" borderId="2" xfId="9" applyNumberFormat="1" applyFont="1" applyBorder="1" applyAlignment="1" applyProtection="1">
      <alignment vertical="center" wrapText="1"/>
      <protection locked="0"/>
    </xf>
    <xf numFmtId="0" fontId="34" fillId="0" borderId="21" xfId="9" applyFont="1" applyBorder="1" applyAlignment="1" applyProtection="1">
      <alignment horizontal="center" vertical="center"/>
      <protection locked="0"/>
    </xf>
    <xf numFmtId="0" fontId="34" fillId="0" borderId="41" xfId="9" applyFont="1" applyBorder="1" applyAlignment="1" applyProtection="1">
      <alignment vertical="center" wrapText="1"/>
      <protection locked="0"/>
    </xf>
    <xf numFmtId="0" fontId="34" fillId="4" borderId="20" xfId="9" applyFont="1" applyFill="1" applyBorder="1" applyAlignment="1" applyProtection="1">
      <alignment vertical="center"/>
      <protection locked="0"/>
    </xf>
    <xf numFmtId="0" fontId="34" fillId="4" borderId="2" xfId="9" applyFont="1" applyFill="1" applyBorder="1" applyAlignment="1" applyProtection="1">
      <alignment vertical="center" wrapText="1"/>
      <protection locked="0"/>
    </xf>
    <xf numFmtId="0" fontId="34" fillId="4" borderId="18" xfId="9" applyFont="1" applyFill="1" applyBorder="1" applyAlignment="1" applyProtection="1">
      <alignment vertical="center" wrapText="1"/>
      <protection locked="0"/>
    </xf>
    <xf numFmtId="49" fontId="34" fillId="0" borderId="2" xfId="9" applyNumberFormat="1" applyFont="1" applyBorder="1" applyAlignment="1" applyProtection="1">
      <alignment vertical="center"/>
      <protection locked="0"/>
    </xf>
    <xf numFmtId="0" fontId="34" fillId="0" borderId="18" xfId="9" applyFont="1" applyBorder="1" applyAlignment="1" applyProtection="1">
      <alignment vertical="center" wrapText="1"/>
      <protection locked="0"/>
    </xf>
    <xf numFmtId="0" fontId="34" fillId="0" borderId="19" xfId="9" applyFont="1" applyBorder="1" applyAlignment="1" applyProtection="1">
      <alignment horizontal="right" vertical="center"/>
      <protection locked="0"/>
    </xf>
    <xf numFmtId="0" fontId="34" fillId="0" borderId="18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42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43" xfId="9" applyFont="1" applyFill="1" applyBorder="1" applyAlignment="1" applyProtection="1">
      <alignment vertical="center"/>
    </xf>
    <xf numFmtId="0" fontId="19" fillId="5" borderId="42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7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0" fontId="17" fillId="5" borderId="43" xfId="1" applyFont="1" applyFill="1" applyBorder="1" applyAlignment="1" applyProtection="1">
      <alignment horizontal="left" vertical="center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43" xfId="9" applyFont="1" applyFill="1" applyBorder="1" applyAlignment="1" applyProtection="1">
      <alignment vertical="center"/>
    </xf>
    <xf numFmtId="14" fontId="19" fillId="0" borderId="42" xfId="9" applyNumberFormat="1" applyFont="1" applyBorder="1" applyAlignment="1" applyProtection="1">
      <alignment vertical="center"/>
      <protection locked="0"/>
    </xf>
    <xf numFmtId="0" fontId="17" fillId="5" borderId="0" xfId="0" applyFont="1" applyFill="1" applyBorder="1" applyAlignment="1" applyProtection="1">
      <alignment vertical="center"/>
    </xf>
    <xf numFmtId="0" fontId="17" fillId="5" borderId="43" xfId="0" applyFont="1" applyFill="1" applyBorder="1" applyAlignment="1" applyProtection="1">
      <alignment vertical="center"/>
    </xf>
    <xf numFmtId="0" fontId="19" fillId="5" borderId="42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3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8" fontId="34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14" fontId="21" fillId="2" borderId="0" xfId="9" applyNumberFormat="1" applyFont="1" applyFill="1" applyBorder="1" applyAlignment="1" applyProtection="1">
      <alignment vertical="center"/>
    </xf>
    <xf numFmtId="0" fontId="19" fillId="2" borderId="0" xfId="9" applyFont="1" applyFill="1" applyBorder="1" applyAlignment="1" applyProtection="1">
      <alignment horizontal="left" vertical="center"/>
    </xf>
    <xf numFmtId="0" fontId="19" fillId="2" borderId="0" xfId="9" applyFont="1" applyFill="1" applyBorder="1" applyAlignment="1" applyProtection="1">
      <alignment vertical="center"/>
    </xf>
    <xf numFmtId="0" fontId="19" fillId="2" borderId="42" xfId="9" applyFont="1" applyFill="1" applyBorder="1" applyAlignment="1" applyProtection="1">
      <alignment vertical="center"/>
      <protection locked="0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1" fillId="2" borderId="0" xfId="0" applyFont="1" applyFill="1" applyBorder="1" applyProtection="1"/>
    <xf numFmtId="0" fontId="31" fillId="2" borderId="0" xfId="0" applyFont="1" applyFill="1" applyBorder="1" applyAlignment="1" applyProtection="1">
      <alignment horizontal="center" vertical="center"/>
    </xf>
    <xf numFmtId="0" fontId="32" fillId="5" borderId="43" xfId="0" applyFont="1" applyFill="1" applyBorder="1" applyAlignment="1">
      <alignment vertical="center"/>
    </xf>
    <xf numFmtId="0" fontId="22" fillId="0" borderId="0" xfId="0" applyFont="1" applyBorder="1" applyProtection="1"/>
    <xf numFmtId="0" fontId="22" fillId="2" borderId="0" xfId="0" applyFont="1" applyFill="1" applyBorder="1" applyAlignment="1">
      <alignment horizontal="left" vertical="center"/>
    </xf>
    <xf numFmtId="2" fontId="24" fillId="0" borderId="27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4" fontId="12" fillId="5" borderId="1" xfId="1" applyNumberFormat="1" applyFont="1" applyFill="1" applyBorder="1" applyAlignment="1" applyProtection="1">
      <alignment horizontal="right" vertical="center"/>
    </xf>
    <xf numFmtId="4" fontId="12" fillId="5" borderId="1" xfId="1" applyNumberFormat="1" applyFont="1" applyFill="1" applyBorder="1" applyAlignment="1" applyProtection="1">
      <alignment horizontal="right" vertical="center" wrapText="1"/>
    </xf>
    <xf numFmtId="4" fontId="17" fillId="0" borderId="0" xfId="0" applyNumberFormat="1" applyFont="1" applyProtection="1">
      <protection locked="0"/>
    </xf>
    <xf numFmtId="49" fontId="34" fillId="0" borderId="2" xfId="9" applyNumberFormat="1" applyFont="1" applyBorder="1" applyAlignment="1" applyProtection="1">
      <alignment vertical="center" wrapText="1"/>
      <protection locked="0"/>
    </xf>
    <xf numFmtId="49" fontId="34" fillId="0" borderId="1" xfId="9" applyNumberFormat="1" applyFont="1" applyBorder="1" applyAlignment="1" applyProtection="1">
      <alignment vertical="center" wrapText="1"/>
      <protection locked="0"/>
    </xf>
    <xf numFmtId="4" fontId="22" fillId="2" borderId="1" xfId="1" applyNumberFormat="1" applyFont="1" applyFill="1" applyBorder="1" applyAlignment="1" applyProtection="1">
      <alignment horizontal="center" vertical="center"/>
      <protection locked="0"/>
    </xf>
    <xf numFmtId="49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5" borderId="1" xfId="1" applyNumberFormat="1" applyFont="1" applyFill="1" applyBorder="1" applyAlignment="1" applyProtection="1">
      <alignment horizontal="right" vertical="center" wrapText="1"/>
    </xf>
    <xf numFmtId="4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22" fillId="0" borderId="0" xfId="1" applyNumberFormat="1" applyFont="1" applyAlignment="1" applyProtection="1">
      <alignment horizontal="center" vertical="center"/>
      <protection locked="0"/>
    </xf>
    <xf numFmtId="4" fontId="22" fillId="5" borderId="1" xfId="0" applyNumberFormat="1" applyFont="1" applyFill="1" applyBorder="1" applyProtection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wrapText="1"/>
    </xf>
    <xf numFmtId="0" fontId="17" fillId="0" borderId="1" xfId="1" applyFont="1" applyFill="1" applyBorder="1" applyAlignment="1" applyProtection="1">
      <alignment horizontal="center" vertical="center" wrapText="1"/>
    </xf>
    <xf numFmtId="49" fontId="11" fillId="0" borderId="1" xfId="0" applyNumberFormat="1" applyFont="1" applyBorder="1" applyAlignment="1">
      <alignment horizontal="center"/>
    </xf>
    <xf numFmtId="0" fontId="33" fillId="0" borderId="1" xfId="1" applyFont="1" applyFill="1" applyBorder="1" applyAlignment="1" applyProtection="1">
      <alignment horizontal="center" wrapText="1"/>
    </xf>
    <xf numFmtId="0" fontId="33" fillId="0" borderId="1" xfId="1" applyFont="1" applyFill="1" applyBorder="1" applyAlignment="1" applyProtection="1">
      <alignment horizontal="center" vertical="center" wrapText="1"/>
    </xf>
    <xf numFmtId="0" fontId="33" fillId="0" borderId="1" xfId="1" applyFont="1" applyFill="1" applyBorder="1" applyAlignment="1" applyProtection="1">
      <alignment horizontal="left" vertical="center" wrapText="1" indent="1"/>
    </xf>
    <xf numFmtId="0" fontId="0" fillId="2" borderId="1" xfId="0" applyFill="1" applyBorder="1" applyAlignment="1">
      <alignment horizontal="center" vertical="center"/>
    </xf>
    <xf numFmtId="49" fontId="19" fillId="2" borderId="1" xfId="1" applyNumberFormat="1" applyFont="1" applyFill="1" applyBorder="1" applyAlignment="1" applyProtection="1">
      <alignment horizontal="center" vertical="center" wrapText="1"/>
    </xf>
    <xf numFmtId="49" fontId="17" fillId="0" borderId="1" xfId="1" applyNumberFormat="1" applyFont="1" applyFill="1" applyBorder="1" applyAlignment="1" applyProtection="1">
      <alignment horizontal="center" vertical="center" wrapText="1"/>
    </xf>
    <xf numFmtId="0" fontId="36" fillId="2" borderId="1" xfId="1" applyFont="1" applyFill="1" applyBorder="1" applyAlignment="1" applyProtection="1">
      <alignment horizontal="left" vertical="center" wrapText="1" indent="1"/>
    </xf>
    <xf numFmtId="167" fontId="33" fillId="0" borderId="2" xfId="8" applyNumberFormat="1" applyFont="1" applyFill="1" applyBorder="1" applyAlignment="1" applyProtection="1">
      <alignment horizontal="center" vertical="center"/>
      <protection locked="0"/>
    </xf>
    <xf numFmtId="1" fontId="33" fillId="0" borderId="6" xfId="2" applyNumberFormat="1" applyFont="1" applyFill="1" applyBorder="1" applyAlignment="1" applyProtection="1">
      <alignment horizontal="left" vertical="center" wrapText="1"/>
      <protection locked="0"/>
    </xf>
    <xf numFmtId="49" fontId="33" fillId="0" borderId="6" xfId="2" applyNumberFormat="1" applyFont="1" applyFill="1" applyBorder="1" applyAlignment="1" applyProtection="1">
      <alignment horizontal="left" vertical="center" wrapText="1"/>
      <protection locked="0"/>
    </xf>
    <xf numFmtId="0" fontId="33" fillId="0" borderId="6" xfId="2" applyFont="1" applyFill="1" applyBorder="1" applyAlignment="1" applyProtection="1">
      <alignment horizontal="left" vertical="center" wrapText="1"/>
      <protection locked="0"/>
    </xf>
    <xf numFmtId="0" fontId="33" fillId="0" borderId="6" xfId="2" applyFont="1" applyFill="1" applyBorder="1" applyAlignment="1" applyProtection="1">
      <alignment horizontal="center" vertical="center" wrapText="1"/>
      <protection locked="0"/>
    </xf>
    <xf numFmtId="167" fontId="33" fillId="7" borderId="2" xfId="8" applyNumberFormat="1" applyFont="1" applyFill="1" applyBorder="1" applyAlignment="1" applyProtection="1">
      <alignment horizontal="center" vertical="center"/>
      <protection locked="0"/>
    </xf>
    <xf numFmtId="1" fontId="33" fillId="0" borderId="7" xfId="2" applyNumberFormat="1" applyFont="1" applyFill="1" applyBorder="1" applyAlignment="1" applyProtection="1">
      <alignment horizontal="left" vertical="center" wrapText="1"/>
      <protection locked="0"/>
    </xf>
    <xf numFmtId="49" fontId="33" fillId="0" borderId="7" xfId="2" applyNumberFormat="1" applyFont="1" applyFill="1" applyBorder="1" applyAlignment="1" applyProtection="1">
      <alignment horizontal="left" vertical="center" wrapText="1"/>
      <protection locked="0"/>
    </xf>
    <xf numFmtId="0" fontId="33" fillId="0" borderId="7" xfId="2" applyFont="1" applyFill="1" applyBorder="1" applyAlignment="1" applyProtection="1">
      <alignment horizontal="left" vertical="center" wrapText="1"/>
      <protection locked="0"/>
    </xf>
    <xf numFmtId="0" fontId="33" fillId="0" borderId="7" xfId="2" applyFont="1" applyFill="1" applyBorder="1" applyAlignment="1" applyProtection="1">
      <alignment horizontal="center" vertical="center" wrapText="1"/>
      <protection locked="0"/>
    </xf>
    <xf numFmtId="1" fontId="33" fillId="0" borderId="1" xfId="2" applyNumberFormat="1" applyFont="1" applyFill="1" applyBorder="1" applyAlignment="1" applyProtection="1">
      <alignment horizontal="left" vertical="center" wrapText="1"/>
      <protection locked="0"/>
    </xf>
    <xf numFmtId="49" fontId="33" fillId="0" borderId="1" xfId="2" applyNumberFormat="1" applyFont="1" applyFill="1" applyBorder="1" applyAlignment="1" applyProtection="1">
      <alignment horizontal="left" vertical="center" wrapText="1"/>
      <protection locked="0"/>
    </xf>
    <xf numFmtId="0" fontId="33" fillId="0" borderId="1" xfId="2" applyFont="1" applyFill="1" applyBorder="1" applyAlignment="1" applyProtection="1">
      <alignment horizontal="left" vertical="center" wrapText="1"/>
      <protection locked="0"/>
    </xf>
    <xf numFmtId="0" fontId="33" fillId="0" borderId="1" xfId="2" applyFont="1" applyFill="1" applyBorder="1" applyAlignment="1" applyProtection="1">
      <alignment horizontal="center" vertical="center" wrapText="1"/>
      <protection locked="0"/>
    </xf>
    <xf numFmtId="167" fontId="37" fillId="0" borderId="37" xfId="8" applyNumberFormat="1" applyFont="1" applyBorder="1" applyAlignment="1" applyProtection="1">
      <alignment horizontal="center" vertical="center"/>
      <protection locked="0"/>
    </xf>
    <xf numFmtId="49" fontId="37" fillId="2" borderId="1" xfId="0" applyNumberFormat="1" applyFont="1" applyFill="1" applyBorder="1" applyAlignment="1" applyProtection="1">
      <alignment vertical="center"/>
      <protection locked="0"/>
    </xf>
    <xf numFmtId="0" fontId="37" fillId="0" borderId="6" xfId="2" applyFont="1" applyFill="1" applyBorder="1" applyAlignment="1" applyProtection="1">
      <alignment horizontal="left" vertical="center" wrapText="1"/>
      <protection locked="0"/>
    </xf>
    <xf numFmtId="0" fontId="37" fillId="0" borderId="6" xfId="2" applyFont="1" applyFill="1" applyBorder="1" applyAlignment="1" applyProtection="1">
      <alignment horizontal="center" vertical="center" wrapText="1"/>
      <protection locked="0"/>
    </xf>
    <xf numFmtId="0" fontId="37" fillId="2" borderId="1" xfId="0" applyFont="1" applyFill="1" applyBorder="1" applyAlignment="1" applyProtection="1">
      <alignment vertical="center"/>
      <protection locked="0"/>
    </xf>
    <xf numFmtId="167" fontId="37" fillId="7" borderId="2" xfId="8" applyNumberFormat="1" applyFont="1" applyFill="1" applyBorder="1" applyAlignment="1" applyProtection="1">
      <alignment horizontal="left" vertical="center"/>
      <protection locked="0"/>
    </xf>
    <xf numFmtId="49" fontId="37" fillId="0" borderId="6" xfId="2" applyNumberFormat="1" applyFont="1" applyFill="1" applyBorder="1" applyAlignment="1" applyProtection="1">
      <alignment horizontal="left" vertical="center" wrapText="1"/>
      <protection locked="0"/>
    </xf>
    <xf numFmtId="167" fontId="37" fillId="2" borderId="1" xfId="8" applyNumberFormat="1" applyFont="1" applyFill="1" applyBorder="1" applyAlignment="1" applyProtection="1">
      <alignment horizontal="center" vertical="center"/>
      <protection locked="0"/>
    </xf>
    <xf numFmtId="1" fontId="38" fillId="2" borderId="44" xfId="2" applyNumberFormat="1" applyFont="1" applyFill="1" applyBorder="1" applyAlignment="1" applyProtection="1">
      <alignment horizontal="left" vertical="center" wrapText="1"/>
      <protection locked="0"/>
    </xf>
    <xf numFmtId="1" fontId="37" fillId="2" borderId="45" xfId="2" applyNumberFormat="1" applyFont="1" applyFill="1" applyBorder="1" applyAlignment="1" applyProtection="1">
      <alignment horizontal="left" vertical="center" wrapText="1"/>
      <protection locked="0"/>
    </xf>
    <xf numFmtId="49" fontId="33" fillId="2" borderId="28" xfId="2" applyNumberFormat="1" applyFont="1" applyFill="1" applyBorder="1" applyAlignment="1" applyProtection="1">
      <alignment horizontal="left" vertical="center" wrapText="1"/>
      <protection locked="0"/>
    </xf>
    <xf numFmtId="0" fontId="37" fillId="2" borderId="46" xfId="2" applyFont="1" applyFill="1" applyBorder="1" applyAlignment="1" applyProtection="1">
      <alignment horizontal="left" vertical="center" wrapText="1"/>
      <protection locked="0"/>
    </xf>
    <xf numFmtId="0" fontId="33" fillId="2" borderId="6" xfId="2" applyFont="1" applyFill="1" applyBorder="1" applyAlignment="1" applyProtection="1">
      <alignment horizontal="center" vertical="center" wrapText="1"/>
      <protection locked="0"/>
    </xf>
    <xf numFmtId="0" fontId="33" fillId="2" borderId="6" xfId="2" applyFont="1" applyFill="1" applyBorder="1" applyAlignment="1" applyProtection="1">
      <alignment horizontal="left" vertical="center" wrapText="1"/>
      <protection locked="0"/>
    </xf>
    <xf numFmtId="1" fontId="38" fillId="2" borderId="1" xfId="2" applyNumberFormat="1" applyFont="1" applyFill="1" applyBorder="1" applyAlignment="1" applyProtection="1">
      <alignment horizontal="left" vertical="center" wrapText="1"/>
      <protection locked="0"/>
    </xf>
    <xf numFmtId="1" fontId="37" fillId="2" borderId="1" xfId="2" applyNumberFormat="1" applyFont="1" applyFill="1" applyBorder="1" applyAlignment="1" applyProtection="1">
      <alignment horizontal="left" vertical="center" wrapText="1"/>
      <protection locked="0"/>
    </xf>
    <xf numFmtId="49" fontId="33" fillId="2" borderId="1" xfId="2" applyNumberFormat="1" applyFont="1" applyFill="1" applyBorder="1" applyAlignment="1" applyProtection="1">
      <alignment horizontal="left" vertical="center" wrapText="1"/>
      <protection locked="0"/>
    </xf>
    <xf numFmtId="14" fontId="33" fillId="2" borderId="1" xfId="0" applyNumberFormat="1" applyFont="1" applyFill="1" applyBorder="1" applyAlignment="1" applyProtection="1">
      <alignment horizontal="center" vertical="center"/>
      <protection locked="0"/>
    </xf>
    <xf numFmtId="0" fontId="33" fillId="2" borderId="1" xfId="0" applyFont="1" applyFill="1" applyBorder="1" applyProtection="1">
      <protection locked="0"/>
    </xf>
    <xf numFmtId="0" fontId="33" fillId="2" borderId="1" xfId="0" applyFont="1" applyFill="1" applyBorder="1" applyAlignment="1" applyProtection="1">
      <alignment horizontal="left"/>
      <protection locked="0"/>
    </xf>
    <xf numFmtId="0" fontId="26" fillId="5" borderId="0" xfId="2" applyFont="1" applyFill="1" applyBorder="1" applyAlignment="1" applyProtection="1">
      <alignment horizontal="center" vertical="top" wrapText="1"/>
    </xf>
    <xf numFmtId="1" fontId="24" fillId="0" borderId="1" xfId="2" applyNumberFormat="1" applyFont="1" applyFill="1" applyBorder="1" applyAlignment="1" applyProtection="1">
      <alignment horizontal="left" vertical="top" wrapText="1"/>
      <protection locked="0"/>
    </xf>
    <xf numFmtId="0" fontId="25" fillId="0" borderId="8" xfId="2" applyFont="1" applyFill="1" applyBorder="1" applyAlignment="1" applyProtection="1">
      <alignment horizontal="right" vertical="top" wrapText="1"/>
      <protection locked="0"/>
    </xf>
    <xf numFmtId="0" fontId="24" fillId="0" borderId="1" xfId="2" applyFont="1" applyFill="1" applyBorder="1" applyAlignment="1" applyProtection="1">
      <alignment horizontal="center" vertical="top" wrapText="1"/>
      <protection locked="0"/>
    </xf>
    <xf numFmtId="14" fontId="39" fillId="0" borderId="2" xfId="5" applyNumberFormat="1" applyFont="1" applyBorder="1" applyAlignment="1" applyProtection="1">
      <alignment wrapText="1"/>
      <protection locked="0"/>
    </xf>
    <xf numFmtId="2" fontId="40" fillId="5" borderId="1" xfId="2" applyNumberFormat="1" applyFont="1" applyFill="1" applyBorder="1" applyAlignment="1" applyProtection="1">
      <alignment horizontal="center" vertical="top" wrapText="1"/>
    </xf>
    <xf numFmtId="1" fontId="40" fillId="5" borderId="1" xfId="2" applyNumberFormat="1" applyFont="1" applyFill="1" applyBorder="1" applyAlignment="1" applyProtection="1">
      <alignment horizontal="center" vertical="top" wrapText="1"/>
    </xf>
    <xf numFmtId="0" fontId="17" fillId="0" borderId="1" xfId="0" applyFont="1" applyBorder="1" applyAlignment="1" applyProtection="1">
      <alignment vertical="center"/>
      <protection locked="0"/>
    </xf>
    <xf numFmtId="0" fontId="41" fillId="5" borderId="1" xfId="0" applyFont="1" applyFill="1" applyBorder="1" applyAlignment="1" applyProtection="1">
      <alignment horizontal="center" vertical="center"/>
    </xf>
    <xf numFmtId="0" fontId="25" fillId="0" borderId="8" xfId="2" applyFont="1" applyFill="1" applyBorder="1" applyAlignment="1" applyProtection="1">
      <alignment horizontal="right" vertical="center" wrapText="1"/>
      <protection locked="0"/>
    </xf>
    <xf numFmtId="1" fontId="17" fillId="0" borderId="2" xfId="2" applyNumberFormat="1" applyFont="1" applyFill="1" applyBorder="1" applyAlignment="1" applyProtection="1">
      <alignment horizontal="left" vertical="top" wrapText="1"/>
      <protection locked="0"/>
    </xf>
    <xf numFmtId="0" fontId="25" fillId="0" borderId="29" xfId="2" applyFont="1" applyFill="1" applyBorder="1" applyAlignment="1" applyProtection="1">
      <alignment horizontal="right" vertical="top" wrapText="1"/>
      <protection locked="0"/>
    </xf>
    <xf numFmtId="0" fontId="25" fillId="0" borderId="30" xfId="2" applyFont="1" applyFill="1" applyBorder="1" applyAlignment="1" applyProtection="1">
      <alignment horizontal="right" vertical="top" wrapText="1"/>
      <protection locked="0"/>
    </xf>
    <xf numFmtId="0" fontId="17" fillId="0" borderId="1" xfId="0" applyFont="1" applyFill="1" applyBorder="1" applyProtection="1">
      <protection locked="0"/>
    </xf>
    <xf numFmtId="4" fontId="22" fillId="5" borderId="1" xfId="1" applyNumberFormat="1" applyFont="1" applyFill="1" applyBorder="1" applyAlignment="1" applyProtection="1">
      <alignment horizontal="right" vertical="center"/>
    </xf>
    <xf numFmtId="0" fontId="17" fillId="0" borderId="1" xfId="15" applyFont="1" applyBorder="1" applyAlignment="1" applyProtection="1">
      <alignment vertical="center" wrapText="1"/>
      <protection locked="0"/>
    </xf>
    <xf numFmtId="0" fontId="19" fillId="0" borderId="1" xfId="15" applyFont="1" applyBorder="1" applyAlignment="1" applyProtection="1">
      <alignment vertical="center" wrapText="1"/>
      <protection locked="0"/>
    </xf>
    <xf numFmtId="0" fontId="19" fillId="5" borderId="1" xfId="15" applyFont="1" applyFill="1" applyBorder="1" applyAlignment="1" applyProtection="1">
      <alignment vertical="center" wrapText="1"/>
    </xf>
    <xf numFmtId="14" fontId="27" fillId="0" borderId="2" xfId="5" applyNumberFormat="1" applyFont="1" applyBorder="1" applyAlignment="1" applyProtection="1">
      <alignment vertical="center" wrapText="1"/>
      <protection locked="0"/>
    </xf>
    <xf numFmtId="4" fontId="42" fillId="0" borderId="1" xfId="0" applyNumberFormat="1" applyFont="1" applyFill="1" applyBorder="1" applyAlignment="1">
      <alignment wrapText="1"/>
    </xf>
    <xf numFmtId="0" fontId="17" fillId="0" borderId="1" xfId="15" applyFont="1" applyFill="1" applyBorder="1" applyAlignment="1" applyProtection="1">
      <alignment vertical="center" wrapText="1"/>
      <protection locked="0"/>
    </xf>
    <xf numFmtId="0" fontId="17" fillId="0" borderId="1" xfId="15" applyFont="1" applyFill="1" applyBorder="1" applyAlignment="1" applyProtection="1">
      <alignment horizontal="center" vertical="center" wrapText="1"/>
      <protection locked="0"/>
    </xf>
    <xf numFmtId="14" fontId="17" fillId="0" borderId="1" xfId="15" applyNumberFormat="1" applyFont="1" applyFill="1" applyBorder="1" applyAlignment="1" applyProtection="1">
      <alignment horizontal="center" vertical="center" wrapText="1"/>
      <protection locked="0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0" fontId="43" fillId="0" borderId="1" xfId="0" applyFont="1" applyFill="1" applyBorder="1" applyAlignment="1">
      <alignment horizontal="left" vertical="center" wrapText="1"/>
    </xf>
    <xf numFmtId="0" fontId="43" fillId="0" borderId="1" xfId="0" applyFont="1" applyFill="1" applyBorder="1" applyAlignment="1">
      <alignment horizontal="center" vertical="center" wrapText="1"/>
    </xf>
    <xf numFmtId="0" fontId="44" fillId="0" borderId="2" xfId="15" applyFont="1" applyFill="1" applyBorder="1" applyAlignment="1" applyProtection="1">
      <alignment vertical="center" wrapText="1"/>
      <protection locked="0"/>
    </xf>
    <xf numFmtId="0" fontId="43" fillId="0" borderId="1" xfId="15" applyFont="1" applyFill="1" applyBorder="1" applyAlignment="1" applyProtection="1">
      <alignment vertical="center" wrapText="1"/>
      <protection locked="0"/>
    </xf>
    <xf numFmtId="4" fontId="12" fillId="5" borderId="0" xfId="1" applyNumberFormat="1" applyFont="1" applyFill="1" applyBorder="1" applyAlignment="1" applyProtection="1">
      <alignment horizontal="right" vertical="center" wrapText="1"/>
    </xf>
    <xf numFmtId="0" fontId="17" fillId="0" borderId="1" xfId="2" applyFont="1" applyFill="1" applyBorder="1" applyAlignment="1" applyProtection="1">
      <alignment horizontal="left" vertical="center"/>
      <protection locked="0"/>
    </xf>
    <xf numFmtId="49" fontId="17" fillId="0" borderId="1" xfId="1" applyNumberFormat="1" applyFont="1" applyFill="1" applyBorder="1" applyAlignment="1" applyProtection="1">
      <alignment horizontal="left" vertical="center" wrapText="1" indent="1"/>
    </xf>
    <xf numFmtId="169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169" fontId="17" fillId="5" borderId="1" xfId="1" applyNumberFormat="1" applyFont="1" applyFill="1" applyBorder="1" applyAlignment="1" applyProtection="1">
      <alignment horizontal="right" vertical="center" wrapText="1"/>
    </xf>
    <xf numFmtId="0" fontId="45" fillId="0" borderId="0" xfId="0" applyFont="1" applyAlignment="1" applyProtection="1">
      <alignment vertical="center"/>
      <protection locked="0"/>
    </xf>
    <xf numFmtId="169" fontId="22" fillId="5" borderId="1" xfId="0" applyNumberFormat="1" applyFont="1" applyFill="1" applyBorder="1" applyProtection="1"/>
    <xf numFmtId="4" fontId="32" fillId="0" borderId="0" xfId="0" applyNumberFormat="1" applyFont="1" applyAlignment="1" applyProtection="1">
      <alignment vertical="center"/>
      <protection locked="0"/>
    </xf>
    <xf numFmtId="4" fontId="17" fillId="0" borderId="0" xfId="1" applyNumberFormat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wrapText="1"/>
      <protection locked="0"/>
    </xf>
    <xf numFmtId="4" fontId="22" fillId="5" borderId="1" xfId="0" applyNumberFormat="1" applyFont="1" applyFill="1" applyBorder="1" applyAlignment="1" applyProtection="1"/>
    <xf numFmtId="0" fontId="17" fillId="2" borderId="1" xfId="1" applyFont="1" applyFill="1" applyBorder="1" applyAlignment="1" applyProtection="1">
      <alignment horizontal="left" wrapText="1"/>
    </xf>
    <xf numFmtId="0" fontId="17" fillId="0" borderId="1" xfId="1" applyFont="1" applyFill="1" applyBorder="1" applyAlignment="1" applyProtection="1">
      <alignment horizontal="left" wrapText="1"/>
    </xf>
    <xf numFmtId="0" fontId="0" fillId="2" borderId="1" xfId="0" applyFill="1" applyBorder="1" applyAlignment="1">
      <alignment horizontal="center"/>
    </xf>
    <xf numFmtId="0" fontId="17" fillId="0" borderId="1" xfId="1" applyFont="1" applyFill="1" applyBorder="1" applyAlignment="1" applyProtection="1">
      <alignment horizontal="center" wrapText="1"/>
    </xf>
    <xf numFmtId="4" fontId="22" fillId="2" borderId="1" xfId="1" applyNumberFormat="1" applyFont="1" applyFill="1" applyBorder="1" applyAlignment="1" applyProtection="1">
      <alignment horizontal="center" wrapText="1"/>
      <protection locked="0"/>
    </xf>
    <xf numFmtId="0" fontId="46" fillId="0" borderId="1" xfId="1" applyFont="1" applyFill="1" applyBorder="1" applyAlignment="1" applyProtection="1">
      <alignment horizontal="center" wrapText="1"/>
    </xf>
    <xf numFmtId="0" fontId="46" fillId="0" borderId="1" xfId="1" applyFont="1" applyFill="1" applyBorder="1" applyAlignment="1" applyProtection="1">
      <alignment horizontal="left" vertical="center" wrapText="1" indent="1"/>
    </xf>
    <xf numFmtId="2" fontId="17" fillId="0" borderId="1" xfId="0" applyNumberFormat="1" applyFont="1" applyBorder="1" applyProtection="1">
      <protection locked="0"/>
    </xf>
    <xf numFmtId="0" fontId="19" fillId="5" borderId="0" xfId="9" applyFont="1" applyFill="1" applyBorder="1" applyAlignment="1" applyProtection="1">
      <alignment horizontal="center" vertical="center"/>
    </xf>
    <xf numFmtId="0" fontId="19" fillId="5" borderId="42" xfId="9" applyFont="1" applyFill="1" applyBorder="1" applyAlignment="1" applyProtection="1">
      <alignment horizontal="center" vertical="center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8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0" fontId="17" fillId="5" borderId="0" xfId="1" applyFont="1" applyFill="1" applyAlignment="1" applyProtection="1">
      <alignment horizontal="center" vertical="center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8" xfId="10" applyNumberFormat="1" applyFont="1" applyFill="1" applyBorder="1" applyAlignment="1" applyProtection="1">
      <alignment horizontal="center" vertical="center"/>
    </xf>
    <xf numFmtId="14" fontId="21" fillId="2" borderId="38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0" borderId="3" xfId="0" applyFont="1" applyBorder="1" applyAlignment="1" applyProtection="1">
      <alignment horizontal="center"/>
      <protection locked="0"/>
    </xf>
  </cellXfs>
  <cellStyles count="16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28</xdr:row>
      <xdr:rowOff>171450</xdr:rowOff>
    </xdr:from>
    <xdr:to>
      <xdr:col>2</xdr:col>
      <xdr:colOff>1495425</xdr:colOff>
      <xdr:row>28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view="pageBreakPreview" zoomScale="80" zoomScaleSheetLayoutView="80" workbookViewId="0">
      <selection activeCell="K3" sqref="K3:L3"/>
    </sheetView>
  </sheetViews>
  <sheetFormatPr defaultRowHeight="15"/>
  <cols>
    <col min="1" max="1" width="6.28515625" style="297" bestFit="1" customWidth="1"/>
    <col min="2" max="2" width="13.140625" style="297" customWidth="1"/>
    <col min="3" max="3" width="17.85546875" style="297" customWidth="1"/>
    <col min="4" max="4" width="15.140625" style="297" customWidth="1"/>
    <col min="5" max="5" width="24.5703125" style="297" customWidth="1"/>
    <col min="6" max="8" width="19.140625" style="298" customWidth="1"/>
    <col min="9" max="9" width="16.42578125" style="297" bestFit="1" customWidth="1"/>
    <col min="10" max="10" width="17.42578125" style="297" customWidth="1"/>
    <col min="11" max="11" width="13.140625" style="297" bestFit="1" customWidth="1"/>
    <col min="12" max="12" width="15.28515625" style="297" customWidth="1"/>
    <col min="13" max="16384" width="9.140625" style="297"/>
  </cols>
  <sheetData>
    <row r="1" spans="1:12" s="308" customFormat="1">
      <c r="A1" s="377" t="s">
        <v>306</v>
      </c>
      <c r="B1" s="362"/>
      <c r="C1" s="362"/>
      <c r="D1" s="362"/>
      <c r="E1" s="363"/>
      <c r="F1" s="357"/>
      <c r="G1" s="363"/>
      <c r="H1" s="376"/>
      <c r="I1" s="362"/>
      <c r="J1" s="363"/>
      <c r="K1" s="363"/>
      <c r="L1" s="375" t="s">
        <v>108</v>
      </c>
    </row>
    <row r="2" spans="1:12" s="308" customFormat="1">
      <c r="A2" s="374" t="s">
        <v>139</v>
      </c>
      <c r="B2" s="362"/>
      <c r="C2" s="362"/>
      <c r="D2" s="362"/>
      <c r="E2" s="363"/>
      <c r="F2" s="357"/>
      <c r="G2" s="363"/>
      <c r="H2" s="373"/>
      <c r="I2" s="362"/>
      <c r="J2" s="363"/>
      <c r="K2" s="363"/>
      <c r="L2" s="372"/>
    </row>
    <row r="3" spans="1:12" s="308" customFormat="1">
      <c r="A3" s="371"/>
      <c r="B3" s="362"/>
      <c r="C3" s="370"/>
      <c r="D3" s="369"/>
      <c r="E3" s="363"/>
      <c r="F3" s="368"/>
      <c r="G3" s="363"/>
      <c r="H3" s="363"/>
      <c r="I3" s="357"/>
      <c r="J3" s="362"/>
      <c r="K3" s="517" t="s">
        <v>625</v>
      </c>
      <c r="L3" s="518"/>
    </row>
    <row r="4" spans="1:12" s="308" customFormat="1">
      <c r="A4" s="408" t="s">
        <v>273</v>
      </c>
      <c r="B4" s="357"/>
      <c r="C4" s="357"/>
      <c r="D4" s="410" t="s">
        <v>608</v>
      </c>
      <c r="E4" s="400"/>
      <c r="F4" s="307"/>
      <c r="G4" s="300"/>
      <c r="H4" s="401"/>
      <c r="I4" s="400"/>
      <c r="J4" s="402"/>
      <c r="K4" s="300"/>
      <c r="L4" s="403"/>
    </row>
    <row r="5" spans="1:12" s="308" customFormat="1" ht="15.75" thickBot="1">
      <c r="A5" s="367"/>
      <c r="B5" s="363"/>
      <c r="C5" s="366"/>
      <c r="D5" s="365"/>
      <c r="E5" s="363"/>
      <c r="F5" s="364"/>
      <c r="G5" s="364"/>
      <c r="H5" s="364"/>
      <c r="I5" s="363"/>
      <c r="J5" s="362"/>
      <c r="K5" s="362"/>
      <c r="L5" s="361"/>
    </row>
    <row r="6" spans="1:12" ht="15.75" thickBot="1">
      <c r="A6" s="360"/>
      <c r="B6" s="359"/>
      <c r="C6" s="358"/>
      <c r="D6" s="358"/>
      <c r="E6" s="358"/>
      <c r="F6" s="357"/>
      <c r="G6" s="357"/>
      <c r="H6" s="357"/>
      <c r="I6" s="521" t="s">
        <v>474</v>
      </c>
      <c r="J6" s="522"/>
      <c r="K6" s="523"/>
      <c r="L6" s="356"/>
    </row>
    <row r="7" spans="1:12" s="344" customFormat="1" ht="51.75" thickBot="1">
      <c r="A7" s="355" t="s">
        <v>64</v>
      </c>
      <c r="B7" s="354" t="s">
        <v>140</v>
      </c>
      <c r="C7" s="354" t="s">
        <v>473</v>
      </c>
      <c r="D7" s="353" t="s">
        <v>279</v>
      </c>
      <c r="E7" s="352" t="s">
        <v>472</v>
      </c>
      <c r="F7" s="351" t="s">
        <v>471</v>
      </c>
      <c r="G7" s="350" t="s">
        <v>227</v>
      </c>
      <c r="H7" s="349" t="s">
        <v>224</v>
      </c>
      <c r="I7" s="348" t="s">
        <v>470</v>
      </c>
      <c r="J7" s="347" t="s">
        <v>276</v>
      </c>
      <c r="K7" s="346" t="s">
        <v>228</v>
      </c>
      <c r="L7" s="345" t="s">
        <v>229</v>
      </c>
    </row>
    <row r="8" spans="1:12" s="338" customFormat="1" ht="15.75" thickBot="1">
      <c r="A8" s="342">
        <v>1</v>
      </c>
      <c r="B8" s="341">
        <v>2</v>
      </c>
      <c r="C8" s="343">
        <v>3</v>
      </c>
      <c r="D8" s="343">
        <v>4</v>
      </c>
      <c r="E8" s="342">
        <v>5</v>
      </c>
      <c r="F8" s="341">
        <v>6</v>
      </c>
      <c r="G8" s="343">
        <v>7</v>
      </c>
      <c r="H8" s="341">
        <v>8</v>
      </c>
      <c r="I8" s="342">
        <v>9</v>
      </c>
      <c r="J8" s="341">
        <v>10</v>
      </c>
      <c r="K8" s="340">
        <v>11</v>
      </c>
      <c r="L8" s="339">
        <v>12</v>
      </c>
    </row>
    <row r="9" spans="1:12" ht="28.5" customHeight="1">
      <c r="A9" s="337">
        <v>1</v>
      </c>
      <c r="B9" s="328">
        <v>42583</v>
      </c>
      <c r="C9" s="327" t="s">
        <v>615</v>
      </c>
      <c r="D9" s="336">
        <v>120</v>
      </c>
      <c r="E9" s="335" t="s">
        <v>616</v>
      </c>
      <c r="F9" s="324" t="s">
        <v>617</v>
      </c>
      <c r="G9" s="416" t="s">
        <v>618</v>
      </c>
      <c r="H9" s="334" t="s">
        <v>619</v>
      </c>
      <c r="I9" s="333"/>
      <c r="J9" s="332"/>
      <c r="K9" s="331"/>
      <c r="L9" s="330"/>
    </row>
    <row r="10" spans="1:12" ht="27" customHeight="1">
      <c r="A10" s="329">
        <v>2</v>
      </c>
      <c r="B10" s="328"/>
      <c r="C10" s="327"/>
      <c r="D10" s="326"/>
      <c r="E10" s="325"/>
      <c r="F10" s="324"/>
      <c r="G10" s="417"/>
      <c r="H10" s="324"/>
      <c r="I10" s="323"/>
      <c r="J10" s="322"/>
      <c r="K10" s="321"/>
      <c r="L10" s="320"/>
    </row>
    <row r="11" spans="1:12" ht="25.5" customHeight="1">
      <c r="A11" s="329">
        <v>3</v>
      </c>
      <c r="B11" s="328"/>
      <c r="C11" s="327"/>
      <c r="D11" s="326"/>
      <c r="E11" s="325"/>
      <c r="F11" s="364"/>
      <c r="G11" s="417"/>
      <c r="H11" s="324"/>
      <c r="I11" s="323"/>
      <c r="J11" s="322"/>
      <c r="K11" s="321"/>
      <c r="L11" s="320"/>
    </row>
    <row r="12" spans="1:12">
      <c r="A12" s="329">
        <v>4</v>
      </c>
      <c r="B12" s="328"/>
      <c r="C12" s="327"/>
      <c r="D12" s="326"/>
      <c r="E12" s="325"/>
      <c r="F12" s="324"/>
      <c r="G12" s="324"/>
      <c r="H12" s="324"/>
      <c r="I12" s="323"/>
      <c r="J12" s="322"/>
      <c r="K12" s="321"/>
      <c r="L12" s="320"/>
    </row>
    <row r="13" spans="1:12">
      <c r="A13" s="329">
        <v>5</v>
      </c>
      <c r="B13" s="328"/>
      <c r="C13" s="327"/>
      <c r="D13" s="326"/>
      <c r="E13" s="325"/>
      <c r="F13" s="324"/>
      <c r="G13" s="324"/>
      <c r="H13" s="324"/>
      <c r="I13" s="323"/>
      <c r="J13" s="322"/>
      <c r="K13" s="321"/>
      <c r="L13" s="320"/>
    </row>
    <row r="14" spans="1:12">
      <c r="A14" s="329">
        <v>6</v>
      </c>
      <c r="B14" s="328"/>
      <c r="C14" s="327"/>
      <c r="D14" s="326"/>
      <c r="E14" s="325"/>
      <c r="F14" s="324"/>
      <c r="G14" s="324"/>
      <c r="H14" s="324"/>
      <c r="I14" s="323"/>
      <c r="J14" s="322"/>
      <c r="K14" s="321"/>
      <c r="L14" s="320"/>
    </row>
    <row r="15" spans="1:12">
      <c r="A15" s="329">
        <v>7</v>
      </c>
      <c r="B15" s="328"/>
      <c r="C15" s="327"/>
      <c r="D15" s="326"/>
      <c r="E15" s="325"/>
      <c r="F15" s="324"/>
      <c r="G15" s="324"/>
      <c r="H15" s="324"/>
      <c r="I15" s="323"/>
      <c r="J15" s="322"/>
      <c r="K15" s="321"/>
      <c r="L15" s="320"/>
    </row>
    <row r="16" spans="1:12">
      <c r="A16" s="329">
        <v>8</v>
      </c>
      <c r="B16" s="328"/>
      <c r="C16" s="327"/>
      <c r="D16" s="326"/>
      <c r="E16" s="325"/>
      <c r="F16" s="324"/>
      <c r="G16" s="324"/>
      <c r="H16" s="324"/>
      <c r="I16" s="323"/>
      <c r="J16" s="322"/>
      <c r="K16" s="321"/>
      <c r="L16" s="320"/>
    </row>
    <row r="17" spans="1:12">
      <c r="A17" s="329">
        <v>9</v>
      </c>
      <c r="B17" s="328"/>
      <c r="C17" s="327"/>
      <c r="D17" s="326"/>
      <c r="E17" s="325"/>
      <c r="F17" s="324"/>
      <c r="G17" s="324"/>
      <c r="H17" s="324"/>
      <c r="I17" s="323"/>
      <c r="J17" s="322"/>
      <c r="K17" s="321"/>
      <c r="L17" s="320"/>
    </row>
    <row r="18" spans="1:12">
      <c r="A18" s="329">
        <v>10</v>
      </c>
      <c r="B18" s="328"/>
      <c r="C18" s="327"/>
      <c r="D18" s="326"/>
      <c r="E18" s="325"/>
      <c r="F18" s="324"/>
      <c r="G18" s="324"/>
      <c r="H18" s="324"/>
      <c r="I18" s="323"/>
      <c r="J18" s="322"/>
      <c r="K18" s="321"/>
      <c r="L18" s="320"/>
    </row>
    <row r="19" spans="1:12">
      <c r="A19" s="329">
        <v>11</v>
      </c>
      <c r="B19" s="328"/>
      <c r="C19" s="327"/>
      <c r="D19" s="326"/>
      <c r="E19" s="325"/>
      <c r="F19" s="324"/>
      <c r="G19" s="324"/>
      <c r="H19" s="324"/>
      <c r="I19" s="323"/>
      <c r="J19" s="322"/>
      <c r="K19" s="321"/>
      <c r="L19" s="320"/>
    </row>
    <row r="20" spans="1:12">
      <c r="A20" s="329">
        <v>12</v>
      </c>
      <c r="B20" s="328"/>
      <c r="C20" s="327"/>
      <c r="D20" s="326"/>
      <c r="E20" s="325"/>
      <c r="F20" s="324"/>
      <c r="G20" s="324"/>
      <c r="H20" s="324"/>
      <c r="I20" s="323"/>
      <c r="J20" s="322"/>
      <c r="K20" s="321"/>
      <c r="L20" s="320"/>
    </row>
    <row r="21" spans="1:12">
      <c r="A21" s="329">
        <v>13</v>
      </c>
      <c r="B21" s="328"/>
      <c r="C21" s="327"/>
      <c r="D21" s="326"/>
      <c r="E21" s="325"/>
      <c r="F21" s="324"/>
      <c r="G21" s="324"/>
      <c r="H21" s="324"/>
      <c r="I21" s="323"/>
      <c r="J21" s="322"/>
      <c r="K21" s="321"/>
      <c r="L21" s="320"/>
    </row>
    <row r="22" spans="1:12">
      <c r="A22" s="329">
        <v>14</v>
      </c>
      <c r="B22" s="328"/>
      <c r="C22" s="327"/>
      <c r="D22" s="326"/>
      <c r="E22" s="325"/>
      <c r="F22" s="324"/>
      <c r="G22" s="324"/>
      <c r="H22" s="324"/>
      <c r="I22" s="323"/>
      <c r="J22" s="322"/>
      <c r="K22" s="321"/>
      <c r="L22" s="320"/>
    </row>
    <row r="23" spans="1:12">
      <c r="A23" s="329">
        <v>15</v>
      </c>
      <c r="B23" s="328"/>
      <c r="C23" s="327"/>
      <c r="D23" s="326"/>
      <c r="E23" s="325"/>
      <c r="F23" s="324"/>
      <c r="G23" s="324"/>
      <c r="H23" s="324"/>
      <c r="I23" s="323"/>
      <c r="J23" s="322"/>
      <c r="K23" s="321"/>
      <c r="L23" s="320"/>
    </row>
    <row r="24" spans="1:12">
      <c r="A24" s="329">
        <v>16</v>
      </c>
      <c r="B24" s="328"/>
      <c r="C24" s="327"/>
      <c r="D24" s="326"/>
      <c r="E24" s="325"/>
      <c r="F24" s="324"/>
      <c r="G24" s="324"/>
      <c r="H24" s="324"/>
      <c r="I24" s="323"/>
      <c r="J24" s="322"/>
      <c r="K24" s="321"/>
      <c r="L24" s="320"/>
    </row>
    <row r="25" spans="1:12">
      <c r="A25" s="329">
        <v>17</v>
      </c>
      <c r="B25" s="328"/>
      <c r="C25" s="327"/>
      <c r="D25" s="326"/>
      <c r="E25" s="325"/>
      <c r="F25" s="324"/>
      <c r="G25" s="324"/>
      <c r="H25" s="324"/>
      <c r="I25" s="323"/>
      <c r="J25" s="322"/>
      <c r="K25" s="321"/>
      <c r="L25" s="320"/>
    </row>
    <row r="26" spans="1:12">
      <c r="A26" s="329">
        <v>18</v>
      </c>
      <c r="B26" s="328"/>
      <c r="C26" s="327"/>
      <c r="D26" s="326"/>
      <c r="E26" s="325"/>
      <c r="F26" s="324"/>
      <c r="G26" s="324"/>
      <c r="H26" s="324"/>
      <c r="I26" s="323"/>
      <c r="J26" s="322"/>
      <c r="K26" s="321"/>
      <c r="L26" s="320"/>
    </row>
    <row r="27" spans="1:12">
      <c r="A27" s="329">
        <v>19</v>
      </c>
      <c r="B27" s="328"/>
      <c r="C27" s="327"/>
      <c r="D27" s="326"/>
      <c r="E27" s="325"/>
      <c r="F27" s="324"/>
      <c r="G27" s="324"/>
      <c r="H27" s="324"/>
      <c r="I27" s="323"/>
      <c r="J27" s="322"/>
      <c r="K27" s="321"/>
      <c r="L27" s="320"/>
    </row>
    <row r="28" spans="1:12" ht="15.75" thickBot="1">
      <c r="A28" s="319" t="s">
        <v>275</v>
      </c>
      <c r="B28" s="318" t="s">
        <v>514</v>
      </c>
      <c r="C28" s="317"/>
      <c r="D28" s="316">
        <v>120</v>
      </c>
      <c r="E28" s="315"/>
      <c r="F28" s="314"/>
      <c r="G28" s="314"/>
      <c r="H28" s="314"/>
      <c r="I28" s="313"/>
      <c r="J28" s="312"/>
      <c r="K28" s="311"/>
      <c r="L28" s="310"/>
    </row>
    <row r="29" spans="1:12">
      <c r="A29" s="300"/>
      <c r="B29" s="301"/>
      <c r="C29" s="300"/>
      <c r="D29" s="301"/>
      <c r="E29" s="300"/>
      <c r="F29" s="301"/>
      <c r="G29" s="300"/>
      <c r="H29" s="301"/>
      <c r="I29" s="300"/>
      <c r="J29" s="301"/>
      <c r="K29" s="300"/>
      <c r="L29" s="301"/>
    </row>
    <row r="30" spans="1:12">
      <c r="A30" s="300"/>
      <c r="B30" s="307"/>
      <c r="C30" s="300"/>
      <c r="D30" s="307"/>
      <c r="E30" s="300"/>
      <c r="F30" s="307"/>
      <c r="G30" s="300"/>
      <c r="H30" s="307"/>
      <c r="I30" s="300"/>
      <c r="J30" s="307"/>
      <c r="K30" s="300"/>
      <c r="L30" s="307"/>
    </row>
    <row r="31" spans="1:12" s="308" customFormat="1">
      <c r="A31" s="520" t="s">
        <v>432</v>
      </c>
      <c r="B31" s="520"/>
      <c r="C31" s="520"/>
      <c r="D31" s="520"/>
      <c r="E31" s="520"/>
      <c r="F31" s="520"/>
      <c r="G31" s="520"/>
      <c r="H31" s="520"/>
      <c r="I31" s="520"/>
      <c r="J31" s="520"/>
      <c r="K31" s="520"/>
      <c r="L31" s="520"/>
    </row>
    <row r="32" spans="1:12" s="309" customFormat="1" ht="12.75">
      <c r="A32" s="520" t="s">
        <v>469</v>
      </c>
      <c r="B32" s="520"/>
      <c r="C32" s="520"/>
      <c r="D32" s="520"/>
      <c r="E32" s="520"/>
      <c r="F32" s="520"/>
      <c r="G32" s="520"/>
      <c r="H32" s="520"/>
      <c r="I32" s="520"/>
      <c r="J32" s="520"/>
      <c r="K32" s="520"/>
      <c r="L32" s="520"/>
    </row>
    <row r="33" spans="1:12" s="309" customFormat="1" ht="12.75">
      <c r="A33" s="520"/>
      <c r="B33" s="520"/>
      <c r="C33" s="520"/>
      <c r="D33" s="520"/>
      <c r="E33" s="520"/>
      <c r="F33" s="520"/>
      <c r="G33" s="520"/>
      <c r="H33" s="520"/>
      <c r="I33" s="520"/>
      <c r="J33" s="520"/>
      <c r="K33" s="520"/>
      <c r="L33" s="520"/>
    </row>
    <row r="34" spans="1:12" s="308" customFormat="1">
      <c r="A34" s="520" t="s">
        <v>468</v>
      </c>
      <c r="B34" s="520"/>
      <c r="C34" s="520"/>
      <c r="D34" s="520"/>
      <c r="E34" s="520"/>
      <c r="F34" s="520"/>
      <c r="G34" s="520"/>
      <c r="H34" s="520"/>
      <c r="I34" s="520"/>
      <c r="J34" s="520"/>
      <c r="K34" s="520"/>
      <c r="L34" s="520"/>
    </row>
    <row r="35" spans="1:12" s="308" customFormat="1">
      <c r="A35" s="520"/>
      <c r="B35" s="520"/>
      <c r="C35" s="520"/>
      <c r="D35" s="520"/>
      <c r="E35" s="520"/>
      <c r="F35" s="520"/>
      <c r="G35" s="520"/>
      <c r="H35" s="520"/>
      <c r="I35" s="520"/>
      <c r="J35" s="520"/>
      <c r="K35" s="520"/>
      <c r="L35" s="520"/>
    </row>
    <row r="36" spans="1:12" s="308" customFormat="1">
      <c r="A36" s="520" t="s">
        <v>467</v>
      </c>
      <c r="B36" s="520"/>
      <c r="C36" s="520"/>
      <c r="D36" s="520"/>
      <c r="E36" s="520"/>
      <c r="F36" s="520"/>
      <c r="G36" s="520"/>
      <c r="H36" s="520"/>
      <c r="I36" s="520"/>
      <c r="J36" s="520"/>
      <c r="K36" s="520"/>
      <c r="L36" s="520"/>
    </row>
    <row r="37" spans="1:12" s="308" customFormat="1">
      <c r="A37" s="300"/>
      <c r="B37" s="301"/>
      <c r="C37" s="300"/>
      <c r="D37" s="301"/>
      <c r="E37" s="300"/>
      <c r="F37" s="301"/>
      <c r="G37" s="300"/>
      <c r="H37" s="301"/>
      <c r="I37" s="300"/>
      <c r="J37" s="301"/>
      <c r="K37" s="300"/>
      <c r="L37" s="301"/>
    </row>
    <row r="38" spans="1:12" s="308" customFormat="1">
      <c r="A38" s="300"/>
      <c r="B38" s="307"/>
      <c r="C38" s="300"/>
      <c r="D38" s="307"/>
      <c r="E38" s="300"/>
      <c r="F38" s="307"/>
      <c r="G38" s="300"/>
      <c r="H38" s="307"/>
      <c r="I38" s="300"/>
      <c r="J38" s="307"/>
      <c r="K38" s="300"/>
      <c r="L38" s="307"/>
    </row>
    <row r="39" spans="1:12" s="308" customFormat="1">
      <c r="A39" s="300"/>
      <c r="B39" s="301"/>
      <c r="C39" s="300"/>
      <c r="D39" s="301"/>
      <c r="E39" s="300"/>
      <c r="F39" s="301"/>
      <c r="G39" s="300"/>
      <c r="H39" s="301"/>
      <c r="I39" s="300"/>
      <c r="J39" s="301"/>
      <c r="K39" s="300"/>
      <c r="L39" s="301"/>
    </row>
    <row r="40" spans="1:12">
      <c r="A40" s="300"/>
      <c r="B40" s="307"/>
      <c r="C40" s="300"/>
      <c r="D40" s="307"/>
      <c r="E40" s="300"/>
      <c r="F40" s="307"/>
      <c r="G40" s="300"/>
      <c r="H40" s="307"/>
      <c r="I40" s="300"/>
      <c r="J40" s="307"/>
      <c r="K40" s="300"/>
      <c r="L40" s="307"/>
    </row>
    <row r="41" spans="1:12" s="302" customFormat="1">
      <c r="A41" s="526" t="s">
        <v>106</v>
      </c>
      <c r="B41" s="526"/>
      <c r="C41" s="301"/>
      <c r="D41" s="300"/>
      <c r="E41" s="301"/>
      <c r="F41" s="301"/>
      <c r="G41" s="300"/>
      <c r="H41" s="301"/>
      <c r="I41" s="301"/>
      <c r="J41" s="300"/>
      <c r="K41" s="301"/>
      <c r="L41" s="300"/>
    </row>
    <row r="42" spans="1:12" s="302" customFormat="1">
      <c r="A42" s="301"/>
      <c r="B42" s="300"/>
      <c r="C42" s="305"/>
      <c r="D42" s="306"/>
      <c r="E42" s="305"/>
      <c r="F42" s="301"/>
      <c r="G42" s="300"/>
      <c r="H42" s="304"/>
      <c r="I42" s="301"/>
      <c r="J42" s="300"/>
      <c r="K42" s="301"/>
      <c r="L42" s="300"/>
    </row>
    <row r="43" spans="1:12" s="302" customFormat="1" ht="15" customHeight="1">
      <c r="A43" s="301"/>
      <c r="B43" s="300"/>
      <c r="C43" s="519" t="s">
        <v>267</v>
      </c>
      <c r="D43" s="519"/>
      <c r="E43" s="519"/>
      <c r="F43" s="301"/>
      <c r="G43" s="300"/>
      <c r="H43" s="524" t="s">
        <v>466</v>
      </c>
      <c r="I43" s="303"/>
      <c r="J43" s="300"/>
      <c r="K43" s="301"/>
      <c r="L43" s="300"/>
    </row>
    <row r="44" spans="1:12" s="302" customFormat="1">
      <c r="A44" s="301"/>
      <c r="B44" s="300"/>
      <c r="C44" s="301"/>
      <c r="D44" s="300"/>
      <c r="E44" s="301"/>
      <c r="F44" s="301"/>
      <c r="G44" s="300"/>
      <c r="H44" s="525"/>
      <c r="I44" s="303"/>
      <c r="J44" s="300"/>
      <c r="K44" s="301"/>
      <c r="L44" s="300"/>
    </row>
    <row r="45" spans="1:12" s="299" customFormat="1">
      <c r="A45" s="301"/>
      <c r="B45" s="300"/>
      <c r="C45" s="519" t="s">
        <v>138</v>
      </c>
      <c r="D45" s="519"/>
      <c r="E45" s="519"/>
      <c r="F45" s="301"/>
      <c r="G45" s="300"/>
      <c r="H45" s="301"/>
      <c r="I45" s="301"/>
      <c r="J45" s="300"/>
      <c r="K45" s="301"/>
      <c r="L45" s="300"/>
    </row>
    <row r="46" spans="1:12" s="299" customFormat="1">
      <c r="E46" s="297"/>
    </row>
    <row r="47" spans="1:12" s="299" customFormat="1">
      <c r="E47" s="297"/>
    </row>
    <row r="48" spans="1:12" s="299" customFormat="1">
      <c r="E48" s="297"/>
    </row>
    <row r="49" spans="5:5" s="299" customFormat="1">
      <c r="E49" s="297"/>
    </row>
    <row r="50" spans="5:5" s="299" customFormat="1"/>
  </sheetData>
  <mergeCells count="10">
    <mergeCell ref="K3:L3"/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6" t="s">
        <v>301</v>
      </c>
      <c r="B1" s="116"/>
      <c r="C1" s="527" t="s">
        <v>108</v>
      </c>
      <c r="D1" s="527"/>
      <c r="E1" s="155"/>
    </row>
    <row r="2" spans="1:12">
      <c r="A2" s="78" t="s">
        <v>139</v>
      </c>
      <c r="B2" s="116"/>
      <c r="C2" s="517" t="s">
        <v>625</v>
      </c>
      <c r="D2" s="518"/>
      <c r="E2" s="155"/>
    </row>
    <row r="3" spans="1:12">
      <c r="A3" s="78"/>
      <c r="B3" s="116"/>
      <c r="C3" s="379"/>
      <c r="D3" s="379"/>
      <c r="E3" s="155"/>
    </row>
    <row r="4" spans="1:12" s="2" customFormat="1">
      <c r="A4" s="79" t="s">
        <v>273</v>
      </c>
      <c r="B4" s="79"/>
      <c r="C4" s="78"/>
      <c r="D4" s="78"/>
      <c r="E4" s="110"/>
      <c r="L4" s="21"/>
    </row>
    <row r="5" spans="1:12" s="2" customFormat="1">
      <c r="A5" s="121" t="str">
        <f>'ფორმა N1'!D4</f>
        <v>საქართველოს კონსერვატიული პარტია</v>
      </c>
      <c r="B5" s="113"/>
      <c r="C5" s="59"/>
      <c r="D5" s="59"/>
      <c r="E5" s="110"/>
    </row>
    <row r="6" spans="1:12" s="2" customFormat="1">
      <c r="A6" s="79"/>
      <c r="B6" s="79"/>
      <c r="C6" s="78"/>
      <c r="D6" s="78"/>
      <c r="E6" s="110"/>
    </row>
    <row r="7" spans="1:12" s="6" customFormat="1">
      <c r="A7" s="378"/>
      <c r="B7" s="378"/>
      <c r="C7" s="80"/>
      <c r="D7" s="80"/>
      <c r="E7" s="156"/>
    </row>
    <row r="8" spans="1:12" s="6" customFormat="1" ht="30">
      <c r="A8" s="108" t="s">
        <v>64</v>
      </c>
      <c r="B8" s="81" t="s">
        <v>11</v>
      </c>
      <c r="C8" s="81" t="s">
        <v>10</v>
      </c>
      <c r="D8" s="81" t="s">
        <v>9</v>
      </c>
      <c r="E8" s="156"/>
    </row>
    <row r="9" spans="1:12" s="9" customFormat="1" ht="18">
      <c r="A9" s="13">
        <v>1</v>
      </c>
      <c r="B9" s="13" t="s">
        <v>57</v>
      </c>
      <c r="C9" s="84">
        <f>SUM(C10,C13,C53,C56,C57,C58,C75)</f>
        <v>0</v>
      </c>
      <c r="D9" s="84">
        <f>SUM(D10,D13,D53,D56,D57,D58,D64,D71,D72)</f>
        <v>0</v>
      </c>
      <c r="E9" s="157"/>
    </row>
    <row r="10" spans="1:12" s="9" customFormat="1" ht="18">
      <c r="A10" s="14">
        <v>1.1000000000000001</v>
      </c>
      <c r="B10" s="14" t="s">
        <v>58</v>
      </c>
      <c r="C10" s="86">
        <f>SUM(C11:C12)</f>
        <v>0</v>
      </c>
      <c r="D10" s="86">
        <f>SUM(D11:D12)</f>
        <v>0</v>
      </c>
      <c r="E10" s="157"/>
    </row>
    <row r="11" spans="1:12" s="9" customFormat="1" ht="16.5" customHeight="1">
      <c r="A11" s="16" t="s">
        <v>30</v>
      </c>
      <c r="B11" s="16" t="s">
        <v>59</v>
      </c>
      <c r="C11" s="33"/>
      <c r="D11" s="34"/>
      <c r="E11" s="157"/>
    </row>
    <row r="12" spans="1:12" ht="16.5" customHeight="1">
      <c r="A12" s="16" t="s">
        <v>31</v>
      </c>
      <c r="B12" s="16" t="s">
        <v>0</v>
      </c>
      <c r="C12" s="33"/>
      <c r="D12" s="34"/>
      <c r="E12" s="155"/>
    </row>
    <row r="13" spans="1:12">
      <c r="A13" s="14">
        <v>1.2</v>
      </c>
      <c r="B13" s="14" t="s">
        <v>60</v>
      </c>
      <c r="C13" s="86">
        <f>SUM(C14,C17,C29:C32,C35,C36,C43,C44,C45,C46,C47,C51,C52)</f>
        <v>0</v>
      </c>
      <c r="D13" s="86">
        <f>SUM(D14,D17,D29:D32,D35,D36,D43,D44,D45,D46,D47,D51,D52)</f>
        <v>0</v>
      </c>
      <c r="E13" s="155"/>
    </row>
    <row r="14" spans="1:12">
      <c r="A14" s="16" t="s">
        <v>32</v>
      </c>
      <c r="B14" s="16" t="s">
        <v>1</v>
      </c>
      <c r="C14" s="85">
        <f>SUM(C15:C16)</f>
        <v>0</v>
      </c>
      <c r="D14" s="85">
        <f>SUM(D15:D16)</f>
        <v>0</v>
      </c>
      <c r="E14" s="155"/>
    </row>
    <row r="15" spans="1:12" ht="17.25" customHeight="1">
      <c r="A15" s="17" t="s">
        <v>97</v>
      </c>
      <c r="B15" s="17" t="s">
        <v>61</v>
      </c>
      <c r="C15" s="35"/>
      <c r="D15" s="36"/>
      <c r="E15" s="155"/>
    </row>
    <row r="16" spans="1:12" ht="17.25" customHeight="1">
      <c r="A16" s="17" t="s">
        <v>98</v>
      </c>
      <c r="B16" s="17" t="s">
        <v>62</v>
      </c>
      <c r="C16" s="35"/>
      <c r="D16" s="36"/>
      <c r="E16" s="155"/>
    </row>
    <row r="17" spans="1:5">
      <c r="A17" s="16" t="s">
        <v>33</v>
      </c>
      <c r="B17" s="16" t="s">
        <v>2</v>
      </c>
      <c r="C17" s="85">
        <f>SUM(C18:C23,C28)</f>
        <v>0</v>
      </c>
      <c r="D17" s="85">
        <f>SUM(D18:D23,D28)</f>
        <v>0</v>
      </c>
      <c r="E17" s="155"/>
    </row>
    <row r="18" spans="1:5" ht="30">
      <c r="A18" s="17" t="s">
        <v>12</v>
      </c>
      <c r="B18" s="17" t="s">
        <v>249</v>
      </c>
      <c r="C18" s="37"/>
      <c r="D18" s="38"/>
      <c r="E18" s="155"/>
    </row>
    <row r="19" spans="1:5">
      <c r="A19" s="17" t="s">
        <v>13</v>
      </c>
      <c r="B19" s="17" t="s">
        <v>14</v>
      </c>
      <c r="C19" s="37"/>
      <c r="D19" s="39"/>
      <c r="E19" s="155"/>
    </row>
    <row r="20" spans="1:5" ht="30">
      <c r="A20" s="17" t="s">
        <v>280</v>
      </c>
      <c r="B20" s="17" t="s">
        <v>22</v>
      </c>
      <c r="C20" s="37"/>
      <c r="D20" s="40"/>
      <c r="E20" s="155"/>
    </row>
    <row r="21" spans="1:5">
      <c r="A21" s="17" t="s">
        <v>281</v>
      </c>
      <c r="B21" s="17" t="s">
        <v>15</v>
      </c>
      <c r="C21" s="37"/>
      <c r="D21" s="40"/>
      <c r="E21" s="155"/>
    </row>
    <row r="22" spans="1:5">
      <c r="A22" s="17" t="s">
        <v>282</v>
      </c>
      <c r="B22" s="17" t="s">
        <v>16</v>
      </c>
      <c r="C22" s="37"/>
      <c r="D22" s="40"/>
      <c r="E22" s="155"/>
    </row>
    <row r="23" spans="1:5">
      <c r="A23" s="17" t="s">
        <v>283</v>
      </c>
      <c r="B23" s="17" t="s">
        <v>17</v>
      </c>
      <c r="C23" s="119">
        <f>SUM(C24:C27)</f>
        <v>0</v>
      </c>
      <c r="D23" s="119">
        <f>SUM(D24:D27)</f>
        <v>0</v>
      </c>
      <c r="E23" s="155"/>
    </row>
    <row r="24" spans="1:5" ht="16.5" customHeight="1">
      <c r="A24" s="18" t="s">
        <v>284</v>
      </c>
      <c r="B24" s="18" t="s">
        <v>18</v>
      </c>
      <c r="C24" s="37"/>
      <c r="D24" s="40"/>
      <c r="E24" s="155"/>
    </row>
    <row r="25" spans="1:5" ht="16.5" customHeight="1">
      <c r="A25" s="18" t="s">
        <v>285</v>
      </c>
      <c r="B25" s="18" t="s">
        <v>19</v>
      </c>
      <c r="C25" s="37"/>
      <c r="D25" s="40"/>
      <c r="E25" s="155"/>
    </row>
    <row r="26" spans="1:5" ht="16.5" customHeight="1">
      <c r="A26" s="18" t="s">
        <v>286</v>
      </c>
      <c r="B26" s="18" t="s">
        <v>20</v>
      </c>
      <c r="C26" s="37"/>
      <c r="D26" s="40"/>
      <c r="E26" s="155"/>
    </row>
    <row r="27" spans="1:5" ht="16.5" customHeight="1">
      <c r="A27" s="18" t="s">
        <v>287</v>
      </c>
      <c r="B27" s="18" t="s">
        <v>23</v>
      </c>
      <c r="C27" s="37"/>
      <c r="D27" s="41"/>
      <c r="E27" s="155"/>
    </row>
    <row r="28" spans="1:5">
      <c r="A28" s="17" t="s">
        <v>288</v>
      </c>
      <c r="B28" s="17" t="s">
        <v>21</v>
      </c>
      <c r="C28" s="37"/>
      <c r="D28" s="41"/>
      <c r="E28" s="155"/>
    </row>
    <row r="29" spans="1:5">
      <c r="A29" s="16" t="s">
        <v>34</v>
      </c>
      <c r="B29" s="16" t="s">
        <v>3</v>
      </c>
      <c r="C29" s="33"/>
      <c r="D29" s="34"/>
      <c r="E29" s="155"/>
    </row>
    <row r="30" spans="1:5">
      <c r="A30" s="16" t="s">
        <v>35</v>
      </c>
      <c r="B30" s="16" t="s">
        <v>4</v>
      </c>
      <c r="C30" s="33"/>
      <c r="D30" s="34"/>
      <c r="E30" s="155"/>
    </row>
    <row r="31" spans="1:5">
      <c r="A31" s="16" t="s">
        <v>36</v>
      </c>
      <c r="B31" s="16" t="s">
        <v>5</v>
      </c>
      <c r="C31" s="33"/>
      <c r="D31" s="34"/>
      <c r="E31" s="155"/>
    </row>
    <row r="32" spans="1:5">
      <c r="A32" s="16" t="s">
        <v>37</v>
      </c>
      <c r="B32" s="16" t="s">
        <v>63</v>
      </c>
      <c r="C32" s="85">
        <f>SUM(C33:C34)</f>
        <v>0</v>
      </c>
      <c r="D32" s="85">
        <f>SUM(D33:D34)</f>
        <v>0</v>
      </c>
      <c r="E32" s="155"/>
    </row>
    <row r="33" spans="1:5">
      <c r="A33" s="17" t="s">
        <v>289</v>
      </c>
      <c r="B33" s="17" t="s">
        <v>56</v>
      </c>
      <c r="C33" s="33"/>
      <c r="D33" s="34"/>
      <c r="E33" s="155"/>
    </row>
    <row r="34" spans="1:5">
      <c r="A34" s="17" t="s">
        <v>290</v>
      </c>
      <c r="B34" s="17" t="s">
        <v>55</v>
      </c>
      <c r="C34" s="33"/>
      <c r="D34" s="34"/>
      <c r="E34" s="155"/>
    </row>
    <row r="35" spans="1:5">
      <c r="A35" s="16" t="s">
        <v>38</v>
      </c>
      <c r="B35" s="16" t="s">
        <v>49</v>
      </c>
      <c r="C35" s="33"/>
      <c r="D35" s="34"/>
      <c r="E35" s="155"/>
    </row>
    <row r="36" spans="1:5">
      <c r="A36" s="16" t="s">
        <v>39</v>
      </c>
      <c r="B36" s="16" t="s">
        <v>357</v>
      </c>
      <c r="C36" s="85">
        <f>SUM(C37:C42)</f>
        <v>0</v>
      </c>
      <c r="D36" s="85">
        <f>SUM(D37:D42)</f>
        <v>0</v>
      </c>
      <c r="E36" s="155"/>
    </row>
    <row r="37" spans="1:5">
      <c r="A37" s="17" t="s">
        <v>354</v>
      </c>
      <c r="B37" s="17" t="s">
        <v>358</v>
      </c>
      <c r="C37" s="33"/>
      <c r="D37" s="33"/>
      <c r="E37" s="155"/>
    </row>
    <row r="38" spans="1:5">
      <c r="A38" s="17" t="s">
        <v>355</v>
      </c>
      <c r="B38" s="17" t="s">
        <v>359</v>
      </c>
      <c r="C38" s="33"/>
      <c r="D38" s="33"/>
      <c r="E38" s="155"/>
    </row>
    <row r="39" spans="1:5">
      <c r="A39" s="17" t="s">
        <v>356</v>
      </c>
      <c r="B39" s="17" t="s">
        <v>362</v>
      </c>
      <c r="C39" s="33"/>
      <c r="D39" s="34"/>
      <c r="E39" s="155"/>
    </row>
    <row r="40" spans="1:5">
      <c r="A40" s="17" t="s">
        <v>361</v>
      </c>
      <c r="B40" s="17" t="s">
        <v>363</v>
      </c>
      <c r="C40" s="33"/>
      <c r="D40" s="34"/>
      <c r="E40" s="155"/>
    </row>
    <row r="41" spans="1:5">
      <c r="A41" s="17" t="s">
        <v>364</v>
      </c>
      <c r="B41" s="17" t="s">
        <v>498</v>
      </c>
      <c r="C41" s="33"/>
      <c r="D41" s="34"/>
      <c r="E41" s="155"/>
    </row>
    <row r="42" spans="1:5">
      <c r="A42" s="17" t="s">
        <v>499</v>
      </c>
      <c r="B42" s="17" t="s">
        <v>360</v>
      </c>
      <c r="C42" s="33"/>
      <c r="D42" s="34"/>
      <c r="E42" s="155"/>
    </row>
    <row r="43" spans="1:5" ht="30">
      <c r="A43" s="16" t="s">
        <v>40</v>
      </c>
      <c r="B43" s="16" t="s">
        <v>28</v>
      </c>
      <c r="C43" s="33"/>
      <c r="D43" s="34"/>
      <c r="E43" s="155"/>
    </row>
    <row r="44" spans="1:5">
      <c r="A44" s="16" t="s">
        <v>41</v>
      </c>
      <c r="B44" s="16" t="s">
        <v>24</v>
      </c>
      <c r="C44" s="33"/>
      <c r="D44" s="34"/>
      <c r="E44" s="155"/>
    </row>
    <row r="45" spans="1:5">
      <c r="A45" s="16" t="s">
        <v>42</v>
      </c>
      <c r="B45" s="16" t="s">
        <v>25</v>
      </c>
      <c r="C45" s="33"/>
      <c r="D45" s="34"/>
      <c r="E45" s="155"/>
    </row>
    <row r="46" spans="1:5">
      <c r="A46" s="16" t="s">
        <v>43</v>
      </c>
      <c r="B46" s="16" t="s">
        <v>26</v>
      </c>
      <c r="C46" s="33"/>
      <c r="D46" s="34"/>
      <c r="E46" s="155"/>
    </row>
    <row r="47" spans="1:5">
      <c r="A47" s="16" t="s">
        <v>44</v>
      </c>
      <c r="B47" s="16" t="s">
        <v>295</v>
      </c>
      <c r="C47" s="85">
        <f>SUM(C48:C50)</f>
        <v>0</v>
      </c>
      <c r="D47" s="85">
        <f>SUM(D48:D50)</f>
        <v>0</v>
      </c>
      <c r="E47" s="155"/>
    </row>
    <row r="48" spans="1:5">
      <c r="A48" s="99" t="s">
        <v>370</v>
      </c>
      <c r="B48" s="99" t="s">
        <v>373</v>
      </c>
      <c r="C48" s="33"/>
      <c r="D48" s="34"/>
      <c r="E48" s="155"/>
    </row>
    <row r="49" spans="1:5">
      <c r="A49" s="99" t="s">
        <v>371</v>
      </c>
      <c r="B49" s="99" t="s">
        <v>372</v>
      </c>
      <c r="C49" s="33"/>
      <c r="D49" s="34"/>
      <c r="E49" s="155"/>
    </row>
    <row r="50" spans="1:5">
      <c r="A50" s="99" t="s">
        <v>374</v>
      </c>
      <c r="B50" s="99" t="s">
        <v>375</v>
      </c>
      <c r="C50" s="33"/>
      <c r="D50" s="34"/>
      <c r="E50" s="155"/>
    </row>
    <row r="51" spans="1:5" ht="26.25" customHeight="1">
      <c r="A51" s="16" t="s">
        <v>45</v>
      </c>
      <c r="B51" s="16" t="s">
        <v>29</v>
      </c>
      <c r="C51" s="33"/>
      <c r="D51" s="34"/>
      <c r="E51" s="155"/>
    </row>
    <row r="52" spans="1:5">
      <c r="A52" s="16" t="s">
        <v>46</v>
      </c>
      <c r="B52" s="16" t="s">
        <v>6</v>
      </c>
      <c r="C52" s="33"/>
      <c r="D52" s="34"/>
      <c r="E52" s="155"/>
    </row>
    <row r="53" spans="1:5" ht="30">
      <c r="A53" s="14">
        <v>1.3</v>
      </c>
      <c r="B53" s="89" t="s">
        <v>414</v>
      </c>
      <c r="C53" s="86">
        <f>SUM(C54:C55)</f>
        <v>0</v>
      </c>
      <c r="D53" s="86">
        <f>SUM(D54:D55)</f>
        <v>0</v>
      </c>
      <c r="E53" s="155"/>
    </row>
    <row r="54" spans="1:5" ht="30">
      <c r="A54" s="16" t="s">
        <v>50</v>
      </c>
      <c r="B54" s="16" t="s">
        <v>48</v>
      </c>
      <c r="C54" s="33"/>
      <c r="D54" s="34"/>
      <c r="E54" s="155"/>
    </row>
    <row r="55" spans="1:5">
      <c r="A55" s="16" t="s">
        <v>51</v>
      </c>
      <c r="B55" s="16" t="s">
        <v>47</v>
      </c>
      <c r="C55" s="33"/>
      <c r="D55" s="34"/>
      <c r="E55" s="155"/>
    </row>
    <row r="56" spans="1:5">
      <c r="A56" s="14">
        <v>1.4</v>
      </c>
      <c r="B56" s="14" t="s">
        <v>416</v>
      </c>
      <c r="C56" s="33"/>
      <c r="D56" s="34"/>
      <c r="E56" s="155"/>
    </row>
    <row r="57" spans="1:5">
      <c r="A57" s="14">
        <v>1.5</v>
      </c>
      <c r="B57" s="14" t="s">
        <v>7</v>
      </c>
      <c r="C57" s="37"/>
      <c r="D57" s="40"/>
      <c r="E57" s="155"/>
    </row>
    <row r="58" spans="1:5">
      <c r="A58" s="14">
        <v>1.6</v>
      </c>
      <c r="B58" s="45" t="s">
        <v>8</v>
      </c>
      <c r="C58" s="86">
        <f>SUM(C59:C63)</f>
        <v>0</v>
      </c>
      <c r="D58" s="86">
        <f>SUM(D59:D63)</f>
        <v>0</v>
      </c>
      <c r="E58" s="155"/>
    </row>
    <row r="59" spans="1:5">
      <c r="A59" s="16" t="s">
        <v>296</v>
      </c>
      <c r="B59" s="46" t="s">
        <v>52</v>
      </c>
      <c r="C59" s="37"/>
      <c r="D59" s="40"/>
      <c r="E59" s="155"/>
    </row>
    <row r="60" spans="1:5" ht="30">
      <c r="A60" s="16" t="s">
        <v>297</v>
      </c>
      <c r="B60" s="46" t="s">
        <v>54</v>
      </c>
      <c r="C60" s="37"/>
      <c r="D60" s="40"/>
      <c r="E60" s="155"/>
    </row>
    <row r="61" spans="1:5">
      <c r="A61" s="16" t="s">
        <v>298</v>
      </c>
      <c r="B61" s="46" t="s">
        <v>53</v>
      </c>
      <c r="C61" s="40"/>
      <c r="D61" s="40"/>
      <c r="E61" s="155"/>
    </row>
    <row r="62" spans="1:5">
      <c r="A62" s="16" t="s">
        <v>299</v>
      </c>
      <c r="B62" s="46" t="s">
        <v>27</v>
      </c>
      <c r="C62" s="37"/>
      <c r="D62" s="40"/>
      <c r="E62" s="155"/>
    </row>
    <row r="63" spans="1:5">
      <c r="A63" s="16" t="s">
        <v>336</v>
      </c>
      <c r="B63" s="222" t="s">
        <v>337</v>
      </c>
      <c r="C63" s="37"/>
      <c r="D63" s="223"/>
      <c r="E63" s="155"/>
    </row>
    <row r="64" spans="1:5">
      <c r="A64" s="13">
        <v>2</v>
      </c>
      <c r="B64" s="47" t="s">
        <v>105</v>
      </c>
      <c r="C64" s="288"/>
      <c r="D64" s="120">
        <f>SUM(D65:D70)</f>
        <v>0</v>
      </c>
      <c r="E64" s="155"/>
    </row>
    <row r="65" spans="1:5">
      <c r="A65" s="15">
        <v>2.1</v>
      </c>
      <c r="B65" s="48" t="s">
        <v>99</v>
      </c>
      <c r="C65" s="288"/>
      <c r="D65" s="42"/>
      <c r="E65" s="155"/>
    </row>
    <row r="66" spans="1:5">
      <c r="A66" s="15">
        <v>2.2000000000000002</v>
      </c>
      <c r="B66" s="48" t="s">
        <v>103</v>
      </c>
      <c r="C66" s="290"/>
      <c r="D66" s="43"/>
      <c r="E66" s="155"/>
    </row>
    <row r="67" spans="1:5">
      <c r="A67" s="15">
        <v>2.2999999999999998</v>
      </c>
      <c r="B67" s="48" t="s">
        <v>102</v>
      </c>
      <c r="C67" s="290"/>
      <c r="D67" s="43"/>
      <c r="E67" s="155"/>
    </row>
    <row r="68" spans="1:5">
      <c r="A68" s="15">
        <v>2.4</v>
      </c>
      <c r="B68" s="48" t="s">
        <v>104</v>
      </c>
      <c r="C68" s="290"/>
      <c r="D68" s="43"/>
      <c r="E68" s="155"/>
    </row>
    <row r="69" spans="1:5">
      <c r="A69" s="15">
        <v>2.5</v>
      </c>
      <c r="B69" s="48" t="s">
        <v>100</v>
      </c>
      <c r="C69" s="290"/>
      <c r="D69" s="43"/>
      <c r="E69" s="155"/>
    </row>
    <row r="70" spans="1:5">
      <c r="A70" s="15">
        <v>2.6</v>
      </c>
      <c r="B70" s="48" t="s">
        <v>101</v>
      </c>
      <c r="C70" s="290"/>
      <c r="D70" s="43"/>
      <c r="E70" s="155"/>
    </row>
    <row r="71" spans="1:5" s="2" customFormat="1">
      <c r="A71" s="13">
        <v>3</v>
      </c>
      <c r="B71" s="286" t="s">
        <v>450</v>
      </c>
      <c r="C71" s="289"/>
      <c r="D71" s="287"/>
      <c r="E71" s="107"/>
    </row>
    <row r="72" spans="1:5" s="2" customFormat="1">
      <c r="A72" s="13">
        <v>4</v>
      </c>
      <c r="B72" s="13" t="s">
        <v>251</v>
      </c>
      <c r="C72" s="289">
        <f>SUM(C73:C74)</f>
        <v>0</v>
      </c>
      <c r="D72" s="87">
        <f>SUM(D73:D74)</f>
        <v>0</v>
      </c>
      <c r="E72" s="107"/>
    </row>
    <row r="73" spans="1:5" s="2" customFormat="1">
      <c r="A73" s="15">
        <v>4.0999999999999996</v>
      </c>
      <c r="B73" s="15" t="s">
        <v>252</v>
      </c>
      <c r="C73" s="8"/>
      <c r="D73" s="8"/>
      <c r="E73" s="107"/>
    </row>
    <row r="74" spans="1:5" s="2" customFormat="1">
      <c r="A74" s="15">
        <v>4.2</v>
      </c>
      <c r="B74" s="15" t="s">
        <v>253</v>
      </c>
      <c r="C74" s="8"/>
      <c r="D74" s="8"/>
      <c r="E74" s="107"/>
    </row>
    <row r="75" spans="1:5" s="2" customFormat="1">
      <c r="A75" s="13">
        <v>5</v>
      </c>
      <c r="B75" s="284" t="s">
        <v>278</v>
      </c>
      <c r="C75" s="8"/>
      <c r="D75" s="87"/>
      <c r="E75" s="107"/>
    </row>
    <row r="76" spans="1:5" s="2" customFormat="1">
      <c r="A76" s="388"/>
      <c r="B76" s="388"/>
      <c r="C76" s="12"/>
      <c r="D76" s="12"/>
      <c r="E76" s="107"/>
    </row>
    <row r="77" spans="1:5" s="2" customFormat="1">
      <c r="A77" s="530" t="s">
        <v>500</v>
      </c>
      <c r="B77" s="530"/>
      <c r="C77" s="530"/>
      <c r="D77" s="530"/>
      <c r="E77" s="107"/>
    </row>
    <row r="78" spans="1:5" s="2" customFormat="1">
      <c r="A78" s="388"/>
      <c r="B78" s="388"/>
      <c r="C78" s="12"/>
      <c r="D78" s="12"/>
      <c r="E78" s="107"/>
    </row>
    <row r="79" spans="1:5" s="23" customFormat="1" ht="12.75"/>
    <row r="80" spans="1:5" s="2" customFormat="1">
      <c r="A80" s="71" t="s">
        <v>106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4" t="s">
        <v>501</v>
      </c>
      <c r="D83" s="12"/>
      <c r="E83"/>
      <c r="F83"/>
      <c r="G83"/>
      <c r="H83"/>
      <c r="I83"/>
    </row>
    <row r="84" spans="1:9" s="2" customFormat="1">
      <c r="A84"/>
      <c r="B84" s="538" t="s">
        <v>502</v>
      </c>
      <c r="C84" s="538"/>
      <c r="D84" s="538"/>
      <c r="E84"/>
      <c r="F84"/>
      <c r="G84"/>
      <c r="H84"/>
      <c r="I84"/>
    </row>
    <row r="85" spans="1:9" customFormat="1" ht="12.75">
      <c r="B85" s="67" t="s">
        <v>503</v>
      </c>
    </row>
    <row r="86" spans="1:9" s="2" customFormat="1">
      <c r="A86" s="11"/>
      <c r="B86" s="538" t="s">
        <v>504</v>
      </c>
      <c r="C86" s="538"/>
      <c r="D86" s="538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333</v>
      </c>
      <c r="B1" s="79"/>
      <c r="C1" s="527" t="s">
        <v>108</v>
      </c>
      <c r="D1" s="527"/>
      <c r="E1" s="93"/>
    </row>
    <row r="2" spans="1:5" s="6" customFormat="1">
      <c r="A2" s="76" t="s">
        <v>327</v>
      </c>
      <c r="B2" s="79"/>
      <c r="C2" s="517" t="s">
        <v>625</v>
      </c>
      <c r="D2" s="518"/>
      <c r="E2" s="93"/>
    </row>
    <row r="3" spans="1:5" s="6" customFormat="1">
      <c r="A3" s="78" t="s">
        <v>139</v>
      </c>
      <c r="B3" s="76"/>
      <c r="C3" s="167"/>
      <c r="D3" s="167"/>
      <c r="E3" s="93"/>
    </row>
    <row r="4" spans="1:5" s="6" customFormat="1">
      <c r="A4" s="78"/>
      <c r="B4" s="78"/>
      <c r="C4" s="167"/>
      <c r="D4" s="167"/>
      <c r="E4" s="93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>
      <c r="A6" s="82" t="str">
        <f>'ფორმა N1'!D4</f>
        <v>საქართველოს კონსერვატიული პარტია</v>
      </c>
      <c r="B6" s="82"/>
      <c r="C6" s="83"/>
      <c r="D6" s="83"/>
      <c r="E6" s="94"/>
    </row>
    <row r="7" spans="1:5">
      <c r="A7" s="79"/>
      <c r="B7" s="79"/>
      <c r="C7" s="78"/>
      <c r="D7" s="78"/>
      <c r="E7" s="94"/>
    </row>
    <row r="8" spans="1:5" s="6" customFormat="1">
      <c r="A8" s="166"/>
      <c r="B8" s="166"/>
      <c r="C8" s="80"/>
      <c r="D8" s="80"/>
      <c r="E8" s="93"/>
    </row>
    <row r="9" spans="1:5" s="6" customFormat="1" ht="30">
      <c r="A9" s="91" t="s">
        <v>64</v>
      </c>
      <c r="B9" s="91" t="s">
        <v>332</v>
      </c>
      <c r="C9" s="81" t="s">
        <v>10</v>
      </c>
      <c r="D9" s="81" t="s">
        <v>9</v>
      </c>
      <c r="E9" s="93"/>
    </row>
    <row r="10" spans="1:5" s="9" customFormat="1" ht="18">
      <c r="A10" s="100" t="s">
        <v>328</v>
      </c>
      <c r="B10" s="100"/>
      <c r="C10" s="4"/>
      <c r="D10" s="4"/>
      <c r="E10" s="95"/>
    </row>
    <row r="11" spans="1:5" s="10" customFormat="1">
      <c r="A11" s="100" t="s">
        <v>329</v>
      </c>
      <c r="B11" s="100"/>
      <c r="C11" s="4"/>
      <c r="D11" s="4"/>
      <c r="E11" s="96"/>
    </row>
    <row r="12" spans="1:5" s="10" customFormat="1">
      <c r="A12" s="89" t="s">
        <v>277</v>
      </c>
      <c r="B12" s="89"/>
      <c r="C12" s="4"/>
      <c r="D12" s="4"/>
      <c r="E12" s="96"/>
    </row>
    <row r="13" spans="1:5" s="10" customFormat="1">
      <c r="A13" s="89" t="s">
        <v>277</v>
      </c>
      <c r="B13" s="89"/>
      <c r="C13" s="4"/>
      <c r="D13" s="4"/>
      <c r="E13" s="96"/>
    </row>
    <row r="14" spans="1:5" s="10" customFormat="1">
      <c r="A14" s="89" t="s">
        <v>277</v>
      </c>
      <c r="B14" s="89"/>
      <c r="C14" s="4"/>
      <c r="D14" s="4"/>
      <c r="E14" s="96"/>
    </row>
    <row r="15" spans="1:5" s="10" customFormat="1">
      <c r="A15" s="89" t="s">
        <v>277</v>
      </c>
      <c r="B15" s="89"/>
      <c r="C15" s="4"/>
      <c r="D15" s="4"/>
      <c r="E15" s="96"/>
    </row>
    <row r="16" spans="1:5" s="10" customFormat="1">
      <c r="A16" s="89" t="s">
        <v>277</v>
      </c>
      <c r="B16" s="89"/>
      <c r="C16" s="4"/>
      <c r="D16" s="4"/>
      <c r="E16" s="96"/>
    </row>
    <row r="17" spans="1:5" s="10" customFormat="1" ht="17.25" customHeight="1">
      <c r="A17" s="100" t="s">
        <v>330</v>
      </c>
      <c r="B17" s="89"/>
      <c r="C17" s="4"/>
      <c r="D17" s="4"/>
      <c r="E17" s="96"/>
    </row>
    <row r="18" spans="1:5" s="10" customFormat="1" ht="18" customHeight="1">
      <c r="A18" s="100" t="s">
        <v>331</v>
      </c>
      <c r="B18" s="89"/>
      <c r="C18" s="4"/>
      <c r="D18" s="4"/>
      <c r="E18" s="96"/>
    </row>
    <row r="19" spans="1:5" s="10" customFormat="1">
      <c r="A19" s="89" t="s">
        <v>277</v>
      </c>
      <c r="B19" s="89"/>
      <c r="C19" s="4"/>
      <c r="D19" s="4"/>
      <c r="E19" s="96"/>
    </row>
    <row r="20" spans="1:5" s="10" customFormat="1">
      <c r="A20" s="89" t="s">
        <v>277</v>
      </c>
      <c r="B20" s="89"/>
      <c r="C20" s="4"/>
      <c r="D20" s="4"/>
      <c r="E20" s="96"/>
    </row>
    <row r="21" spans="1:5" s="10" customFormat="1">
      <c r="A21" s="89" t="s">
        <v>277</v>
      </c>
      <c r="B21" s="89"/>
      <c r="C21" s="4"/>
      <c r="D21" s="4"/>
      <c r="E21" s="96"/>
    </row>
    <row r="22" spans="1:5" s="10" customFormat="1">
      <c r="A22" s="89" t="s">
        <v>277</v>
      </c>
      <c r="B22" s="89"/>
      <c r="C22" s="4"/>
      <c r="D22" s="4"/>
      <c r="E22" s="96"/>
    </row>
    <row r="23" spans="1:5" s="10" customFormat="1">
      <c r="A23" s="89" t="s">
        <v>277</v>
      </c>
      <c r="B23" s="89"/>
      <c r="C23" s="4"/>
      <c r="D23" s="4"/>
      <c r="E23" s="96"/>
    </row>
    <row r="24" spans="1:5" s="3" customFormat="1">
      <c r="A24" s="90"/>
      <c r="B24" s="90"/>
      <c r="C24" s="4"/>
      <c r="D24" s="4"/>
      <c r="E24" s="97"/>
    </row>
    <row r="25" spans="1:5">
      <c r="A25" s="101"/>
      <c r="B25" s="101" t="s">
        <v>334</v>
      </c>
      <c r="C25" s="88">
        <f>SUM(C10:C24)</f>
        <v>0</v>
      </c>
      <c r="D25" s="88">
        <f>SUM(D10:D24)</f>
        <v>0</v>
      </c>
      <c r="E25" s="98"/>
    </row>
    <row r="26" spans="1:5">
      <c r="A26" s="44"/>
      <c r="B26" s="44"/>
    </row>
    <row r="27" spans="1:5">
      <c r="A27" s="2" t="s">
        <v>434</v>
      </c>
      <c r="E27" s="5"/>
    </row>
    <row r="28" spans="1:5">
      <c r="A28" s="2" t="s">
        <v>418</v>
      </c>
    </row>
    <row r="29" spans="1:5">
      <c r="A29" s="221" t="s">
        <v>419</v>
      </c>
    </row>
    <row r="30" spans="1:5">
      <c r="A30" s="221"/>
    </row>
    <row r="31" spans="1:5">
      <c r="A31" s="221" t="s">
        <v>351</v>
      </c>
    </row>
    <row r="32" spans="1:5" s="23" customFormat="1" ht="12.75"/>
    <row r="33" spans="1:9">
      <c r="A33" s="71" t="s">
        <v>106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1"/>
      <c r="B36" s="71" t="s">
        <v>270</v>
      </c>
      <c r="D36" s="12"/>
      <c r="E36"/>
      <c r="F36"/>
      <c r="G36"/>
      <c r="H36"/>
      <c r="I36"/>
    </row>
    <row r="37" spans="1:9">
      <c r="B37" s="2" t="s">
        <v>269</v>
      </c>
      <c r="D37" s="12"/>
      <c r="E37"/>
      <c r="F37"/>
      <c r="G37"/>
      <c r="H37"/>
      <c r="I37"/>
    </row>
    <row r="38" spans="1:9" customFormat="1" ht="12.75">
      <c r="A38" s="67"/>
      <c r="B38" s="67" t="s">
        <v>138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91" customWidth="1"/>
    <col min="2" max="2" width="20.85546875" style="191" customWidth="1"/>
    <col min="3" max="3" width="26" style="191" customWidth="1"/>
    <col min="4" max="4" width="17" style="191" customWidth="1"/>
    <col min="5" max="5" width="18.140625" style="191" customWidth="1"/>
    <col min="6" max="6" width="14.7109375" style="191" customWidth="1"/>
    <col min="7" max="7" width="15.5703125" style="191" customWidth="1"/>
    <col min="8" max="8" width="14.7109375" style="191" customWidth="1"/>
    <col min="9" max="9" width="29.7109375" style="191" customWidth="1"/>
    <col min="10" max="10" width="0" style="191" hidden="1" customWidth="1"/>
    <col min="11" max="16384" width="9.140625" style="191"/>
  </cols>
  <sheetData>
    <row r="1" spans="1:10" ht="15">
      <c r="A1" s="76" t="s">
        <v>475</v>
      </c>
      <c r="B1" s="76"/>
      <c r="C1" s="79"/>
      <c r="D1" s="79"/>
      <c r="E1" s="79"/>
      <c r="F1" s="79"/>
      <c r="G1" s="295"/>
      <c r="H1" s="295"/>
      <c r="I1" s="527" t="s">
        <v>108</v>
      </c>
      <c r="J1" s="527"/>
    </row>
    <row r="2" spans="1:10" ht="15">
      <c r="A2" s="78" t="s">
        <v>139</v>
      </c>
      <c r="B2" s="76"/>
      <c r="C2" s="79"/>
      <c r="D2" s="79"/>
      <c r="E2" s="79"/>
      <c r="F2" s="79"/>
      <c r="G2" s="295"/>
      <c r="H2" s="295"/>
      <c r="I2" s="517" t="s">
        <v>625</v>
      </c>
      <c r="J2" s="518"/>
    </row>
    <row r="3" spans="1:10" ht="15">
      <c r="A3" s="78"/>
      <c r="B3" s="78"/>
      <c r="C3" s="76"/>
      <c r="D3" s="76"/>
      <c r="E3" s="76"/>
      <c r="F3" s="76"/>
      <c r="G3" s="295"/>
      <c r="H3" s="295"/>
      <c r="I3" s="295"/>
    </row>
    <row r="4" spans="1:10" ht="15">
      <c r="A4" s="79" t="s">
        <v>273</v>
      </c>
      <c r="B4" s="79"/>
      <c r="C4" s="79"/>
      <c r="D4" s="79"/>
      <c r="E4" s="79"/>
      <c r="F4" s="79"/>
      <c r="G4" s="78"/>
      <c r="H4" s="78"/>
      <c r="I4" s="78"/>
    </row>
    <row r="5" spans="1:10" ht="15">
      <c r="A5" s="82" t="str">
        <f>'ფორმა N1'!D4</f>
        <v>საქართველოს კონსერვატიული პარტია</v>
      </c>
      <c r="B5" s="82"/>
      <c r="C5" s="82"/>
      <c r="D5" s="82"/>
      <c r="E5" s="82"/>
      <c r="F5" s="82"/>
      <c r="G5" s="83"/>
      <c r="H5" s="83"/>
      <c r="I5" s="83"/>
    </row>
    <row r="6" spans="1:10" ht="15">
      <c r="A6" s="79"/>
      <c r="B6" s="79"/>
      <c r="C6" s="79"/>
      <c r="D6" s="79"/>
      <c r="E6" s="79"/>
      <c r="F6" s="79"/>
      <c r="G6" s="78"/>
      <c r="H6" s="78"/>
      <c r="I6" s="78"/>
    </row>
    <row r="7" spans="1:10" ht="15">
      <c r="A7" s="294"/>
      <c r="B7" s="294"/>
      <c r="C7" s="294"/>
      <c r="D7" s="294"/>
      <c r="E7" s="294"/>
      <c r="F7" s="294"/>
      <c r="G7" s="80"/>
      <c r="H7" s="80"/>
      <c r="I7" s="80"/>
    </row>
    <row r="8" spans="1:10" ht="45">
      <c r="A8" s="92" t="s">
        <v>64</v>
      </c>
      <c r="B8" s="92" t="s">
        <v>339</v>
      </c>
      <c r="C8" s="92" t="s">
        <v>340</v>
      </c>
      <c r="D8" s="92" t="s">
        <v>226</v>
      </c>
      <c r="E8" s="92" t="s">
        <v>344</v>
      </c>
      <c r="F8" s="92" t="s">
        <v>348</v>
      </c>
      <c r="G8" s="81" t="s">
        <v>10</v>
      </c>
      <c r="H8" s="81" t="s">
        <v>9</v>
      </c>
      <c r="I8" s="81" t="s">
        <v>395</v>
      </c>
      <c r="J8" s="236" t="s">
        <v>347</v>
      </c>
    </row>
    <row r="9" spans="1:10" ht="15">
      <c r="A9" s="100">
        <v>1</v>
      </c>
      <c r="B9" s="100"/>
      <c r="C9" s="100"/>
      <c r="D9" s="100"/>
      <c r="E9" s="100"/>
      <c r="F9" s="100"/>
      <c r="G9" s="4"/>
      <c r="H9" s="4"/>
      <c r="I9" s="4"/>
      <c r="J9" s="236" t="s">
        <v>0</v>
      </c>
    </row>
    <row r="10" spans="1:10" ht="15">
      <c r="A10" s="100">
        <v>2</v>
      </c>
      <c r="B10" s="100"/>
      <c r="C10" s="100"/>
      <c r="D10" s="100"/>
      <c r="E10" s="100"/>
      <c r="F10" s="100"/>
      <c r="G10" s="4"/>
      <c r="H10" s="4"/>
      <c r="I10" s="4"/>
    </row>
    <row r="11" spans="1:10" ht="15">
      <c r="A11" s="100">
        <v>3</v>
      </c>
      <c r="B11" s="89"/>
      <c r="C11" s="89"/>
      <c r="D11" s="89"/>
      <c r="E11" s="89"/>
      <c r="F11" s="100"/>
      <c r="G11" s="4"/>
      <c r="H11" s="4"/>
      <c r="I11" s="4"/>
    </row>
    <row r="12" spans="1:10" ht="15">
      <c r="A12" s="100">
        <v>4</v>
      </c>
      <c r="B12" s="89"/>
      <c r="C12" s="89"/>
      <c r="D12" s="89"/>
      <c r="E12" s="89"/>
      <c r="F12" s="100"/>
      <c r="G12" s="4"/>
      <c r="H12" s="4"/>
      <c r="I12" s="4"/>
    </row>
    <row r="13" spans="1:10" ht="15">
      <c r="A13" s="100">
        <v>5</v>
      </c>
      <c r="B13" s="89"/>
      <c r="C13" s="89"/>
      <c r="D13" s="89"/>
      <c r="E13" s="89"/>
      <c r="F13" s="100"/>
      <c r="G13" s="4"/>
      <c r="H13" s="4"/>
      <c r="I13" s="4"/>
    </row>
    <row r="14" spans="1:10" ht="15">
      <c r="A14" s="100">
        <v>6</v>
      </c>
      <c r="B14" s="89"/>
      <c r="C14" s="89"/>
      <c r="D14" s="89"/>
      <c r="E14" s="89"/>
      <c r="F14" s="100"/>
      <c r="G14" s="4"/>
      <c r="H14" s="4"/>
      <c r="I14" s="4"/>
    </row>
    <row r="15" spans="1:10" ht="15">
      <c r="A15" s="100">
        <v>7</v>
      </c>
      <c r="B15" s="89"/>
      <c r="C15" s="89"/>
      <c r="D15" s="89"/>
      <c r="E15" s="89"/>
      <c r="F15" s="100"/>
      <c r="G15" s="4"/>
      <c r="H15" s="4"/>
      <c r="I15" s="4"/>
    </row>
    <row r="16" spans="1:10" ht="15">
      <c r="A16" s="100">
        <v>8</v>
      </c>
      <c r="B16" s="89"/>
      <c r="C16" s="89"/>
      <c r="D16" s="89"/>
      <c r="E16" s="89"/>
      <c r="F16" s="100"/>
      <c r="G16" s="4"/>
      <c r="H16" s="4"/>
      <c r="I16" s="4"/>
    </row>
    <row r="17" spans="1:9" ht="15">
      <c r="A17" s="100">
        <v>9</v>
      </c>
      <c r="B17" s="89"/>
      <c r="C17" s="89"/>
      <c r="D17" s="89"/>
      <c r="E17" s="89"/>
      <c r="F17" s="100"/>
      <c r="G17" s="4"/>
      <c r="H17" s="4"/>
      <c r="I17" s="4"/>
    </row>
    <row r="18" spans="1:9" ht="15">
      <c r="A18" s="100">
        <v>10</v>
      </c>
      <c r="B18" s="89"/>
      <c r="C18" s="89"/>
      <c r="D18" s="89"/>
      <c r="E18" s="89"/>
      <c r="F18" s="100"/>
      <c r="G18" s="4"/>
      <c r="H18" s="4"/>
      <c r="I18" s="4"/>
    </row>
    <row r="19" spans="1:9" ht="15">
      <c r="A19" s="100">
        <v>11</v>
      </c>
      <c r="B19" s="89"/>
      <c r="C19" s="89"/>
      <c r="D19" s="89"/>
      <c r="E19" s="89"/>
      <c r="F19" s="100"/>
      <c r="G19" s="4"/>
      <c r="H19" s="4"/>
      <c r="I19" s="4"/>
    </row>
    <row r="20" spans="1:9" ht="15">
      <c r="A20" s="100">
        <v>12</v>
      </c>
      <c r="B20" s="89"/>
      <c r="C20" s="89"/>
      <c r="D20" s="89"/>
      <c r="E20" s="89"/>
      <c r="F20" s="100"/>
      <c r="G20" s="4"/>
      <c r="H20" s="4"/>
      <c r="I20" s="4"/>
    </row>
    <row r="21" spans="1:9" ht="15">
      <c r="A21" s="100">
        <v>13</v>
      </c>
      <c r="B21" s="89"/>
      <c r="C21" s="89"/>
      <c r="D21" s="89"/>
      <c r="E21" s="89"/>
      <c r="F21" s="100"/>
      <c r="G21" s="4"/>
      <c r="H21" s="4"/>
      <c r="I21" s="4"/>
    </row>
    <row r="22" spans="1:9" ht="15">
      <c r="A22" s="100">
        <v>14</v>
      </c>
      <c r="B22" s="89"/>
      <c r="C22" s="89"/>
      <c r="D22" s="89"/>
      <c r="E22" s="89"/>
      <c r="F22" s="100"/>
      <c r="G22" s="4"/>
      <c r="H22" s="4"/>
      <c r="I22" s="4"/>
    </row>
    <row r="23" spans="1:9" ht="15">
      <c r="A23" s="100">
        <v>15</v>
      </c>
      <c r="B23" s="89"/>
      <c r="C23" s="89"/>
      <c r="D23" s="89"/>
      <c r="E23" s="89"/>
      <c r="F23" s="100"/>
      <c r="G23" s="4"/>
      <c r="H23" s="4"/>
      <c r="I23" s="4"/>
    </row>
    <row r="24" spans="1:9" ht="15">
      <c r="A24" s="89" t="s">
        <v>275</v>
      </c>
      <c r="B24" s="89"/>
      <c r="C24" s="89"/>
      <c r="D24" s="89"/>
      <c r="E24" s="89"/>
      <c r="F24" s="100"/>
      <c r="G24" s="4"/>
      <c r="H24" s="4"/>
      <c r="I24" s="4"/>
    </row>
    <row r="25" spans="1:9" ht="15">
      <c r="A25" s="89"/>
      <c r="B25" s="101"/>
      <c r="C25" s="101"/>
      <c r="D25" s="101"/>
      <c r="E25" s="101"/>
      <c r="F25" s="89" t="s">
        <v>455</v>
      </c>
      <c r="G25" s="88">
        <f>SUM(G9:G24)</f>
        <v>0</v>
      </c>
      <c r="H25" s="88">
        <f>SUM(H9:H24)</f>
        <v>0</v>
      </c>
      <c r="I25" s="88">
        <f>SUM(I9:I24)</f>
        <v>0</v>
      </c>
    </row>
    <row r="26" spans="1:9" ht="15">
      <c r="A26" s="234"/>
      <c r="B26" s="234"/>
      <c r="C26" s="234"/>
      <c r="D26" s="234"/>
      <c r="E26" s="234"/>
      <c r="F26" s="234"/>
      <c r="G26" s="234"/>
      <c r="H26" s="190"/>
      <c r="I26" s="190"/>
    </row>
    <row r="27" spans="1:9" ht="15">
      <c r="A27" s="235" t="s">
        <v>476</v>
      </c>
      <c r="B27" s="235"/>
      <c r="C27" s="234"/>
      <c r="D27" s="234"/>
      <c r="E27" s="234"/>
      <c r="F27" s="234"/>
      <c r="G27" s="234"/>
      <c r="H27" s="190"/>
      <c r="I27" s="190"/>
    </row>
    <row r="28" spans="1:9" ht="15">
      <c r="A28" s="235"/>
      <c r="B28" s="235"/>
      <c r="C28" s="234"/>
      <c r="D28" s="234"/>
      <c r="E28" s="234"/>
      <c r="F28" s="234"/>
      <c r="G28" s="234"/>
      <c r="H28" s="190"/>
      <c r="I28" s="190"/>
    </row>
    <row r="29" spans="1:9" ht="15">
      <c r="A29" s="235"/>
      <c r="B29" s="235"/>
      <c r="C29" s="190"/>
      <c r="D29" s="190"/>
      <c r="E29" s="190"/>
      <c r="F29" s="190"/>
      <c r="G29" s="190"/>
      <c r="H29" s="190"/>
      <c r="I29" s="190"/>
    </row>
    <row r="30" spans="1:9" ht="15">
      <c r="A30" s="235"/>
      <c r="B30" s="235"/>
      <c r="C30" s="190"/>
      <c r="D30" s="190"/>
      <c r="E30" s="190"/>
      <c r="F30" s="190"/>
      <c r="G30" s="190"/>
      <c r="H30" s="190"/>
      <c r="I30" s="190"/>
    </row>
    <row r="31" spans="1:9">
      <c r="A31" s="231"/>
      <c r="B31" s="231"/>
      <c r="C31" s="231"/>
      <c r="D31" s="231"/>
      <c r="E31" s="231"/>
      <c r="F31" s="231"/>
      <c r="G31" s="231"/>
      <c r="H31" s="231"/>
      <c r="I31" s="231"/>
    </row>
    <row r="32" spans="1:9" ht="15">
      <c r="A32" s="196" t="s">
        <v>106</v>
      </c>
      <c r="B32" s="196"/>
      <c r="C32" s="190"/>
      <c r="D32" s="190"/>
      <c r="E32" s="190"/>
      <c r="F32" s="190"/>
      <c r="G32" s="190"/>
      <c r="H32" s="190"/>
      <c r="I32" s="190"/>
    </row>
    <row r="33" spans="1:9" ht="15">
      <c r="A33" s="190"/>
      <c r="B33" s="190"/>
      <c r="C33" s="190"/>
      <c r="D33" s="190"/>
      <c r="E33" s="190"/>
      <c r="F33" s="190"/>
      <c r="G33" s="190"/>
      <c r="H33" s="190"/>
      <c r="I33" s="190"/>
    </row>
    <row r="34" spans="1:9" ht="15">
      <c r="A34" s="190"/>
      <c r="B34" s="190"/>
      <c r="C34" s="190"/>
      <c r="D34" s="190"/>
      <c r="E34" s="194"/>
      <c r="F34" s="194"/>
      <c r="G34" s="194"/>
      <c r="H34" s="190"/>
      <c r="I34" s="190"/>
    </row>
    <row r="35" spans="1:9" ht="15">
      <c r="A35" s="196"/>
      <c r="B35" s="196"/>
      <c r="C35" s="196" t="s">
        <v>394</v>
      </c>
      <c r="D35" s="196"/>
      <c r="E35" s="196"/>
      <c r="F35" s="196"/>
      <c r="G35" s="196"/>
      <c r="H35" s="190"/>
      <c r="I35" s="190"/>
    </row>
    <row r="36" spans="1:9" ht="15">
      <c r="A36" s="190"/>
      <c r="B36" s="190"/>
      <c r="C36" s="190" t="s">
        <v>393</v>
      </c>
      <c r="D36" s="190"/>
      <c r="E36" s="190"/>
      <c r="F36" s="190"/>
      <c r="G36" s="190"/>
      <c r="H36" s="190"/>
      <c r="I36" s="190"/>
    </row>
    <row r="37" spans="1:9">
      <c r="A37" s="198"/>
      <c r="B37" s="198"/>
      <c r="C37" s="198" t="s">
        <v>138</v>
      </c>
      <c r="D37" s="198"/>
      <c r="E37" s="198"/>
      <c r="F37" s="198"/>
      <c r="G37" s="198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6" t="s">
        <v>477</v>
      </c>
      <c r="B1" s="79"/>
      <c r="C1" s="79"/>
      <c r="D1" s="79"/>
      <c r="E1" s="79"/>
      <c r="F1" s="79"/>
      <c r="G1" s="527" t="s">
        <v>108</v>
      </c>
      <c r="H1" s="527"/>
      <c r="I1" s="393"/>
    </row>
    <row r="2" spans="1:9" ht="15">
      <c r="A2" s="78" t="s">
        <v>139</v>
      </c>
      <c r="B2" s="79"/>
      <c r="C2" s="79"/>
      <c r="D2" s="79"/>
      <c r="E2" s="79"/>
      <c r="F2" s="79"/>
      <c r="G2" s="517" t="s">
        <v>625</v>
      </c>
      <c r="H2" s="518"/>
      <c r="I2" s="78"/>
    </row>
    <row r="3" spans="1:9" ht="15">
      <c r="A3" s="78"/>
      <c r="B3" s="78"/>
      <c r="C3" s="78"/>
      <c r="D3" s="78"/>
      <c r="E3" s="78"/>
      <c r="F3" s="78"/>
      <c r="G3" s="295"/>
      <c r="H3" s="295"/>
      <c r="I3" s="393"/>
    </row>
    <row r="4" spans="1:9" ht="15">
      <c r="A4" s="79" t="s">
        <v>273</v>
      </c>
      <c r="B4" s="79"/>
      <c r="C4" s="79"/>
      <c r="D4" s="79"/>
      <c r="E4" s="79"/>
      <c r="F4" s="79"/>
      <c r="G4" s="78"/>
      <c r="H4" s="78"/>
      <c r="I4" s="78"/>
    </row>
    <row r="5" spans="1:9" ht="15">
      <c r="A5" s="82" t="str">
        <f>'ფორმა N1'!D4</f>
        <v>საქართველოს კონსერვატიული პარტია</v>
      </c>
      <c r="B5" s="82"/>
      <c r="C5" s="82"/>
      <c r="D5" s="82"/>
      <c r="E5" s="82"/>
      <c r="F5" s="82"/>
      <c r="G5" s="83"/>
      <c r="H5" s="83"/>
      <c r="I5" s="83"/>
    </row>
    <row r="6" spans="1:9" ht="15">
      <c r="A6" s="79"/>
      <c r="B6" s="79"/>
      <c r="C6" s="79"/>
      <c r="D6" s="79"/>
      <c r="E6" s="79"/>
      <c r="F6" s="79"/>
      <c r="G6" s="78"/>
      <c r="H6" s="78"/>
      <c r="I6" s="78"/>
    </row>
    <row r="7" spans="1:9" ht="15">
      <c r="A7" s="294"/>
      <c r="B7" s="294"/>
      <c r="C7" s="294"/>
      <c r="D7" s="294"/>
      <c r="E7" s="294"/>
      <c r="F7" s="294"/>
      <c r="G7" s="80"/>
      <c r="H7" s="80"/>
      <c r="I7" s="393"/>
    </row>
    <row r="8" spans="1:9" ht="45">
      <c r="A8" s="389" t="s">
        <v>64</v>
      </c>
      <c r="B8" s="81" t="s">
        <v>339</v>
      </c>
      <c r="C8" s="92" t="s">
        <v>340</v>
      </c>
      <c r="D8" s="92" t="s">
        <v>226</v>
      </c>
      <c r="E8" s="92" t="s">
        <v>343</v>
      </c>
      <c r="F8" s="92" t="s">
        <v>342</v>
      </c>
      <c r="G8" s="92" t="s">
        <v>389</v>
      </c>
      <c r="H8" s="81" t="s">
        <v>10</v>
      </c>
      <c r="I8" s="81" t="s">
        <v>9</v>
      </c>
    </row>
    <row r="9" spans="1:9" ht="15">
      <c r="A9" s="390"/>
      <c r="B9" s="391"/>
      <c r="C9" s="100"/>
      <c r="D9" s="100"/>
      <c r="E9" s="100"/>
      <c r="F9" s="100"/>
      <c r="G9" s="100"/>
      <c r="H9" s="4"/>
      <c r="I9" s="4"/>
    </row>
    <row r="10" spans="1:9" ht="15">
      <c r="A10" s="390"/>
      <c r="B10" s="391"/>
      <c r="C10" s="100"/>
      <c r="D10" s="100"/>
      <c r="E10" s="100"/>
      <c r="F10" s="100"/>
      <c r="G10" s="100"/>
      <c r="H10" s="4"/>
      <c r="I10" s="4"/>
    </row>
    <row r="11" spans="1:9" ht="15">
      <c r="A11" s="390"/>
      <c r="B11" s="391"/>
      <c r="C11" s="89"/>
      <c r="D11" s="89"/>
      <c r="E11" s="89"/>
      <c r="F11" s="89"/>
      <c r="G11" s="89"/>
      <c r="H11" s="4"/>
      <c r="I11" s="4"/>
    </row>
    <row r="12" spans="1:9" ht="15">
      <c r="A12" s="390"/>
      <c r="B12" s="391"/>
      <c r="C12" s="89"/>
      <c r="D12" s="89"/>
      <c r="E12" s="89"/>
      <c r="F12" s="89"/>
      <c r="G12" s="89"/>
      <c r="H12" s="4"/>
      <c r="I12" s="4"/>
    </row>
    <row r="13" spans="1:9" ht="15">
      <c r="A13" s="390"/>
      <c r="B13" s="391"/>
      <c r="C13" s="89"/>
      <c r="D13" s="89"/>
      <c r="E13" s="89"/>
      <c r="F13" s="89"/>
      <c r="G13" s="89"/>
      <c r="H13" s="4"/>
      <c r="I13" s="4"/>
    </row>
    <row r="14" spans="1:9" ht="15">
      <c r="A14" s="390"/>
      <c r="B14" s="391"/>
      <c r="C14" s="89"/>
      <c r="D14" s="89"/>
      <c r="E14" s="89"/>
      <c r="F14" s="89"/>
      <c r="G14" s="89"/>
      <c r="H14" s="4"/>
      <c r="I14" s="4"/>
    </row>
    <row r="15" spans="1:9" ht="15">
      <c r="A15" s="390"/>
      <c r="B15" s="391"/>
      <c r="C15" s="89"/>
      <c r="D15" s="89"/>
      <c r="E15" s="89"/>
      <c r="F15" s="89"/>
      <c r="G15" s="89"/>
      <c r="H15" s="4"/>
      <c r="I15" s="4"/>
    </row>
    <row r="16" spans="1:9" ht="15">
      <c r="A16" s="390"/>
      <c r="B16" s="391"/>
      <c r="C16" s="89"/>
      <c r="D16" s="89"/>
      <c r="E16" s="89"/>
      <c r="F16" s="89"/>
      <c r="G16" s="89"/>
      <c r="H16" s="4"/>
      <c r="I16" s="4"/>
    </row>
    <row r="17" spans="1:9" ht="15">
      <c r="A17" s="390"/>
      <c r="B17" s="391"/>
      <c r="C17" s="89"/>
      <c r="D17" s="89"/>
      <c r="E17" s="89"/>
      <c r="F17" s="89"/>
      <c r="G17" s="89"/>
      <c r="H17" s="4"/>
      <c r="I17" s="4"/>
    </row>
    <row r="18" spans="1:9" ht="15">
      <c r="A18" s="390"/>
      <c r="B18" s="391"/>
      <c r="C18" s="89"/>
      <c r="D18" s="89"/>
      <c r="E18" s="89"/>
      <c r="F18" s="89"/>
      <c r="G18" s="89"/>
      <c r="H18" s="4"/>
      <c r="I18" s="4"/>
    </row>
    <row r="19" spans="1:9" ht="15">
      <c r="A19" s="390"/>
      <c r="B19" s="391"/>
      <c r="C19" s="89"/>
      <c r="D19" s="89"/>
      <c r="E19" s="89"/>
      <c r="F19" s="89"/>
      <c r="G19" s="89"/>
      <c r="H19" s="4"/>
      <c r="I19" s="4"/>
    </row>
    <row r="20" spans="1:9" ht="15">
      <c r="A20" s="390"/>
      <c r="B20" s="391"/>
      <c r="C20" s="89"/>
      <c r="D20" s="89"/>
      <c r="E20" s="89"/>
      <c r="F20" s="89"/>
      <c r="G20" s="89"/>
      <c r="H20" s="4"/>
      <c r="I20" s="4"/>
    </row>
    <row r="21" spans="1:9" ht="15">
      <c r="A21" s="390"/>
      <c r="B21" s="391"/>
      <c r="C21" s="89"/>
      <c r="D21" s="89"/>
      <c r="E21" s="89"/>
      <c r="F21" s="89"/>
      <c r="G21" s="89"/>
      <c r="H21" s="4"/>
      <c r="I21" s="4"/>
    </row>
    <row r="22" spans="1:9" ht="15">
      <c r="A22" s="390"/>
      <c r="B22" s="391"/>
      <c r="C22" s="89"/>
      <c r="D22" s="89"/>
      <c r="E22" s="89"/>
      <c r="F22" s="89"/>
      <c r="G22" s="89"/>
      <c r="H22" s="4"/>
      <c r="I22" s="4"/>
    </row>
    <row r="23" spans="1:9" ht="15">
      <c r="A23" s="390"/>
      <c r="B23" s="391"/>
      <c r="C23" s="89"/>
      <c r="D23" s="89"/>
      <c r="E23" s="89"/>
      <c r="F23" s="89"/>
      <c r="G23" s="89"/>
      <c r="H23" s="4"/>
      <c r="I23" s="4"/>
    </row>
    <row r="24" spans="1:9" ht="15">
      <c r="A24" s="390"/>
      <c r="B24" s="391"/>
      <c r="C24" s="89"/>
      <c r="D24" s="89"/>
      <c r="E24" s="89"/>
      <c r="F24" s="89"/>
      <c r="G24" s="89"/>
      <c r="H24" s="4"/>
      <c r="I24" s="4"/>
    </row>
    <row r="25" spans="1:9" ht="15">
      <c r="A25" s="390"/>
      <c r="B25" s="391"/>
      <c r="C25" s="89"/>
      <c r="D25" s="89"/>
      <c r="E25" s="89"/>
      <c r="F25" s="89"/>
      <c r="G25" s="89"/>
      <c r="H25" s="4"/>
      <c r="I25" s="4"/>
    </row>
    <row r="26" spans="1:9" ht="15">
      <c r="A26" s="390"/>
      <c r="B26" s="391"/>
      <c r="C26" s="89"/>
      <c r="D26" s="89"/>
      <c r="E26" s="89"/>
      <c r="F26" s="89"/>
      <c r="G26" s="89"/>
      <c r="H26" s="4"/>
      <c r="I26" s="4"/>
    </row>
    <row r="27" spans="1:9" ht="15">
      <c r="A27" s="390"/>
      <c r="B27" s="391"/>
      <c r="C27" s="89"/>
      <c r="D27" s="89"/>
      <c r="E27" s="89"/>
      <c r="F27" s="89"/>
      <c r="G27" s="89"/>
      <c r="H27" s="4"/>
      <c r="I27" s="4"/>
    </row>
    <row r="28" spans="1:9" ht="15">
      <c r="A28" s="390"/>
      <c r="B28" s="391"/>
      <c r="C28" s="89"/>
      <c r="D28" s="89"/>
      <c r="E28" s="89"/>
      <c r="F28" s="89"/>
      <c r="G28" s="89"/>
      <c r="H28" s="4"/>
      <c r="I28" s="4"/>
    </row>
    <row r="29" spans="1:9" ht="15">
      <c r="A29" s="390"/>
      <c r="B29" s="391"/>
      <c r="C29" s="89"/>
      <c r="D29" s="89"/>
      <c r="E29" s="89"/>
      <c r="F29" s="89"/>
      <c r="G29" s="89"/>
      <c r="H29" s="4"/>
      <c r="I29" s="4"/>
    </row>
    <row r="30" spans="1:9" ht="15">
      <c r="A30" s="390"/>
      <c r="B30" s="391"/>
      <c r="C30" s="89"/>
      <c r="D30" s="89"/>
      <c r="E30" s="89"/>
      <c r="F30" s="89"/>
      <c r="G30" s="89"/>
      <c r="H30" s="4"/>
      <c r="I30" s="4"/>
    </row>
    <row r="31" spans="1:9" ht="15">
      <c r="A31" s="390"/>
      <c r="B31" s="391"/>
      <c r="C31" s="89"/>
      <c r="D31" s="89"/>
      <c r="E31" s="89"/>
      <c r="F31" s="89"/>
      <c r="G31" s="89"/>
      <c r="H31" s="4"/>
      <c r="I31" s="4"/>
    </row>
    <row r="32" spans="1:9" ht="15">
      <c r="A32" s="390"/>
      <c r="B32" s="391"/>
      <c r="C32" s="89"/>
      <c r="D32" s="89"/>
      <c r="E32" s="89"/>
      <c r="F32" s="89"/>
      <c r="G32" s="89"/>
      <c r="H32" s="4"/>
      <c r="I32" s="4"/>
    </row>
    <row r="33" spans="1:9" ht="15">
      <c r="A33" s="390"/>
      <c r="B33" s="391"/>
      <c r="C33" s="89"/>
      <c r="D33" s="89"/>
      <c r="E33" s="89"/>
      <c r="F33" s="89"/>
      <c r="G33" s="89"/>
      <c r="H33" s="4"/>
      <c r="I33" s="4"/>
    </row>
    <row r="34" spans="1:9" ht="15">
      <c r="A34" s="390"/>
      <c r="B34" s="392"/>
      <c r="C34" s="101"/>
      <c r="D34" s="101"/>
      <c r="E34" s="101"/>
      <c r="F34" s="101"/>
      <c r="G34" s="101" t="s">
        <v>338</v>
      </c>
      <c r="H34" s="88">
        <f>SUM(H9:H33)</f>
        <v>0</v>
      </c>
      <c r="I34" s="88">
        <f>SUM(I9:I33)</f>
        <v>0</v>
      </c>
    </row>
    <row r="35" spans="1:9" ht="15">
      <c r="A35" s="44"/>
      <c r="B35" s="44"/>
      <c r="C35" s="44"/>
      <c r="D35" s="44"/>
      <c r="E35" s="44"/>
      <c r="F35" s="44"/>
      <c r="G35" s="2"/>
      <c r="H35" s="2"/>
    </row>
    <row r="36" spans="1:9" ht="15">
      <c r="A36" s="221" t="s">
        <v>478</v>
      </c>
      <c r="B36" s="44"/>
      <c r="C36" s="44"/>
      <c r="D36" s="44"/>
      <c r="E36" s="44"/>
      <c r="F36" s="44"/>
      <c r="G36" s="2"/>
      <c r="H36" s="2"/>
    </row>
    <row r="37" spans="1:9" ht="15">
      <c r="A37" s="221"/>
      <c r="B37" s="44"/>
      <c r="C37" s="44"/>
      <c r="D37" s="44"/>
      <c r="E37" s="44"/>
      <c r="F37" s="44"/>
      <c r="G37" s="2"/>
      <c r="H37" s="2"/>
    </row>
    <row r="38" spans="1:9" ht="15">
      <c r="A38" s="221"/>
      <c r="B38" s="2"/>
      <c r="C38" s="2"/>
      <c r="D38" s="2"/>
      <c r="E38" s="2"/>
      <c r="F38" s="2"/>
      <c r="G38" s="2"/>
      <c r="H38" s="2"/>
    </row>
    <row r="39" spans="1:9" ht="15">
      <c r="A39" s="221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1" t="s">
        <v>106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1"/>
      <c r="B44" s="71" t="s">
        <v>270</v>
      </c>
      <c r="C44" s="71"/>
      <c r="D44" s="71"/>
      <c r="E44" s="71"/>
      <c r="F44" s="71"/>
      <c r="G44" s="2"/>
      <c r="H44" s="12"/>
    </row>
    <row r="45" spans="1:9" ht="15">
      <c r="A45" s="2"/>
      <c r="B45" s="2" t="s">
        <v>269</v>
      </c>
      <c r="C45" s="2"/>
      <c r="D45" s="2"/>
      <c r="E45" s="2"/>
      <c r="F45" s="2"/>
      <c r="G45" s="2"/>
      <c r="H45" s="12"/>
    </row>
    <row r="46" spans="1:9">
      <c r="A46" s="67"/>
      <c r="B46" s="67" t="s">
        <v>138</v>
      </c>
      <c r="C46" s="67"/>
      <c r="D46" s="67"/>
      <c r="E46" s="67"/>
      <c r="F46" s="67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91" customWidth="1"/>
    <col min="2" max="2" width="13.140625" style="191" customWidth="1"/>
    <col min="3" max="3" width="15.140625" style="191" customWidth="1"/>
    <col min="4" max="4" width="18" style="191" customWidth="1"/>
    <col min="5" max="5" width="20.5703125" style="191" customWidth="1"/>
    <col min="6" max="6" width="21.28515625" style="191" customWidth="1"/>
    <col min="7" max="7" width="15.140625" style="191" customWidth="1"/>
    <col min="8" max="8" width="15.5703125" style="191" customWidth="1"/>
    <col min="9" max="9" width="13.42578125" style="191" customWidth="1"/>
    <col min="10" max="10" width="0" style="191" hidden="1" customWidth="1"/>
    <col min="11" max="16384" width="9.140625" style="191"/>
  </cols>
  <sheetData>
    <row r="1" spans="1:10" ht="15">
      <c r="A1" s="76" t="s">
        <v>479</v>
      </c>
      <c r="B1" s="76"/>
      <c r="C1" s="79"/>
      <c r="D1" s="79"/>
      <c r="E1" s="79"/>
      <c r="F1" s="79"/>
      <c r="G1" s="527" t="s">
        <v>108</v>
      </c>
      <c r="H1" s="527"/>
    </row>
    <row r="2" spans="1:10" ht="15">
      <c r="A2" s="78" t="s">
        <v>139</v>
      </c>
      <c r="B2" s="76"/>
      <c r="C2" s="79"/>
      <c r="D2" s="79"/>
      <c r="E2" s="79"/>
      <c r="F2" s="79"/>
      <c r="G2" s="517" t="s">
        <v>625</v>
      </c>
      <c r="H2" s="518"/>
    </row>
    <row r="3" spans="1:10" ht="15">
      <c r="A3" s="78"/>
      <c r="B3" s="78"/>
      <c r="C3" s="78"/>
      <c r="D3" s="78"/>
      <c r="E3" s="78"/>
      <c r="F3" s="78"/>
      <c r="G3" s="295"/>
      <c r="H3" s="295"/>
    </row>
    <row r="4" spans="1:10" ht="15">
      <c r="A4" s="79" t="s">
        <v>273</v>
      </c>
      <c r="B4" s="79"/>
      <c r="C4" s="79"/>
      <c r="D4" s="79"/>
      <c r="E4" s="79"/>
      <c r="F4" s="79"/>
      <c r="G4" s="78"/>
      <c r="H4" s="78"/>
    </row>
    <row r="5" spans="1:10" ht="15">
      <c r="A5" s="82" t="str">
        <f>'ფორმა N1'!D4</f>
        <v>საქართველოს კონსერვატიული პარტია</v>
      </c>
      <c r="B5" s="82"/>
      <c r="C5" s="82"/>
      <c r="D5" s="82"/>
      <c r="E5" s="82"/>
      <c r="F5" s="82"/>
      <c r="G5" s="83"/>
      <c r="H5" s="83"/>
    </row>
    <row r="6" spans="1:10" ht="15">
      <c r="A6" s="79"/>
      <c r="B6" s="79"/>
      <c r="C6" s="79"/>
      <c r="D6" s="79"/>
      <c r="E6" s="79"/>
      <c r="F6" s="79"/>
      <c r="G6" s="78"/>
      <c r="H6" s="78"/>
    </row>
    <row r="7" spans="1:10" ht="15">
      <c r="A7" s="294"/>
      <c r="B7" s="294"/>
      <c r="C7" s="294"/>
      <c r="D7" s="294"/>
      <c r="E7" s="294"/>
      <c r="F7" s="294"/>
      <c r="G7" s="80"/>
      <c r="H7" s="80"/>
    </row>
    <row r="8" spans="1:10" ht="30">
      <c r="A8" s="92" t="s">
        <v>64</v>
      </c>
      <c r="B8" s="92" t="s">
        <v>339</v>
      </c>
      <c r="C8" s="92" t="s">
        <v>340</v>
      </c>
      <c r="D8" s="92" t="s">
        <v>226</v>
      </c>
      <c r="E8" s="92" t="s">
        <v>348</v>
      </c>
      <c r="F8" s="92" t="s">
        <v>341</v>
      </c>
      <c r="G8" s="81" t="s">
        <v>10</v>
      </c>
      <c r="H8" s="81" t="s">
        <v>9</v>
      </c>
      <c r="J8" s="236" t="s">
        <v>347</v>
      </c>
    </row>
    <row r="9" spans="1:10" ht="15">
      <c r="A9" s="100"/>
      <c r="B9" s="100"/>
      <c r="C9" s="100"/>
      <c r="D9" s="100"/>
      <c r="E9" s="100"/>
      <c r="F9" s="100"/>
      <c r="G9" s="4"/>
      <c r="H9" s="4"/>
      <c r="J9" s="236" t="s">
        <v>0</v>
      </c>
    </row>
    <row r="10" spans="1:10" ht="15">
      <c r="A10" s="100"/>
      <c r="B10" s="100"/>
      <c r="C10" s="100"/>
      <c r="D10" s="100"/>
      <c r="E10" s="100"/>
      <c r="F10" s="100"/>
      <c r="G10" s="4"/>
      <c r="H10" s="4"/>
    </row>
    <row r="11" spans="1:10" ht="15">
      <c r="A11" s="89"/>
      <c r="B11" s="89"/>
      <c r="C11" s="89"/>
      <c r="D11" s="89"/>
      <c r="E11" s="89"/>
      <c r="F11" s="89"/>
      <c r="G11" s="4"/>
      <c r="H11" s="4"/>
    </row>
    <row r="12" spans="1:10" ht="15">
      <c r="A12" s="89"/>
      <c r="B12" s="89"/>
      <c r="C12" s="89"/>
      <c r="D12" s="89"/>
      <c r="E12" s="89"/>
      <c r="F12" s="89"/>
      <c r="G12" s="4"/>
      <c r="H12" s="4"/>
    </row>
    <row r="13" spans="1:10" ht="15">
      <c r="A13" s="89"/>
      <c r="B13" s="89"/>
      <c r="C13" s="89"/>
      <c r="D13" s="89"/>
      <c r="E13" s="89"/>
      <c r="F13" s="89"/>
      <c r="G13" s="4"/>
      <c r="H13" s="4"/>
    </row>
    <row r="14" spans="1:10" ht="15">
      <c r="A14" s="89"/>
      <c r="B14" s="89"/>
      <c r="C14" s="89"/>
      <c r="D14" s="89"/>
      <c r="E14" s="89"/>
      <c r="F14" s="89"/>
      <c r="G14" s="4"/>
      <c r="H14" s="4"/>
    </row>
    <row r="15" spans="1:10" ht="15">
      <c r="A15" s="89"/>
      <c r="B15" s="89"/>
      <c r="C15" s="89"/>
      <c r="D15" s="89"/>
      <c r="E15" s="89"/>
      <c r="F15" s="89"/>
      <c r="G15" s="4"/>
      <c r="H15" s="4"/>
    </row>
    <row r="16" spans="1:10" ht="15">
      <c r="A16" s="89"/>
      <c r="B16" s="89"/>
      <c r="C16" s="89"/>
      <c r="D16" s="89"/>
      <c r="E16" s="89"/>
      <c r="F16" s="89"/>
      <c r="G16" s="4"/>
      <c r="H16" s="4"/>
    </row>
    <row r="17" spans="1:8" ht="15">
      <c r="A17" s="89"/>
      <c r="B17" s="89"/>
      <c r="C17" s="89"/>
      <c r="D17" s="89"/>
      <c r="E17" s="89"/>
      <c r="F17" s="89"/>
      <c r="G17" s="4"/>
      <c r="H17" s="4"/>
    </row>
    <row r="18" spans="1:8" ht="15">
      <c r="A18" s="89"/>
      <c r="B18" s="89"/>
      <c r="C18" s="89"/>
      <c r="D18" s="89"/>
      <c r="E18" s="89"/>
      <c r="F18" s="89"/>
      <c r="G18" s="4"/>
      <c r="H18" s="4"/>
    </row>
    <row r="19" spans="1:8" ht="15">
      <c r="A19" s="89"/>
      <c r="B19" s="89"/>
      <c r="C19" s="89"/>
      <c r="D19" s="89"/>
      <c r="E19" s="89"/>
      <c r="F19" s="89"/>
      <c r="G19" s="4"/>
      <c r="H19" s="4"/>
    </row>
    <row r="20" spans="1:8" ht="15">
      <c r="A20" s="89"/>
      <c r="B20" s="89"/>
      <c r="C20" s="89"/>
      <c r="D20" s="89"/>
      <c r="E20" s="89"/>
      <c r="F20" s="89"/>
      <c r="G20" s="4"/>
      <c r="H20" s="4"/>
    </row>
    <row r="21" spans="1:8" ht="15">
      <c r="A21" s="89"/>
      <c r="B21" s="89"/>
      <c r="C21" s="89"/>
      <c r="D21" s="89"/>
      <c r="E21" s="89"/>
      <c r="F21" s="89"/>
      <c r="G21" s="4"/>
      <c r="H21" s="4"/>
    </row>
    <row r="22" spans="1:8" ht="15">
      <c r="A22" s="89"/>
      <c r="B22" s="89"/>
      <c r="C22" s="89"/>
      <c r="D22" s="89"/>
      <c r="E22" s="89"/>
      <c r="F22" s="89"/>
      <c r="G22" s="4"/>
      <c r="H22" s="4"/>
    </row>
    <row r="23" spans="1:8" ht="15">
      <c r="A23" s="89"/>
      <c r="B23" s="89"/>
      <c r="C23" s="89"/>
      <c r="D23" s="89"/>
      <c r="E23" s="89"/>
      <c r="F23" s="89"/>
      <c r="G23" s="4"/>
      <c r="H23" s="4"/>
    </row>
    <row r="24" spans="1:8" ht="15">
      <c r="A24" s="89"/>
      <c r="B24" s="89"/>
      <c r="C24" s="89"/>
      <c r="D24" s="89"/>
      <c r="E24" s="89"/>
      <c r="F24" s="89"/>
      <c r="G24" s="4"/>
      <c r="H24" s="4"/>
    </row>
    <row r="25" spans="1:8" ht="15">
      <c r="A25" s="89"/>
      <c r="B25" s="89"/>
      <c r="C25" s="89"/>
      <c r="D25" s="89"/>
      <c r="E25" s="89"/>
      <c r="F25" s="89"/>
      <c r="G25" s="4"/>
      <c r="H25" s="4"/>
    </row>
    <row r="26" spans="1:8" ht="15">
      <c r="A26" s="89"/>
      <c r="B26" s="89"/>
      <c r="C26" s="89"/>
      <c r="D26" s="89"/>
      <c r="E26" s="89"/>
      <c r="F26" s="89"/>
      <c r="G26" s="4"/>
      <c r="H26" s="4"/>
    </row>
    <row r="27" spans="1:8" ht="15">
      <c r="A27" s="89"/>
      <c r="B27" s="89"/>
      <c r="C27" s="89"/>
      <c r="D27" s="89"/>
      <c r="E27" s="89"/>
      <c r="F27" s="89"/>
      <c r="G27" s="4"/>
      <c r="H27" s="4"/>
    </row>
    <row r="28" spans="1:8" ht="15">
      <c r="A28" s="89"/>
      <c r="B28" s="89"/>
      <c r="C28" s="89"/>
      <c r="D28" s="89"/>
      <c r="E28" s="89"/>
      <c r="F28" s="89"/>
      <c r="G28" s="4"/>
      <c r="H28" s="4"/>
    </row>
    <row r="29" spans="1:8" ht="15">
      <c r="A29" s="89"/>
      <c r="B29" s="89"/>
      <c r="C29" s="89"/>
      <c r="D29" s="89"/>
      <c r="E29" s="89"/>
      <c r="F29" s="89"/>
      <c r="G29" s="4"/>
      <c r="H29" s="4"/>
    </row>
    <row r="30" spans="1:8" ht="15">
      <c r="A30" s="89"/>
      <c r="B30" s="89"/>
      <c r="C30" s="89"/>
      <c r="D30" s="89"/>
      <c r="E30" s="89"/>
      <c r="F30" s="89"/>
      <c r="G30" s="4"/>
      <c r="H30" s="4"/>
    </row>
    <row r="31" spans="1:8" ht="15">
      <c r="A31" s="89"/>
      <c r="B31" s="89"/>
      <c r="C31" s="89"/>
      <c r="D31" s="89"/>
      <c r="E31" s="89"/>
      <c r="F31" s="89"/>
      <c r="G31" s="4"/>
      <c r="H31" s="4"/>
    </row>
    <row r="32" spans="1:8" ht="15">
      <c r="A32" s="89"/>
      <c r="B32" s="89"/>
      <c r="C32" s="89"/>
      <c r="D32" s="89"/>
      <c r="E32" s="89"/>
      <c r="F32" s="89"/>
      <c r="G32" s="4"/>
      <c r="H32" s="4"/>
    </row>
    <row r="33" spans="1:9" ht="15">
      <c r="A33" s="89"/>
      <c r="B33" s="89"/>
      <c r="C33" s="89"/>
      <c r="D33" s="89"/>
      <c r="E33" s="89"/>
      <c r="F33" s="89"/>
      <c r="G33" s="4"/>
      <c r="H33" s="4"/>
    </row>
    <row r="34" spans="1:9" ht="15">
      <c r="A34" s="89"/>
      <c r="B34" s="101"/>
      <c r="C34" s="101"/>
      <c r="D34" s="101"/>
      <c r="E34" s="101"/>
      <c r="F34" s="101" t="s">
        <v>346</v>
      </c>
      <c r="G34" s="88">
        <f>SUM(G9:G33)</f>
        <v>0</v>
      </c>
      <c r="H34" s="88">
        <f>SUM(H9:H33)</f>
        <v>0</v>
      </c>
    </row>
    <row r="35" spans="1:9" ht="15">
      <c r="A35" s="234"/>
      <c r="B35" s="234"/>
      <c r="C35" s="234"/>
      <c r="D35" s="234"/>
      <c r="E35" s="234"/>
      <c r="F35" s="234"/>
      <c r="G35" s="234"/>
      <c r="H35" s="190"/>
      <c r="I35" s="190"/>
    </row>
    <row r="36" spans="1:9" ht="15">
      <c r="A36" s="235" t="s">
        <v>480</v>
      </c>
      <c r="B36" s="235"/>
      <c r="C36" s="234"/>
      <c r="D36" s="234"/>
      <c r="E36" s="234"/>
      <c r="F36" s="234"/>
      <c r="G36" s="234"/>
      <c r="H36" s="190"/>
      <c r="I36" s="190"/>
    </row>
    <row r="37" spans="1:9" ht="15">
      <c r="A37" s="235"/>
      <c r="B37" s="235"/>
      <c r="C37" s="234"/>
      <c r="D37" s="234"/>
      <c r="E37" s="234"/>
      <c r="F37" s="234"/>
      <c r="G37" s="234"/>
      <c r="H37" s="190"/>
      <c r="I37" s="190"/>
    </row>
    <row r="38" spans="1:9" ht="15">
      <c r="A38" s="235"/>
      <c r="B38" s="235"/>
      <c r="C38" s="190"/>
      <c r="D38" s="190"/>
      <c r="E38" s="190"/>
      <c r="F38" s="190"/>
      <c r="G38" s="190"/>
      <c r="H38" s="190"/>
      <c r="I38" s="190"/>
    </row>
    <row r="39" spans="1:9" ht="15">
      <c r="A39" s="235"/>
      <c r="B39" s="235"/>
      <c r="C39" s="190"/>
      <c r="D39" s="190"/>
      <c r="E39" s="190"/>
      <c r="F39" s="190"/>
      <c r="G39" s="190"/>
      <c r="H39" s="190"/>
      <c r="I39" s="190"/>
    </row>
    <row r="40" spans="1:9">
      <c r="A40" s="231"/>
      <c r="B40" s="231"/>
      <c r="C40" s="231"/>
      <c r="D40" s="231"/>
      <c r="E40" s="231"/>
      <c r="F40" s="231"/>
      <c r="G40" s="231"/>
      <c r="H40" s="231"/>
      <c r="I40" s="231"/>
    </row>
    <row r="41" spans="1:9" ht="15">
      <c r="A41" s="196" t="s">
        <v>106</v>
      </c>
      <c r="B41" s="196"/>
      <c r="C41" s="190"/>
      <c r="D41" s="190"/>
      <c r="E41" s="190"/>
      <c r="F41" s="190"/>
      <c r="G41" s="190"/>
      <c r="H41" s="190"/>
      <c r="I41" s="190"/>
    </row>
    <row r="42" spans="1:9" ht="15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9" ht="15">
      <c r="A43" s="190"/>
      <c r="B43" s="190"/>
      <c r="C43" s="190"/>
      <c r="D43" s="190"/>
      <c r="E43" s="190"/>
      <c r="F43" s="190"/>
      <c r="G43" s="190"/>
      <c r="H43" s="190"/>
      <c r="I43" s="197"/>
    </row>
    <row r="44" spans="1:9" ht="15">
      <c r="A44" s="196"/>
      <c r="B44" s="196"/>
      <c r="C44" s="196" t="s">
        <v>433</v>
      </c>
      <c r="D44" s="196"/>
      <c r="E44" s="234"/>
      <c r="F44" s="196"/>
      <c r="G44" s="196"/>
      <c r="H44" s="190"/>
      <c r="I44" s="197"/>
    </row>
    <row r="45" spans="1:9" ht="15">
      <c r="A45" s="190"/>
      <c r="B45" s="190"/>
      <c r="C45" s="190" t="s">
        <v>269</v>
      </c>
      <c r="D45" s="190"/>
      <c r="E45" s="190"/>
      <c r="F45" s="190"/>
      <c r="G45" s="190"/>
      <c r="H45" s="190"/>
      <c r="I45" s="197"/>
    </row>
    <row r="46" spans="1:9">
      <c r="A46" s="198"/>
      <c r="B46" s="198"/>
      <c r="C46" s="198" t="s">
        <v>138</v>
      </c>
      <c r="D46" s="198"/>
      <c r="E46" s="198"/>
      <c r="F46" s="198"/>
      <c r="G46" s="198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/>
  <cols>
    <col min="1" max="1" width="5.42578125" style="191" customWidth="1"/>
    <col min="2" max="2" width="27.5703125" style="191" customWidth="1"/>
    <col min="3" max="3" width="19.28515625" style="191" customWidth="1"/>
    <col min="4" max="4" width="16.85546875" style="191" customWidth="1"/>
    <col min="5" max="5" width="13.140625" style="191" customWidth="1"/>
    <col min="6" max="6" width="17" style="191" customWidth="1"/>
    <col min="7" max="7" width="13.7109375" style="191" customWidth="1"/>
    <col min="8" max="8" width="19.42578125" style="191" bestFit="1" customWidth="1"/>
    <col min="9" max="9" width="18.5703125" style="191" bestFit="1" customWidth="1"/>
    <col min="10" max="10" width="16.7109375" style="191" customWidth="1"/>
    <col min="11" max="11" width="17.7109375" style="191" customWidth="1"/>
    <col min="12" max="12" width="12.85546875" style="191" customWidth="1"/>
    <col min="13" max="16384" width="9.140625" style="191"/>
  </cols>
  <sheetData>
    <row r="2" spans="1:12" ht="15">
      <c r="A2" s="532" t="s">
        <v>481</v>
      </c>
      <c r="B2" s="532"/>
      <c r="C2" s="532"/>
      <c r="D2" s="532"/>
      <c r="E2" s="380"/>
      <c r="F2" s="79"/>
      <c r="G2" s="79"/>
      <c r="H2" s="79"/>
      <c r="I2" s="79"/>
      <c r="J2" s="295"/>
      <c r="K2" s="296"/>
      <c r="L2" s="296" t="s">
        <v>108</v>
      </c>
    </row>
    <row r="3" spans="1:12" ht="15">
      <c r="A3" s="78" t="s">
        <v>139</v>
      </c>
      <c r="B3" s="76"/>
      <c r="C3" s="79"/>
      <c r="D3" s="79"/>
      <c r="E3" s="79"/>
      <c r="F3" s="79"/>
      <c r="G3" s="79"/>
      <c r="H3" s="79"/>
      <c r="I3" s="79"/>
      <c r="J3" s="295"/>
      <c r="K3" s="517" t="s">
        <v>625</v>
      </c>
      <c r="L3" s="518"/>
    </row>
    <row r="4" spans="1:12" ht="15">
      <c r="A4" s="78"/>
      <c r="B4" s="78"/>
      <c r="C4" s="76"/>
      <c r="D4" s="76"/>
      <c r="E4" s="76"/>
      <c r="F4" s="76"/>
      <c r="G4" s="76"/>
      <c r="H4" s="76"/>
      <c r="I4" s="76"/>
      <c r="J4" s="295"/>
      <c r="K4" s="295"/>
      <c r="L4" s="295"/>
    </row>
    <row r="5" spans="1:12" ht="15">
      <c r="A5" s="79" t="s">
        <v>273</v>
      </c>
      <c r="B5" s="79"/>
      <c r="C5" s="79"/>
      <c r="D5" s="79"/>
      <c r="E5" s="79"/>
      <c r="F5" s="79"/>
      <c r="G5" s="79"/>
      <c r="H5" s="79"/>
      <c r="I5" s="79"/>
      <c r="J5" s="78"/>
      <c r="K5" s="78"/>
      <c r="L5" s="78"/>
    </row>
    <row r="6" spans="1:12" ht="15">
      <c r="A6" s="82" t="str">
        <f>'ფორმა N1'!D4</f>
        <v>საქართველოს კონსერვატიული პარტია</v>
      </c>
      <c r="B6" s="82"/>
      <c r="C6" s="82"/>
      <c r="D6" s="82"/>
      <c r="E6" s="82"/>
      <c r="F6" s="82"/>
      <c r="G6" s="82"/>
      <c r="H6" s="82"/>
      <c r="I6" s="82"/>
      <c r="J6" s="83"/>
      <c r="K6" s="83"/>
    </row>
    <row r="7" spans="1:12" ht="15">
      <c r="A7" s="79"/>
      <c r="B7" s="79"/>
      <c r="C7" s="79"/>
      <c r="D7" s="79"/>
      <c r="E7" s="79"/>
      <c r="F7" s="79"/>
      <c r="G7" s="79"/>
      <c r="H7" s="79"/>
      <c r="I7" s="79"/>
      <c r="J7" s="78"/>
      <c r="K7" s="78"/>
      <c r="L7" s="78"/>
    </row>
    <row r="8" spans="1:12" ht="15">
      <c r="A8" s="294"/>
      <c r="B8" s="294"/>
      <c r="C8" s="294"/>
      <c r="D8" s="294"/>
      <c r="E8" s="294"/>
      <c r="F8" s="294"/>
      <c r="G8" s="294"/>
      <c r="H8" s="294"/>
      <c r="I8" s="294"/>
      <c r="J8" s="80"/>
      <c r="K8" s="80"/>
      <c r="L8" s="80"/>
    </row>
    <row r="9" spans="1:12" ht="45">
      <c r="A9" s="92" t="s">
        <v>64</v>
      </c>
      <c r="B9" s="92" t="s">
        <v>482</v>
      </c>
      <c r="C9" s="92" t="s">
        <v>483</v>
      </c>
      <c r="D9" s="92" t="s">
        <v>484</v>
      </c>
      <c r="E9" s="92" t="s">
        <v>485</v>
      </c>
      <c r="F9" s="92" t="s">
        <v>486</v>
      </c>
      <c r="G9" s="92" t="s">
        <v>487</v>
      </c>
      <c r="H9" s="92" t="s">
        <v>488</v>
      </c>
      <c r="I9" s="92" t="s">
        <v>489</v>
      </c>
      <c r="J9" s="92" t="s">
        <v>490</v>
      </c>
      <c r="K9" s="92" t="s">
        <v>491</v>
      </c>
      <c r="L9" s="92" t="s">
        <v>317</v>
      </c>
    </row>
    <row r="10" spans="1:12" ht="15">
      <c r="A10" s="100">
        <v>1</v>
      </c>
      <c r="B10" s="381"/>
      <c r="C10" s="100"/>
      <c r="D10" s="100"/>
      <c r="E10" s="100"/>
      <c r="F10" s="100"/>
      <c r="G10" s="100"/>
      <c r="H10" s="100"/>
      <c r="I10" s="100"/>
      <c r="J10" s="4"/>
      <c r="K10" s="4"/>
      <c r="L10" s="100"/>
    </row>
    <row r="11" spans="1:12" ht="15">
      <c r="A11" s="100">
        <v>2</v>
      </c>
      <c r="B11" s="381"/>
      <c r="C11" s="100"/>
      <c r="D11" s="100"/>
      <c r="E11" s="100"/>
      <c r="F11" s="100"/>
      <c r="G11" s="100"/>
      <c r="H11" s="100"/>
      <c r="I11" s="100"/>
      <c r="J11" s="4"/>
      <c r="K11" s="4"/>
      <c r="L11" s="100"/>
    </row>
    <row r="12" spans="1:12" ht="15">
      <c r="A12" s="100">
        <v>3</v>
      </c>
      <c r="B12" s="381"/>
      <c r="C12" s="89"/>
      <c r="D12" s="89"/>
      <c r="E12" s="89"/>
      <c r="F12" s="89"/>
      <c r="G12" s="89"/>
      <c r="H12" s="89"/>
      <c r="I12" s="89"/>
      <c r="J12" s="4"/>
      <c r="K12" s="4"/>
      <c r="L12" s="89"/>
    </row>
    <row r="13" spans="1:12" ht="15">
      <c r="A13" s="100">
        <v>4</v>
      </c>
      <c r="B13" s="381"/>
      <c r="C13" s="89"/>
      <c r="D13" s="89"/>
      <c r="E13" s="89"/>
      <c r="F13" s="89"/>
      <c r="G13" s="89"/>
      <c r="H13" s="89"/>
      <c r="I13" s="89"/>
      <c r="J13" s="4"/>
      <c r="K13" s="4"/>
      <c r="L13" s="89"/>
    </row>
    <row r="14" spans="1:12" ht="15">
      <c r="A14" s="100">
        <v>5</v>
      </c>
      <c r="B14" s="381"/>
      <c r="C14" s="89"/>
      <c r="D14" s="89"/>
      <c r="E14" s="89"/>
      <c r="F14" s="89"/>
      <c r="G14" s="89"/>
      <c r="H14" s="89"/>
      <c r="I14" s="89"/>
      <c r="J14" s="4"/>
      <c r="K14" s="4"/>
      <c r="L14" s="89"/>
    </row>
    <row r="15" spans="1:12" ht="15">
      <c r="A15" s="100">
        <v>6</v>
      </c>
      <c r="B15" s="381"/>
      <c r="C15" s="89"/>
      <c r="D15" s="89"/>
      <c r="E15" s="89"/>
      <c r="F15" s="89"/>
      <c r="G15" s="89"/>
      <c r="H15" s="89"/>
      <c r="I15" s="89"/>
      <c r="J15" s="4"/>
      <c r="K15" s="4"/>
      <c r="L15" s="89"/>
    </row>
    <row r="16" spans="1:12" ht="15">
      <c r="A16" s="100">
        <v>7</v>
      </c>
      <c r="B16" s="381"/>
      <c r="C16" s="89"/>
      <c r="D16" s="89"/>
      <c r="E16" s="89"/>
      <c r="F16" s="89"/>
      <c r="G16" s="89"/>
      <c r="H16" s="89"/>
      <c r="I16" s="89"/>
      <c r="J16" s="4"/>
      <c r="K16" s="4"/>
      <c r="L16" s="89"/>
    </row>
    <row r="17" spans="1:12" ht="15">
      <c r="A17" s="100">
        <v>8</v>
      </c>
      <c r="B17" s="381"/>
      <c r="C17" s="89"/>
      <c r="D17" s="89"/>
      <c r="E17" s="89"/>
      <c r="F17" s="89"/>
      <c r="G17" s="89"/>
      <c r="H17" s="89"/>
      <c r="I17" s="89"/>
      <c r="J17" s="4"/>
      <c r="K17" s="4"/>
      <c r="L17" s="89"/>
    </row>
    <row r="18" spans="1:12" ht="15">
      <c r="A18" s="100">
        <v>9</v>
      </c>
      <c r="B18" s="381"/>
      <c r="C18" s="89"/>
      <c r="D18" s="89"/>
      <c r="E18" s="89"/>
      <c r="F18" s="89"/>
      <c r="G18" s="89"/>
      <c r="H18" s="89"/>
      <c r="I18" s="89"/>
      <c r="J18" s="4"/>
      <c r="K18" s="4"/>
      <c r="L18" s="89"/>
    </row>
    <row r="19" spans="1:12" ht="15">
      <c r="A19" s="100">
        <v>10</v>
      </c>
      <c r="B19" s="381"/>
      <c r="C19" s="89"/>
      <c r="D19" s="89"/>
      <c r="E19" s="89"/>
      <c r="F19" s="89"/>
      <c r="G19" s="89"/>
      <c r="H19" s="89"/>
      <c r="I19" s="89"/>
      <c r="J19" s="4"/>
      <c r="K19" s="4"/>
      <c r="L19" s="89"/>
    </row>
    <row r="20" spans="1:12" ht="15">
      <c r="A20" s="100">
        <v>11</v>
      </c>
      <c r="B20" s="381"/>
      <c r="C20" s="89"/>
      <c r="D20" s="89"/>
      <c r="E20" s="89"/>
      <c r="F20" s="89"/>
      <c r="G20" s="89"/>
      <c r="H20" s="89"/>
      <c r="I20" s="89"/>
      <c r="J20" s="4"/>
      <c r="K20" s="4"/>
      <c r="L20" s="89"/>
    </row>
    <row r="21" spans="1:12" ht="15">
      <c r="A21" s="100">
        <v>12</v>
      </c>
      <c r="B21" s="381"/>
      <c r="C21" s="89"/>
      <c r="D21" s="89"/>
      <c r="E21" s="89"/>
      <c r="F21" s="89"/>
      <c r="G21" s="89"/>
      <c r="H21" s="89"/>
      <c r="I21" s="89"/>
      <c r="J21" s="4"/>
      <c r="K21" s="4"/>
      <c r="L21" s="89"/>
    </row>
    <row r="22" spans="1:12" ht="15">
      <c r="A22" s="100">
        <v>13</v>
      </c>
      <c r="B22" s="381"/>
      <c r="C22" s="89"/>
      <c r="D22" s="89"/>
      <c r="E22" s="89"/>
      <c r="F22" s="89"/>
      <c r="G22" s="89"/>
      <c r="H22" s="89"/>
      <c r="I22" s="89"/>
      <c r="J22" s="4"/>
      <c r="K22" s="4"/>
      <c r="L22" s="89"/>
    </row>
    <row r="23" spans="1:12" ht="15">
      <c r="A23" s="100">
        <v>14</v>
      </c>
      <c r="B23" s="381"/>
      <c r="C23" s="89"/>
      <c r="D23" s="89"/>
      <c r="E23" s="89"/>
      <c r="F23" s="89"/>
      <c r="G23" s="89"/>
      <c r="H23" s="89"/>
      <c r="I23" s="89"/>
      <c r="J23" s="4"/>
      <c r="K23" s="4"/>
      <c r="L23" s="89"/>
    </row>
    <row r="24" spans="1:12" ht="15">
      <c r="A24" s="100">
        <v>15</v>
      </c>
      <c r="B24" s="381"/>
      <c r="C24" s="89"/>
      <c r="D24" s="89"/>
      <c r="E24" s="89"/>
      <c r="F24" s="89"/>
      <c r="G24" s="89"/>
      <c r="H24" s="89"/>
      <c r="I24" s="89"/>
      <c r="J24" s="4"/>
      <c r="K24" s="4"/>
      <c r="L24" s="89"/>
    </row>
    <row r="25" spans="1:12" ht="15">
      <c r="A25" s="100">
        <v>16</v>
      </c>
      <c r="B25" s="381"/>
      <c r="C25" s="89"/>
      <c r="D25" s="89"/>
      <c r="E25" s="89"/>
      <c r="F25" s="89"/>
      <c r="G25" s="89"/>
      <c r="H25" s="89"/>
      <c r="I25" s="89"/>
      <c r="J25" s="4"/>
      <c r="K25" s="4"/>
      <c r="L25" s="89"/>
    </row>
    <row r="26" spans="1:12" ht="15">
      <c r="A26" s="100">
        <v>17</v>
      </c>
      <c r="B26" s="381"/>
      <c r="C26" s="89"/>
      <c r="D26" s="89"/>
      <c r="E26" s="89"/>
      <c r="F26" s="89"/>
      <c r="G26" s="89"/>
      <c r="H26" s="89"/>
      <c r="I26" s="89"/>
      <c r="J26" s="4"/>
      <c r="K26" s="4"/>
      <c r="L26" s="89"/>
    </row>
    <row r="27" spans="1:12" ht="15">
      <c r="A27" s="100">
        <v>18</v>
      </c>
      <c r="B27" s="381"/>
      <c r="C27" s="89"/>
      <c r="D27" s="89"/>
      <c r="E27" s="89"/>
      <c r="F27" s="89"/>
      <c r="G27" s="89"/>
      <c r="H27" s="89"/>
      <c r="I27" s="89"/>
      <c r="J27" s="4"/>
      <c r="K27" s="4"/>
      <c r="L27" s="89"/>
    </row>
    <row r="28" spans="1:12" ht="15">
      <c r="A28" s="100">
        <v>19</v>
      </c>
      <c r="B28" s="381"/>
      <c r="C28" s="89"/>
      <c r="D28" s="89"/>
      <c r="E28" s="89"/>
      <c r="F28" s="89"/>
      <c r="G28" s="89"/>
      <c r="H28" s="89"/>
      <c r="I28" s="89"/>
      <c r="J28" s="4"/>
      <c r="K28" s="4"/>
      <c r="L28" s="89"/>
    </row>
    <row r="29" spans="1:12" ht="15">
      <c r="A29" s="100">
        <v>20</v>
      </c>
      <c r="B29" s="381"/>
      <c r="C29" s="89"/>
      <c r="D29" s="89"/>
      <c r="E29" s="89"/>
      <c r="F29" s="89"/>
      <c r="G29" s="89"/>
      <c r="H29" s="89"/>
      <c r="I29" s="89"/>
      <c r="J29" s="4"/>
      <c r="K29" s="4"/>
      <c r="L29" s="89"/>
    </row>
    <row r="30" spans="1:12" ht="15">
      <c r="A30" s="100">
        <v>21</v>
      </c>
      <c r="B30" s="381"/>
      <c r="C30" s="89"/>
      <c r="D30" s="89"/>
      <c r="E30" s="89"/>
      <c r="F30" s="89"/>
      <c r="G30" s="89"/>
      <c r="H30" s="89"/>
      <c r="I30" s="89"/>
      <c r="J30" s="4"/>
      <c r="K30" s="4"/>
      <c r="L30" s="89"/>
    </row>
    <row r="31" spans="1:12" ht="15">
      <c r="A31" s="100">
        <v>22</v>
      </c>
      <c r="B31" s="381"/>
      <c r="C31" s="89"/>
      <c r="D31" s="89"/>
      <c r="E31" s="89"/>
      <c r="F31" s="89"/>
      <c r="G31" s="89"/>
      <c r="H31" s="89"/>
      <c r="I31" s="89"/>
      <c r="J31" s="4"/>
      <c r="K31" s="4"/>
      <c r="L31" s="89"/>
    </row>
    <row r="32" spans="1:12" ht="15">
      <c r="A32" s="100">
        <v>23</v>
      </c>
      <c r="B32" s="381"/>
      <c r="C32" s="89"/>
      <c r="D32" s="89"/>
      <c r="E32" s="89"/>
      <c r="F32" s="89"/>
      <c r="G32" s="89"/>
      <c r="H32" s="89"/>
      <c r="I32" s="89"/>
      <c r="J32" s="4"/>
      <c r="K32" s="4"/>
      <c r="L32" s="89"/>
    </row>
    <row r="33" spans="1:12" ht="15">
      <c r="A33" s="100">
        <v>24</v>
      </c>
      <c r="B33" s="381"/>
      <c r="C33" s="89"/>
      <c r="D33" s="89"/>
      <c r="E33" s="89"/>
      <c r="F33" s="89"/>
      <c r="G33" s="89"/>
      <c r="H33" s="89"/>
      <c r="I33" s="89"/>
      <c r="J33" s="4"/>
      <c r="K33" s="4"/>
      <c r="L33" s="89"/>
    </row>
    <row r="34" spans="1:12" ht="15">
      <c r="A34" s="89" t="s">
        <v>275</v>
      </c>
      <c r="B34" s="381"/>
      <c r="C34" s="89"/>
      <c r="D34" s="89"/>
      <c r="E34" s="89"/>
      <c r="F34" s="89"/>
      <c r="G34" s="89"/>
      <c r="H34" s="89"/>
      <c r="I34" s="89"/>
      <c r="J34" s="4"/>
      <c r="K34" s="4"/>
      <c r="L34" s="89"/>
    </row>
    <row r="35" spans="1:12" ht="15">
      <c r="A35" s="89"/>
      <c r="B35" s="381"/>
      <c r="C35" s="101"/>
      <c r="D35" s="101"/>
      <c r="E35" s="101"/>
      <c r="F35" s="101"/>
      <c r="G35" s="89"/>
      <c r="H35" s="89"/>
      <c r="I35" s="89"/>
      <c r="J35" s="89" t="s">
        <v>492</v>
      </c>
      <c r="K35" s="88">
        <f>SUM(K10:K34)</f>
        <v>0</v>
      </c>
      <c r="L35" s="89"/>
    </row>
    <row r="36" spans="1:12" ht="15">
      <c r="A36" s="234"/>
      <c r="B36" s="234"/>
      <c r="C36" s="234"/>
      <c r="D36" s="234"/>
      <c r="E36" s="234"/>
      <c r="F36" s="234"/>
      <c r="G36" s="234"/>
      <c r="H36" s="234"/>
      <c r="I36" s="234"/>
      <c r="J36" s="234"/>
      <c r="K36" s="190"/>
    </row>
    <row r="37" spans="1:12" ht="15">
      <c r="A37" s="235" t="s">
        <v>493</v>
      </c>
      <c r="B37" s="235"/>
      <c r="C37" s="234"/>
      <c r="D37" s="234"/>
      <c r="E37" s="234"/>
      <c r="F37" s="234"/>
      <c r="G37" s="234"/>
      <c r="H37" s="234"/>
      <c r="I37" s="234"/>
      <c r="J37" s="234"/>
      <c r="K37" s="190"/>
    </row>
    <row r="38" spans="1:12" ht="15">
      <c r="A38" s="235" t="s">
        <v>494</v>
      </c>
      <c r="B38" s="235"/>
      <c r="C38" s="234"/>
      <c r="D38" s="234"/>
      <c r="E38" s="234"/>
      <c r="F38" s="234"/>
      <c r="G38" s="234"/>
      <c r="H38" s="234"/>
      <c r="I38" s="234"/>
      <c r="J38" s="234"/>
      <c r="K38" s="190"/>
    </row>
    <row r="39" spans="1:12" ht="15">
      <c r="A39" s="221" t="s">
        <v>495</v>
      </c>
      <c r="B39" s="235"/>
      <c r="C39" s="190"/>
      <c r="D39" s="190"/>
      <c r="E39" s="190"/>
      <c r="F39" s="190"/>
      <c r="G39" s="190"/>
      <c r="H39" s="190"/>
      <c r="I39" s="190"/>
      <c r="J39" s="190"/>
      <c r="K39" s="190"/>
    </row>
    <row r="40" spans="1:12" ht="15">
      <c r="A40" s="221" t="s">
        <v>496</v>
      </c>
      <c r="B40" s="235"/>
      <c r="C40" s="190"/>
      <c r="D40" s="190"/>
      <c r="E40" s="190"/>
      <c r="F40" s="190"/>
      <c r="G40" s="190"/>
      <c r="H40" s="190"/>
      <c r="I40" s="190"/>
      <c r="J40" s="190"/>
      <c r="K40" s="190"/>
    </row>
    <row r="41" spans="1:12" ht="15" customHeight="1">
      <c r="A41" s="537" t="s">
        <v>513</v>
      </c>
      <c r="B41" s="537"/>
      <c r="C41" s="537"/>
      <c r="D41" s="537"/>
      <c r="E41" s="537"/>
      <c r="F41" s="537"/>
      <c r="G41" s="537"/>
      <c r="H41" s="537"/>
      <c r="I41" s="537"/>
      <c r="J41" s="537"/>
      <c r="K41" s="537"/>
    </row>
    <row r="42" spans="1:12" ht="15" customHeight="1">
      <c r="A42" s="537"/>
      <c r="B42" s="537"/>
      <c r="C42" s="537"/>
      <c r="D42" s="537"/>
      <c r="E42" s="537"/>
      <c r="F42" s="537"/>
      <c r="G42" s="537"/>
      <c r="H42" s="537"/>
      <c r="I42" s="537"/>
      <c r="J42" s="537"/>
      <c r="K42" s="537"/>
    </row>
    <row r="43" spans="1:12" ht="12.75" customHeight="1">
      <c r="A43" s="412"/>
      <c r="B43" s="412"/>
      <c r="C43" s="412"/>
      <c r="D43" s="412"/>
      <c r="E43" s="412"/>
      <c r="F43" s="412"/>
      <c r="G43" s="412"/>
      <c r="H43" s="412"/>
      <c r="I43" s="412"/>
      <c r="J43" s="412"/>
      <c r="K43" s="412"/>
    </row>
    <row r="44" spans="1:12" ht="15">
      <c r="A44" s="533" t="s">
        <v>106</v>
      </c>
      <c r="B44" s="533"/>
      <c r="C44" s="382"/>
      <c r="D44" s="383"/>
      <c r="E44" s="383"/>
      <c r="F44" s="382"/>
      <c r="G44" s="382"/>
      <c r="H44" s="382"/>
      <c r="I44" s="382"/>
      <c r="J44" s="382"/>
      <c r="K44" s="190"/>
    </row>
    <row r="45" spans="1:12" ht="15">
      <c r="A45" s="382"/>
      <c r="B45" s="383"/>
      <c r="C45" s="382"/>
      <c r="D45" s="383"/>
      <c r="E45" s="383"/>
      <c r="F45" s="382"/>
      <c r="G45" s="382"/>
      <c r="H45" s="382"/>
      <c r="I45" s="382"/>
      <c r="J45" s="384"/>
      <c r="K45" s="190"/>
    </row>
    <row r="46" spans="1:12" ht="15" customHeight="1">
      <c r="A46" s="382"/>
      <c r="B46" s="383"/>
      <c r="C46" s="534" t="s">
        <v>267</v>
      </c>
      <c r="D46" s="534"/>
      <c r="E46" s="385"/>
      <c r="F46" s="386"/>
      <c r="G46" s="535" t="s">
        <v>497</v>
      </c>
      <c r="H46" s="535"/>
      <c r="I46" s="535"/>
      <c r="J46" s="387"/>
      <c r="K46" s="190"/>
    </row>
    <row r="47" spans="1:12" ht="15">
      <c r="A47" s="382"/>
      <c r="B47" s="383"/>
      <c r="C47" s="382"/>
      <c r="D47" s="383"/>
      <c r="E47" s="383"/>
      <c r="F47" s="382"/>
      <c r="G47" s="536"/>
      <c r="H47" s="536"/>
      <c r="I47" s="536"/>
      <c r="J47" s="387"/>
      <c r="K47" s="190"/>
    </row>
    <row r="48" spans="1:12" ht="15">
      <c r="A48" s="382"/>
      <c r="B48" s="383"/>
      <c r="C48" s="531" t="s">
        <v>138</v>
      </c>
      <c r="D48" s="531"/>
      <c r="E48" s="385"/>
      <c r="F48" s="386"/>
      <c r="G48" s="382"/>
      <c r="H48" s="382"/>
      <c r="I48" s="382"/>
      <c r="J48" s="382"/>
      <c r="K48" s="190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I32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6" t="s">
        <v>457</v>
      </c>
      <c r="B1" s="78"/>
      <c r="C1" s="539" t="s">
        <v>108</v>
      </c>
      <c r="D1" s="539"/>
    </row>
    <row r="2" spans="1:5">
      <c r="A2" s="76" t="s">
        <v>458</v>
      </c>
      <c r="B2" s="78"/>
      <c r="C2" s="517" t="s">
        <v>625</v>
      </c>
      <c r="D2" s="518"/>
    </row>
    <row r="3" spans="1:5">
      <c r="A3" s="78" t="s">
        <v>139</v>
      </c>
      <c r="B3" s="78"/>
      <c r="C3" s="77"/>
      <c r="D3" s="77"/>
    </row>
    <row r="4" spans="1:5">
      <c r="A4" s="76"/>
      <c r="B4" s="78"/>
      <c r="C4" s="77"/>
      <c r="D4" s="77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9"/>
      <c r="D5" s="78"/>
      <c r="E5" s="5"/>
    </row>
    <row r="6" spans="1:5">
      <c r="A6" s="121" t="str">
        <f>'ფორმა N1'!D4</f>
        <v>საქართველოს კონსერვატიული პარტია</v>
      </c>
      <c r="B6" s="122"/>
      <c r="C6" s="122"/>
      <c r="D6" s="59"/>
      <c r="E6" s="5"/>
    </row>
    <row r="7" spans="1:5">
      <c r="A7" s="79"/>
      <c r="B7" s="79"/>
      <c r="C7" s="79"/>
      <c r="D7" s="78"/>
      <c r="E7" s="5"/>
    </row>
    <row r="8" spans="1:5" s="6" customFormat="1">
      <c r="A8" s="102"/>
      <c r="B8" s="102"/>
      <c r="C8" s="80"/>
      <c r="D8" s="80"/>
    </row>
    <row r="9" spans="1:5" s="6" customFormat="1" ht="30">
      <c r="A9" s="108" t="s">
        <v>64</v>
      </c>
      <c r="B9" s="81" t="s">
        <v>11</v>
      </c>
      <c r="C9" s="81" t="s">
        <v>10</v>
      </c>
      <c r="D9" s="81" t="s">
        <v>9</v>
      </c>
    </row>
    <row r="10" spans="1:5" s="7" customFormat="1">
      <c r="A10" s="13">
        <v>1</v>
      </c>
      <c r="B10" s="13" t="s">
        <v>107</v>
      </c>
      <c r="C10" s="84">
        <f>SUM(C11,C14,C17,C20:C22)</f>
        <v>0</v>
      </c>
      <c r="D10" s="84">
        <f>SUM(D11,D14,D17,D20:D22)</f>
        <v>0</v>
      </c>
    </row>
    <row r="11" spans="1:5" s="9" customFormat="1" ht="18">
      <c r="A11" s="14">
        <v>1.1000000000000001</v>
      </c>
      <c r="B11" s="14" t="s">
        <v>68</v>
      </c>
      <c r="C11" s="84">
        <f>SUM(C12:C13)</f>
        <v>0</v>
      </c>
      <c r="D11" s="84">
        <f>SUM(D12:D13)</f>
        <v>0</v>
      </c>
    </row>
    <row r="12" spans="1:5" s="9" customFormat="1" ht="18">
      <c r="A12" s="16" t="s">
        <v>30</v>
      </c>
      <c r="B12" s="16" t="s">
        <v>70</v>
      </c>
      <c r="C12" s="33"/>
      <c r="D12" s="34"/>
    </row>
    <row r="13" spans="1:5" s="9" customFormat="1" ht="18">
      <c r="A13" s="16" t="s">
        <v>31</v>
      </c>
      <c r="B13" s="16" t="s">
        <v>71</v>
      </c>
      <c r="C13" s="33"/>
      <c r="D13" s="34"/>
    </row>
    <row r="14" spans="1:5" s="3" customFormat="1">
      <c r="A14" s="14">
        <v>1.2</v>
      </c>
      <c r="B14" s="14" t="s">
        <v>69</v>
      </c>
      <c r="C14" s="84">
        <f>SUM(C15:C16)</f>
        <v>0</v>
      </c>
      <c r="D14" s="84">
        <f>SUM(D15:D16)</f>
        <v>0</v>
      </c>
    </row>
    <row r="15" spans="1:5">
      <c r="A15" s="16" t="s">
        <v>32</v>
      </c>
      <c r="B15" s="16" t="s">
        <v>607</v>
      </c>
      <c r="C15" s="33"/>
      <c r="D15" s="34"/>
    </row>
    <row r="16" spans="1:5">
      <c r="A16" s="16" t="s">
        <v>33</v>
      </c>
      <c r="B16" s="16" t="s">
        <v>72</v>
      </c>
      <c r="C16" s="33"/>
      <c r="D16" s="34"/>
    </row>
    <row r="17" spans="1:9">
      <c r="A17" s="14">
        <v>1.3</v>
      </c>
      <c r="B17" s="14" t="s">
        <v>73</v>
      </c>
      <c r="C17" s="84">
        <f>SUM(C18:C19)</f>
        <v>0</v>
      </c>
      <c r="D17" s="84">
        <f>SUM(D18:D19)</f>
        <v>0</v>
      </c>
    </row>
    <row r="18" spans="1:9">
      <c r="A18" s="16" t="s">
        <v>50</v>
      </c>
      <c r="B18" s="16" t="s">
        <v>74</v>
      </c>
      <c r="C18" s="33"/>
      <c r="D18" s="34"/>
    </row>
    <row r="19" spans="1:9">
      <c r="A19" s="16" t="s">
        <v>51</v>
      </c>
      <c r="B19" s="16" t="s">
        <v>75</v>
      </c>
      <c r="C19" s="33"/>
      <c r="D19" s="34"/>
    </row>
    <row r="20" spans="1:9">
      <c r="A20" s="14">
        <v>1.4</v>
      </c>
      <c r="B20" s="14" t="s">
        <v>76</v>
      </c>
      <c r="C20" s="33"/>
      <c r="D20" s="34"/>
    </row>
    <row r="21" spans="1:9">
      <c r="A21" s="14">
        <v>1.5</v>
      </c>
      <c r="B21" s="14" t="s">
        <v>77</v>
      </c>
      <c r="C21" s="33"/>
      <c r="D21" s="34"/>
    </row>
    <row r="22" spans="1:9">
      <c r="A22" s="14">
        <v>1.6</v>
      </c>
      <c r="B22" s="14" t="s">
        <v>8</v>
      </c>
      <c r="C22" s="33"/>
      <c r="D22" s="34"/>
    </row>
    <row r="25" spans="1:9" s="23" customFormat="1" ht="12.75"/>
    <row r="26" spans="1:9">
      <c r="A26" s="71" t="s">
        <v>106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71" t="s">
        <v>270</v>
      </c>
      <c r="D29" s="12"/>
      <c r="E29"/>
      <c r="F29"/>
      <c r="G29"/>
      <c r="H29"/>
      <c r="I29"/>
    </row>
    <row r="30" spans="1:9">
      <c r="A30"/>
      <c r="B30" s="2" t="s">
        <v>269</v>
      </c>
      <c r="D30" s="12"/>
      <c r="E30"/>
      <c r="F30"/>
      <c r="G30"/>
      <c r="H30"/>
      <c r="I30"/>
    </row>
    <row r="31" spans="1:9" customFormat="1" ht="12.75">
      <c r="B31" s="67" t="s">
        <v>138</v>
      </c>
    </row>
    <row r="32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0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459</v>
      </c>
      <c r="B1" s="79"/>
      <c r="C1" s="527" t="s">
        <v>108</v>
      </c>
      <c r="D1" s="527"/>
      <c r="E1" s="93"/>
    </row>
    <row r="2" spans="1:5" s="6" customFormat="1">
      <c r="A2" s="76" t="s">
        <v>456</v>
      </c>
      <c r="B2" s="79"/>
      <c r="C2" s="517" t="s">
        <v>625</v>
      </c>
      <c r="D2" s="518"/>
      <c r="E2" s="93"/>
    </row>
    <row r="3" spans="1:5" s="6" customFormat="1">
      <c r="A3" s="78" t="s">
        <v>139</v>
      </c>
      <c r="B3" s="76"/>
      <c r="C3" s="167"/>
      <c r="D3" s="167"/>
      <c r="E3" s="93"/>
    </row>
    <row r="4" spans="1:5" s="6" customFormat="1">
      <c r="A4" s="78"/>
      <c r="B4" s="78"/>
      <c r="C4" s="167"/>
      <c r="D4" s="167"/>
      <c r="E4" s="93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>
      <c r="A6" s="82" t="str">
        <f>'ფორმა N1'!D4</f>
        <v>საქართველოს კონსერვატიული პარტია</v>
      </c>
      <c r="B6" s="82"/>
      <c r="C6" s="83"/>
      <c r="D6" s="83"/>
      <c r="E6" s="94"/>
    </row>
    <row r="7" spans="1:5">
      <c r="A7" s="79"/>
      <c r="B7" s="79"/>
      <c r="C7" s="78"/>
      <c r="D7" s="78"/>
      <c r="E7" s="94"/>
    </row>
    <row r="8" spans="1:5" s="6" customFormat="1">
      <c r="A8" s="166"/>
      <c r="B8" s="166"/>
      <c r="C8" s="80"/>
      <c r="D8" s="80"/>
      <c r="E8" s="93"/>
    </row>
    <row r="9" spans="1:5" s="6" customFormat="1" ht="30">
      <c r="A9" s="91" t="s">
        <v>64</v>
      </c>
      <c r="B9" s="91" t="s">
        <v>332</v>
      </c>
      <c r="C9" s="81" t="s">
        <v>10</v>
      </c>
      <c r="D9" s="81" t="s">
        <v>9</v>
      </c>
      <c r="E9" s="93"/>
    </row>
    <row r="10" spans="1:5" s="9" customFormat="1" ht="18">
      <c r="A10" s="100" t="s">
        <v>296</v>
      </c>
      <c r="B10" s="100"/>
      <c r="C10" s="4"/>
      <c r="D10" s="4"/>
      <c r="E10" s="95"/>
    </row>
    <row r="11" spans="1:5" s="10" customFormat="1">
      <c r="A11" s="100" t="s">
        <v>297</v>
      </c>
      <c r="B11" s="100"/>
      <c r="C11" s="4"/>
      <c r="D11" s="4"/>
      <c r="E11" s="96"/>
    </row>
    <row r="12" spans="1:5" s="10" customFormat="1">
      <c r="A12" s="100" t="s">
        <v>298</v>
      </c>
      <c r="B12" s="89"/>
      <c r="C12" s="4"/>
      <c r="D12" s="4"/>
      <c r="E12" s="96"/>
    </row>
    <row r="13" spans="1:5" s="10" customFormat="1">
      <c r="A13" s="89" t="s">
        <v>277</v>
      </c>
      <c r="B13" s="89"/>
      <c r="C13" s="4"/>
      <c r="D13" s="4"/>
      <c r="E13" s="96"/>
    </row>
    <row r="14" spans="1:5" s="10" customFormat="1">
      <c r="A14" s="89" t="s">
        <v>277</v>
      </c>
      <c r="B14" s="89"/>
      <c r="C14" s="4"/>
      <c r="D14" s="4"/>
      <c r="E14" s="96"/>
    </row>
    <row r="15" spans="1:5" s="10" customFormat="1">
      <c r="A15" s="89" t="s">
        <v>277</v>
      </c>
      <c r="B15" s="89"/>
      <c r="C15" s="4"/>
      <c r="D15" s="4"/>
      <c r="E15" s="96"/>
    </row>
    <row r="16" spans="1:5" s="10" customFormat="1">
      <c r="A16" s="89" t="s">
        <v>277</v>
      </c>
      <c r="B16" s="89"/>
      <c r="C16" s="4"/>
      <c r="D16" s="4"/>
      <c r="E16" s="96"/>
    </row>
    <row r="17" spans="1:9">
      <c r="A17" s="101"/>
      <c r="B17" s="101" t="s">
        <v>334</v>
      </c>
      <c r="C17" s="88">
        <f>SUM(C10:C16)</f>
        <v>0</v>
      </c>
      <c r="D17" s="88">
        <f>SUM(D10:D16)</f>
        <v>0</v>
      </c>
      <c r="E17" s="98"/>
    </row>
    <row r="18" spans="1:9">
      <c r="A18" s="44"/>
      <c r="B18" s="44"/>
    </row>
    <row r="19" spans="1:9">
      <c r="A19" s="2" t="s">
        <v>401</v>
      </c>
      <c r="E19" s="5"/>
    </row>
    <row r="20" spans="1:9">
      <c r="A20" s="2" t="s">
        <v>403</v>
      </c>
    </row>
    <row r="21" spans="1:9">
      <c r="A21" s="221"/>
    </row>
    <row r="22" spans="1:9">
      <c r="A22" s="221" t="s">
        <v>402</v>
      </c>
    </row>
    <row r="23" spans="1:9" s="23" customFormat="1" ht="12.75"/>
    <row r="24" spans="1:9">
      <c r="A24" s="71" t="s">
        <v>106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71"/>
      <c r="B27" s="71" t="s">
        <v>447</v>
      </c>
      <c r="D27" s="12"/>
      <c r="E27"/>
      <c r="F27"/>
      <c r="G27"/>
      <c r="H27"/>
      <c r="I27"/>
    </row>
    <row r="28" spans="1:9">
      <c r="B28" s="2" t="s">
        <v>448</v>
      </c>
      <c r="D28" s="12"/>
      <c r="E28"/>
      <c r="F28"/>
      <c r="G28"/>
      <c r="H28"/>
      <c r="I28"/>
    </row>
    <row r="29" spans="1:9" customFormat="1" ht="12.75">
      <c r="A29" s="67"/>
      <c r="B29" s="67" t="s">
        <v>138</v>
      </c>
    </row>
    <row r="30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6"/>
  <dimension ref="A1:L93"/>
  <sheetViews>
    <sheetView showGridLines="0" view="pageBreakPreview" topLeftCell="A16" zoomScale="80" zoomScaleSheetLayoutView="80" workbookViewId="0">
      <selection activeCell="C2" sqref="C2:D2"/>
    </sheetView>
  </sheetViews>
  <sheetFormatPr defaultRowHeight="15"/>
  <cols>
    <col min="1" max="1" width="12.85546875" style="29" customWidth="1"/>
    <col min="2" max="2" width="65.5703125" style="28" customWidth="1"/>
    <col min="3" max="3" width="14.85546875" style="2" customWidth="1"/>
    <col min="4" max="4" width="15.42578125" style="2" customWidth="1"/>
    <col min="5" max="5" width="0.85546875" style="2" customWidth="1"/>
    <col min="6" max="6" width="9.140625" style="2"/>
    <col min="7" max="7" width="13.42578125" style="2" customWidth="1"/>
    <col min="8" max="8" width="14.7109375" style="2" customWidth="1"/>
    <col min="9" max="9" width="16.28515625" style="2" customWidth="1"/>
    <col min="10" max="10" width="14.28515625" style="2" customWidth="1"/>
    <col min="11" max="11" width="18.140625" style="2" customWidth="1"/>
    <col min="12" max="16384" width="9.140625" style="2"/>
  </cols>
  <sheetData>
    <row r="1" spans="1:12">
      <c r="A1" s="76" t="s">
        <v>223</v>
      </c>
      <c r="B1" s="123"/>
      <c r="C1" s="540" t="s">
        <v>197</v>
      </c>
      <c r="D1" s="540"/>
      <c r="E1" s="107"/>
    </row>
    <row r="2" spans="1:12">
      <c r="A2" s="78" t="s">
        <v>139</v>
      </c>
      <c r="B2" s="123"/>
      <c r="C2" s="517" t="s">
        <v>625</v>
      </c>
      <c r="D2" s="518"/>
      <c r="E2" s="107"/>
    </row>
    <row r="3" spans="1:12">
      <c r="A3" s="118"/>
      <c r="B3" s="123"/>
      <c r="C3" s="79"/>
      <c r="D3" s="79"/>
      <c r="E3" s="107"/>
    </row>
    <row r="4" spans="1:12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10"/>
    </row>
    <row r="5" spans="1:12">
      <c r="A5" s="121" t="str">
        <f>'ფორმა N1'!D4</f>
        <v>საქართველოს კონსერვატიული პარტია</v>
      </c>
      <c r="B5" s="122"/>
      <c r="C5" s="122"/>
      <c r="D5" s="59"/>
      <c r="E5" s="110"/>
    </row>
    <row r="6" spans="1:12">
      <c r="A6" s="79"/>
      <c r="B6" s="78"/>
      <c r="C6" s="78"/>
      <c r="D6" s="78"/>
      <c r="E6" s="110"/>
    </row>
    <row r="7" spans="1:12">
      <c r="A7" s="117"/>
      <c r="B7" s="124"/>
      <c r="C7" s="125"/>
      <c r="D7" s="125"/>
      <c r="E7" s="107"/>
    </row>
    <row r="8" spans="1:12" ht="45">
      <c r="A8" s="126" t="s">
        <v>112</v>
      </c>
      <c r="B8" s="126" t="s">
        <v>189</v>
      </c>
      <c r="C8" s="126" t="s">
        <v>302</v>
      </c>
      <c r="D8" s="126" t="s">
        <v>256</v>
      </c>
      <c r="E8" s="107"/>
    </row>
    <row r="9" spans="1:12">
      <c r="A9" s="49"/>
      <c r="B9" s="50"/>
      <c r="C9" s="160"/>
      <c r="D9" s="160"/>
      <c r="E9" s="107"/>
    </row>
    <row r="10" spans="1:12">
      <c r="A10" s="51" t="s">
        <v>190</v>
      </c>
      <c r="B10" s="52"/>
      <c r="C10" s="127">
        <f>SUM(C11,C34)</f>
        <v>657446.6</v>
      </c>
      <c r="D10" s="127">
        <f>SUM(D11,D34)</f>
        <v>695649.73</v>
      </c>
      <c r="E10" s="107"/>
      <c r="H10" s="415"/>
      <c r="J10" s="415"/>
      <c r="L10" s="415"/>
    </row>
    <row r="11" spans="1:12">
      <c r="A11" s="53" t="s">
        <v>191</v>
      </c>
      <c r="B11" s="54"/>
      <c r="C11" s="87">
        <f>SUM(C12:C32)</f>
        <v>221342.50999999998</v>
      </c>
      <c r="D11" s="87">
        <f>SUM(D12:D32)</f>
        <v>264545.64</v>
      </c>
      <c r="E11" s="107"/>
      <c r="G11" s="415">
        <f>C11+'ფორმა N2'!C9+'ფორმა N3'!C9-'ფორმა N4'!C11-'ფორმა N5'!C9-'ფორმა N6'!C10</f>
        <v>264545.64</v>
      </c>
      <c r="I11" s="415">
        <f>G11+G45</f>
        <v>264545.64</v>
      </c>
      <c r="K11" s="415">
        <f>D11-I11</f>
        <v>0</v>
      </c>
    </row>
    <row r="12" spans="1:12">
      <c r="A12" s="57">
        <v>1110</v>
      </c>
      <c r="B12" s="56" t="s">
        <v>141</v>
      </c>
      <c r="C12" s="8"/>
      <c r="D12" s="8"/>
      <c r="E12" s="107"/>
    </row>
    <row r="13" spans="1:12">
      <c r="A13" s="57">
        <v>1120</v>
      </c>
      <c r="B13" s="56" t="s">
        <v>142</v>
      </c>
      <c r="C13" s="8"/>
      <c r="D13" s="8"/>
      <c r="E13" s="107"/>
    </row>
    <row r="14" spans="1:12">
      <c r="A14" s="57">
        <v>1211</v>
      </c>
      <c r="B14" s="56" t="s">
        <v>143</v>
      </c>
      <c r="C14" s="8">
        <v>194317.49</v>
      </c>
      <c r="D14" s="8">
        <v>242874.72</v>
      </c>
      <c r="E14" s="107"/>
      <c r="G14" s="415">
        <f>C14+C15+'ფორმა N2'!D9+'ფორმა N3'!D9-'ფორმა N4'!D11-'ფორმა N5'!D9-'ფორმა N6'!D10</f>
        <v>248850.5</v>
      </c>
      <c r="I14" s="2">
        <f>D14+D15</f>
        <v>248850.5</v>
      </c>
      <c r="K14" s="415">
        <f>I14-G14</f>
        <v>0</v>
      </c>
    </row>
    <row r="15" spans="1:12">
      <c r="A15" s="57">
        <v>1212</v>
      </c>
      <c r="B15" s="56" t="s">
        <v>144</v>
      </c>
      <c r="C15" s="8">
        <v>5975.78</v>
      </c>
      <c r="D15" s="8">
        <v>5975.78</v>
      </c>
      <c r="E15" s="107"/>
    </row>
    <row r="16" spans="1:12">
      <c r="A16" s="57">
        <v>1213</v>
      </c>
      <c r="B16" s="56" t="s">
        <v>145</v>
      </c>
      <c r="C16" s="8"/>
      <c r="D16" s="8"/>
      <c r="E16" s="107"/>
    </row>
    <row r="17" spans="1:5">
      <c r="A17" s="57">
        <v>1214</v>
      </c>
      <c r="B17" s="56" t="s">
        <v>146</v>
      </c>
      <c r="C17" s="8"/>
      <c r="D17" s="8"/>
      <c r="E17" s="107"/>
    </row>
    <row r="18" spans="1:5">
      <c r="A18" s="57">
        <v>1215</v>
      </c>
      <c r="B18" s="56" t="s">
        <v>147</v>
      </c>
      <c r="C18" s="8"/>
      <c r="D18" s="8"/>
      <c r="E18" s="107"/>
    </row>
    <row r="19" spans="1:5">
      <c r="A19" s="57">
        <v>1300</v>
      </c>
      <c r="B19" s="56" t="s">
        <v>148</v>
      </c>
      <c r="C19" s="8"/>
      <c r="D19" s="8"/>
      <c r="E19" s="107"/>
    </row>
    <row r="20" spans="1:5">
      <c r="A20" s="57">
        <v>1410</v>
      </c>
      <c r="B20" s="56" t="s">
        <v>149</v>
      </c>
      <c r="C20" s="8"/>
      <c r="D20" s="8"/>
      <c r="E20" s="107"/>
    </row>
    <row r="21" spans="1:5">
      <c r="A21" s="57">
        <v>1421</v>
      </c>
      <c r="B21" s="56" t="s">
        <v>150</v>
      </c>
      <c r="C21" s="8"/>
      <c r="D21" s="8"/>
      <c r="E21" s="107"/>
    </row>
    <row r="22" spans="1:5">
      <c r="A22" s="57">
        <v>1422</v>
      </c>
      <c r="B22" s="56" t="s">
        <v>151</v>
      </c>
      <c r="C22" s="8"/>
      <c r="D22" s="8"/>
      <c r="E22" s="107"/>
    </row>
    <row r="23" spans="1:5">
      <c r="A23" s="57">
        <v>1423</v>
      </c>
      <c r="B23" s="56" t="s">
        <v>152</v>
      </c>
      <c r="C23" s="8"/>
      <c r="D23" s="8"/>
      <c r="E23" s="107"/>
    </row>
    <row r="24" spans="1:5">
      <c r="A24" s="57">
        <v>1431</v>
      </c>
      <c r="B24" s="56" t="s">
        <v>153</v>
      </c>
      <c r="C24" s="8"/>
      <c r="D24" s="8"/>
      <c r="E24" s="107"/>
    </row>
    <row r="25" spans="1:5">
      <c r="A25" s="57">
        <v>1432</v>
      </c>
      <c r="B25" s="56" t="s">
        <v>154</v>
      </c>
      <c r="C25" s="8"/>
      <c r="D25" s="8"/>
      <c r="E25" s="107"/>
    </row>
    <row r="26" spans="1:5">
      <c r="A26" s="57">
        <v>1433</v>
      </c>
      <c r="B26" s="56" t="s">
        <v>155</v>
      </c>
      <c r="C26" s="8"/>
      <c r="D26" s="8"/>
      <c r="E26" s="107"/>
    </row>
    <row r="27" spans="1:5">
      <c r="A27" s="57">
        <v>1441</v>
      </c>
      <c r="B27" s="56" t="s">
        <v>156</v>
      </c>
      <c r="C27" s="8"/>
      <c r="D27" s="8"/>
      <c r="E27" s="107"/>
    </row>
    <row r="28" spans="1:5">
      <c r="A28" s="57">
        <v>1442</v>
      </c>
      <c r="B28" s="56" t="s">
        <v>157</v>
      </c>
      <c r="C28" s="8">
        <v>18019.12</v>
      </c>
      <c r="D28" s="516">
        <v>12665.02</v>
      </c>
      <c r="E28" s="107"/>
    </row>
    <row r="29" spans="1:5">
      <c r="A29" s="57">
        <v>1443</v>
      </c>
      <c r="B29" s="56" t="s">
        <v>158</v>
      </c>
      <c r="C29" s="8"/>
      <c r="D29" s="8"/>
      <c r="E29" s="107"/>
    </row>
    <row r="30" spans="1:5">
      <c r="A30" s="57">
        <v>1444</v>
      </c>
      <c r="B30" s="56" t="s">
        <v>159</v>
      </c>
      <c r="C30" s="8"/>
      <c r="D30" s="8"/>
      <c r="E30" s="107"/>
    </row>
    <row r="31" spans="1:5">
      <c r="A31" s="57">
        <v>1445</v>
      </c>
      <c r="B31" s="56" t="s">
        <v>160</v>
      </c>
      <c r="C31" s="8"/>
      <c r="D31" s="8"/>
      <c r="E31" s="107"/>
    </row>
    <row r="32" spans="1:5">
      <c r="A32" s="57">
        <v>1446</v>
      </c>
      <c r="B32" s="56" t="s">
        <v>161</v>
      </c>
      <c r="C32" s="8">
        <v>3030.12</v>
      </c>
      <c r="D32" s="8">
        <v>3030.12</v>
      </c>
      <c r="E32" s="107"/>
    </row>
    <row r="33" spans="1:7">
      <c r="A33" s="30"/>
      <c r="E33" s="107"/>
    </row>
    <row r="34" spans="1:7">
      <c r="A34" s="58" t="s">
        <v>192</v>
      </c>
      <c r="B34" s="56"/>
      <c r="C34" s="87">
        <f>SUM(C35:C42)</f>
        <v>436104.09</v>
      </c>
      <c r="D34" s="87">
        <f>SUM(D35:D42)</f>
        <v>431104.09</v>
      </c>
      <c r="E34" s="107"/>
    </row>
    <row r="35" spans="1:7">
      <c r="A35" s="57">
        <v>2110</v>
      </c>
      <c r="B35" s="56" t="s">
        <v>99</v>
      </c>
      <c r="C35" s="8">
        <v>292754.15000000002</v>
      </c>
      <c r="D35" s="8">
        <v>292754.15000000002</v>
      </c>
      <c r="E35" s="107"/>
    </row>
    <row r="36" spans="1:7">
      <c r="A36" s="57">
        <v>2120</v>
      </c>
      <c r="B36" s="56" t="s">
        <v>162</v>
      </c>
      <c r="C36" s="8">
        <v>78287.69</v>
      </c>
      <c r="D36" s="8">
        <v>78287.69</v>
      </c>
      <c r="E36" s="107"/>
    </row>
    <row r="37" spans="1:7">
      <c r="A37" s="57">
        <v>2130</v>
      </c>
      <c r="B37" s="56" t="s">
        <v>100</v>
      </c>
      <c r="C37" s="8">
        <v>40736.25</v>
      </c>
      <c r="D37" s="8">
        <v>40736.25</v>
      </c>
      <c r="E37" s="107"/>
    </row>
    <row r="38" spans="1:7">
      <c r="A38" s="57">
        <v>2140</v>
      </c>
      <c r="B38" s="56" t="s">
        <v>411</v>
      </c>
      <c r="C38" s="8"/>
      <c r="D38" s="8"/>
      <c r="E38" s="107"/>
    </row>
    <row r="39" spans="1:7">
      <c r="A39" s="57">
        <v>2150</v>
      </c>
      <c r="B39" s="56" t="s">
        <v>415</v>
      </c>
      <c r="C39" s="8">
        <v>626</v>
      </c>
      <c r="D39" s="8">
        <v>626</v>
      </c>
      <c r="E39" s="107"/>
    </row>
    <row r="40" spans="1:7">
      <c r="A40" s="57">
        <v>2220</v>
      </c>
      <c r="B40" s="56" t="s">
        <v>101</v>
      </c>
      <c r="C40" s="8">
        <v>15200</v>
      </c>
      <c r="D40" s="8">
        <v>10200</v>
      </c>
      <c r="E40" s="107"/>
    </row>
    <row r="41" spans="1:7">
      <c r="A41" s="57">
        <v>2300</v>
      </c>
      <c r="B41" s="56" t="s">
        <v>163</v>
      </c>
      <c r="C41" s="8"/>
      <c r="D41" s="8"/>
      <c r="E41" s="107"/>
    </row>
    <row r="42" spans="1:7">
      <c r="A42" s="57">
        <v>2400</v>
      </c>
      <c r="B42" s="56" t="s">
        <v>164</v>
      </c>
      <c r="C42" s="8">
        <v>8500</v>
      </c>
      <c r="D42" s="8">
        <v>8500</v>
      </c>
      <c r="E42" s="107"/>
    </row>
    <row r="43" spans="1:7">
      <c r="A43" s="31"/>
      <c r="E43" s="107"/>
    </row>
    <row r="44" spans="1:7">
      <c r="A44" s="55" t="s">
        <v>196</v>
      </c>
      <c r="B44" s="56"/>
      <c r="C44" s="87">
        <f>SUM(C45,C64)</f>
        <v>657446.59999999986</v>
      </c>
      <c r="D44" s="87">
        <f>SUM(D45,D64)</f>
        <v>695649.73</v>
      </c>
      <c r="E44" s="107"/>
    </row>
    <row r="45" spans="1:7">
      <c r="A45" s="58" t="s">
        <v>193</v>
      </c>
      <c r="B45" s="56"/>
      <c r="C45" s="87">
        <f>SUM(C46:C61)</f>
        <v>76811.19</v>
      </c>
      <c r="D45" s="87">
        <f>SUM(D46:D61)</f>
        <v>76811.19</v>
      </c>
      <c r="E45" s="107"/>
      <c r="G45" s="2">
        <f>D45-C45</f>
        <v>0</v>
      </c>
    </row>
    <row r="46" spans="1:7">
      <c r="A46" s="57">
        <v>3100</v>
      </c>
      <c r="B46" s="56" t="s">
        <v>165</v>
      </c>
      <c r="C46" s="8">
        <v>73266.19</v>
      </c>
      <c r="D46" s="8">
        <v>73266.19</v>
      </c>
      <c r="E46" s="107"/>
    </row>
    <row r="47" spans="1:7">
      <c r="A47" s="57">
        <v>3210</v>
      </c>
      <c r="B47" s="56" t="s">
        <v>166</v>
      </c>
      <c r="C47" s="8"/>
      <c r="D47" s="8"/>
      <c r="E47" s="107"/>
    </row>
    <row r="48" spans="1:7">
      <c r="A48" s="57">
        <v>3221</v>
      </c>
      <c r="B48" s="56" t="s">
        <v>167</v>
      </c>
      <c r="C48" s="8"/>
      <c r="D48" s="8"/>
      <c r="E48" s="107"/>
    </row>
    <row r="49" spans="1:5">
      <c r="A49" s="57">
        <v>3222</v>
      </c>
      <c r="B49" s="56" t="s">
        <v>168</v>
      </c>
      <c r="C49" s="8"/>
      <c r="D49" s="8"/>
      <c r="E49" s="107"/>
    </row>
    <row r="50" spans="1:5">
      <c r="A50" s="57">
        <v>3223</v>
      </c>
      <c r="B50" s="56" t="s">
        <v>169</v>
      </c>
      <c r="C50" s="8"/>
      <c r="D50" s="8"/>
      <c r="E50" s="107"/>
    </row>
    <row r="51" spans="1:5">
      <c r="A51" s="57">
        <v>3224</v>
      </c>
      <c r="B51" s="56" t="s">
        <v>170</v>
      </c>
      <c r="C51" s="8"/>
      <c r="D51" s="8"/>
      <c r="E51" s="107"/>
    </row>
    <row r="52" spans="1:5">
      <c r="A52" s="57">
        <v>3231</v>
      </c>
      <c r="B52" s="56" t="s">
        <v>171</v>
      </c>
      <c r="C52" s="8"/>
      <c r="D52" s="8"/>
      <c r="E52" s="107"/>
    </row>
    <row r="53" spans="1:5">
      <c r="A53" s="57">
        <v>3232</v>
      </c>
      <c r="B53" s="56" t="s">
        <v>172</v>
      </c>
      <c r="C53" s="8">
        <v>3545</v>
      </c>
      <c r="D53" s="8">
        <v>3545</v>
      </c>
      <c r="E53" s="107"/>
    </row>
    <row r="54" spans="1:5">
      <c r="A54" s="57">
        <v>3234</v>
      </c>
      <c r="B54" s="56" t="s">
        <v>173</v>
      </c>
      <c r="C54" s="8"/>
      <c r="D54" s="8"/>
      <c r="E54" s="107"/>
    </row>
    <row r="55" spans="1:5" ht="30">
      <c r="A55" s="57">
        <v>3236</v>
      </c>
      <c r="B55" s="56" t="s">
        <v>188</v>
      </c>
      <c r="C55" s="8"/>
      <c r="D55" s="8"/>
      <c r="E55" s="107"/>
    </row>
    <row r="56" spans="1:5" ht="45">
      <c r="A56" s="57">
        <v>3237</v>
      </c>
      <c r="B56" s="56" t="s">
        <v>174</v>
      </c>
      <c r="C56" s="8"/>
      <c r="D56" s="8"/>
      <c r="E56" s="107"/>
    </row>
    <row r="57" spans="1:5">
      <c r="A57" s="57">
        <v>3241</v>
      </c>
      <c r="B57" s="56" t="s">
        <v>175</v>
      </c>
      <c r="C57" s="8"/>
      <c r="D57" s="8"/>
      <c r="E57" s="107"/>
    </row>
    <row r="58" spans="1:5">
      <c r="A58" s="57">
        <v>3242</v>
      </c>
      <c r="B58" s="56" t="s">
        <v>176</v>
      </c>
      <c r="C58" s="8"/>
      <c r="D58" s="8"/>
      <c r="E58" s="107"/>
    </row>
    <row r="59" spans="1:5">
      <c r="A59" s="57">
        <v>3243</v>
      </c>
      <c r="B59" s="56" t="s">
        <v>177</v>
      </c>
      <c r="C59" s="8"/>
      <c r="D59" s="8"/>
      <c r="E59" s="107"/>
    </row>
    <row r="60" spans="1:5">
      <c r="A60" s="57">
        <v>3245</v>
      </c>
      <c r="B60" s="56" t="s">
        <v>178</v>
      </c>
      <c r="C60" s="8"/>
      <c r="D60" s="8"/>
      <c r="E60" s="107"/>
    </row>
    <row r="61" spans="1:5">
      <c r="A61" s="57">
        <v>3246</v>
      </c>
      <c r="B61" s="56" t="s">
        <v>179</v>
      </c>
      <c r="C61" s="8"/>
      <c r="D61" s="8"/>
      <c r="E61" s="107"/>
    </row>
    <row r="62" spans="1:5">
      <c r="A62" s="31"/>
      <c r="E62" s="107"/>
    </row>
    <row r="63" spans="1:5">
      <c r="A63" s="32"/>
      <c r="E63" s="107"/>
    </row>
    <row r="64" spans="1:5">
      <c r="A64" s="58" t="s">
        <v>194</v>
      </c>
      <c r="B64" s="56"/>
      <c r="C64" s="87">
        <f>SUM(C65:C67)</f>
        <v>580635.40999999992</v>
      </c>
      <c r="D64" s="87">
        <f>SUM(D65:D67)</f>
        <v>618838.54</v>
      </c>
      <c r="E64" s="107"/>
    </row>
    <row r="65" spans="1:5">
      <c r="A65" s="57">
        <v>5100</v>
      </c>
      <c r="B65" s="56" t="s">
        <v>254</v>
      </c>
      <c r="C65" s="8"/>
      <c r="D65" s="8"/>
      <c r="E65" s="107"/>
    </row>
    <row r="66" spans="1:5">
      <c r="A66" s="57">
        <v>5220</v>
      </c>
      <c r="B66" s="56" t="s">
        <v>435</v>
      </c>
      <c r="C66" s="8"/>
      <c r="D66" s="8"/>
      <c r="E66" s="107"/>
    </row>
    <row r="67" spans="1:5">
      <c r="A67" s="57">
        <v>5230</v>
      </c>
      <c r="B67" s="56" t="s">
        <v>436</v>
      </c>
      <c r="C67" s="8">
        <f>C10-C45</f>
        <v>580635.40999999992</v>
      </c>
      <c r="D67" s="8">
        <f>D10-D45</f>
        <v>618838.54</v>
      </c>
      <c r="E67" s="107"/>
    </row>
    <row r="68" spans="1:5">
      <c r="A68" s="31"/>
      <c r="E68" s="107"/>
    </row>
    <row r="69" spans="1:5">
      <c r="A69" s="2"/>
      <c r="E69" s="107"/>
    </row>
    <row r="70" spans="1:5">
      <c r="A70" s="55" t="s">
        <v>195</v>
      </c>
      <c r="B70" s="56"/>
      <c r="C70" s="8"/>
      <c r="D70" s="8"/>
      <c r="E70" s="107"/>
    </row>
    <row r="71" spans="1:5" ht="30">
      <c r="A71" s="57">
        <v>1</v>
      </c>
      <c r="B71" s="56" t="s">
        <v>180</v>
      </c>
      <c r="C71" s="8"/>
      <c r="D71" s="8"/>
      <c r="E71" s="107"/>
    </row>
    <row r="72" spans="1:5">
      <c r="A72" s="57">
        <v>2</v>
      </c>
      <c r="B72" s="56" t="s">
        <v>181</v>
      </c>
      <c r="C72" s="8"/>
      <c r="D72" s="8"/>
      <c r="E72" s="107"/>
    </row>
    <row r="73" spans="1:5">
      <c r="A73" s="57">
        <v>3</v>
      </c>
      <c r="B73" s="56" t="s">
        <v>182</v>
      </c>
      <c r="C73" s="8"/>
      <c r="D73" s="8"/>
      <c r="E73" s="107"/>
    </row>
    <row r="74" spans="1:5">
      <c r="A74" s="57">
        <v>4</v>
      </c>
      <c r="B74" s="56" t="s">
        <v>366</v>
      </c>
      <c r="C74" s="8"/>
      <c r="D74" s="8"/>
      <c r="E74" s="107"/>
    </row>
    <row r="75" spans="1:5">
      <c r="A75" s="57">
        <v>5</v>
      </c>
      <c r="B75" s="56" t="s">
        <v>183</v>
      </c>
      <c r="C75" s="8"/>
      <c r="D75" s="8"/>
      <c r="E75" s="107"/>
    </row>
    <row r="76" spans="1:5">
      <c r="A76" s="57">
        <v>6</v>
      </c>
      <c r="B76" s="56" t="s">
        <v>184</v>
      </c>
      <c r="C76" s="8"/>
      <c r="D76" s="8"/>
      <c r="E76" s="107"/>
    </row>
    <row r="77" spans="1:5">
      <c r="A77" s="57">
        <v>7</v>
      </c>
      <c r="B77" s="56" t="s">
        <v>185</v>
      </c>
      <c r="C77" s="8"/>
      <c r="D77" s="8"/>
      <c r="E77" s="107"/>
    </row>
    <row r="78" spans="1:5">
      <c r="A78" s="57">
        <v>8</v>
      </c>
      <c r="B78" s="56" t="s">
        <v>186</v>
      </c>
      <c r="C78" s="8"/>
      <c r="D78" s="8"/>
      <c r="E78" s="107"/>
    </row>
    <row r="79" spans="1:5">
      <c r="A79" s="57">
        <v>9</v>
      </c>
      <c r="B79" s="56" t="s">
        <v>187</v>
      </c>
      <c r="C79" s="8"/>
      <c r="D79" s="8"/>
      <c r="E79" s="107"/>
    </row>
    <row r="83" spans="1:9">
      <c r="A83" s="2"/>
      <c r="B83" s="2"/>
    </row>
    <row r="84" spans="1:9">
      <c r="A84" s="71" t="s">
        <v>106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1" t="s">
        <v>447</v>
      </c>
      <c r="D87" s="12"/>
      <c r="E87"/>
      <c r="F87"/>
      <c r="G87"/>
      <c r="H87"/>
      <c r="I87"/>
    </row>
    <row r="88" spans="1:9">
      <c r="A88"/>
      <c r="B88" s="2" t="s">
        <v>448</v>
      </c>
      <c r="D88" s="12"/>
      <c r="E88"/>
      <c r="F88"/>
      <c r="G88"/>
      <c r="H88"/>
      <c r="I88"/>
    </row>
    <row r="89" spans="1:9" customFormat="1" ht="12.75">
      <c r="B89" s="67" t="s">
        <v>138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C2:D2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ignoredErrors>
    <ignoredError sqref="K11" evalError="1"/>
  </ignoredError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8"/>
  <sheetViews>
    <sheetView showGridLines="0" view="pageBreakPreview" zoomScale="80" zoomScaleSheetLayoutView="80" workbookViewId="0">
      <selection activeCell="I2" sqref="I2:J2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6" t="s">
        <v>453</v>
      </c>
      <c r="B1" s="78"/>
      <c r="C1" s="78"/>
      <c r="D1" s="78"/>
      <c r="E1" s="78"/>
      <c r="F1" s="78"/>
      <c r="G1" s="78"/>
      <c r="H1" s="78"/>
      <c r="I1" s="527" t="s">
        <v>108</v>
      </c>
      <c r="J1" s="527"/>
      <c r="K1" s="107"/>
    </row>
    <row r="2" spans="1:11">
      <c r="A2" s="78" t="s">
        <v>139</v>
      </c>
      <c r="B2" s="78"/>
      <c r="C2" s="78"/>
      <c r="D2" s="78"/>
      <c r="E2" s="78"/>
      <c r="F2" s="78"/>
      <c r="G2" s="78"/>
      <c r="H2" s="78"/>
      <c r="I2" s="517" t="s">
        <v>625</v>
      </c>
      <c r="J2" s="518"/>
      <c r="K2" s="107"/>
    </row>
    <row r="3" spans="1:11">
      <c r="A3" s="78"/>
      <c r="B3" s="78"/>
      <c r="C3" s="78"/>
      <c r="D3" s="78"/>
      <c r="E3" s="78"/>
      <c r="F3" s="78"/>
      <c r="G3" s="78"/>
      <c r="H3" s="78"/>
      <c r="I3" s="77"/>
      <c r="J3" s="77"/>
      <c r="K3" s="107"/>
    </row>
    <row r="4" spans="1:11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128"/>
      <c r="G4" s="78"/>
      <c r="H4" s="78"/>
      <c r="I4" s="78"/>
      <c r="J4" s="78"/>
      <c r="K4" s="107"/>
    </row>
    <row r="5" spans="1:11">
      <c r="A5" s="228" t="str">
        <f>'ფორმა N1'!D4</f>
        <v>საქართველოს კონსერვატიული პარტია</v>
      </c>
      <c r="B5" s="406"/>
      <c r="C5" s="406"/>
      <c r="D5" s="406"/>
      <c r="E5" s="406"/>
      <c r="F5" s="407"/>
      <c r="G5" s="406"/>
      <c r="H5" s="406"/>
      <c r="I5" s="406"/>
      <c r="J5" s="406"/>
      <c r="K5" s="107"/>
    </row>
    <row r="6" spans="1:11">
      <c r="A6" s="79"/>
      <c r="B6" s="79"/>
      <c r="C6" s="78"/>
      <c r="D6" s="78"/>
      <c r="E6" s="78"/>
      <c r="F6" s="128"/>
      <c r="G6" s="78"/>
      <c r="H6" s="78"/>
      <c r="I6" s="78"/>
      <c r="J6" s="78"/>
      <c r="K6" s="107"/>
    </row>
    <row r="7" spans="1:11">
      <c r="A7" s="129"/>
      <c r="B7" s="125"/>
      <c r="C7" s="125"/>
      <c r="D7" s="125"/>
      <c r="E7" s="125"/>
      <c r="F7" s="125"/>
      <c r="G7" s="125"/>
      <c r="H7" s="125"/>
      <c r="I7" s="125"/>
      <c r="J7" s="125"/>
      <c r="K7" s="107"/>
    </row>
    <row r="8" spans="1:11" s="27" customFormat="1" ht="45">
      <c r="A8" s="131" t="s">
        <v>64</v>
      </c>
      <c r="B8" s="131" t="s">
        <v>110</v>
      </c>
      <c r="C8" s="132" t="s">
        <v>112</v>
      </c>
      <c r="D8" s="132" t="s">
        <v>274</v>
      </c>
      <c r="E8" s="132" t="s">
        <v>111</v>
      </c>
      <c r="F8" s="130" t="s">
        <v>255</v>
      </c>
      <c r="G8" s="130" t="s">
        <v>293</v>
      </c>
      <c r="H8" s="130" t="s">
        <v>294</v>
      </c>
      <c r="I8" s="130" t="s">
        <v>256</v>
      </c>
      <c r="J8" s="133" t="s">
        <v>113</v>
      </c>
      <c r="K8" s="107"/>
    </row>
    <row r="9" spans="1:11" s="27" customFormat="1">
      <c r="A9" s="164">
        <v>1</v>
      </c>
      <c r="B9" s="164">
        <v>2</v>
      </c>
      <c r="C9" s="165">
        <v>3</v>
      </c>
      <c r="D9" s="165">
        <v>4</v>
      </c>
      <c r="E9" s="165">
        <v>5</v>
      </c>
      <c r="F9" s="165">
        <v>6</v>
      </c>
      <c r="G9" s="165">
        <v>7</v>
      </c>
      <c r="H9" s="165">
        <v>8</v>
      </c>
      <c r="I9" s="165">
        <v>9</v>
      </c>
      <c r="J9" s="165">
        <v>10</v>
      </c>
      <c r="K9" s="107"/>
    </row>
    <row r="10" spans="1:11" s="27" customFormat="1" ht="27" customHeight="1">
      <c r="A10" s="470"/>
      <c r="B10" s="63" t="s">
        <v>584</v>
      </c>
      <c r="C10" s="162" t="s">
        <v>585</v>
      </c>
      <c r="D10" s="163" t="s">
        <v>220</v>
      </c>
      <c r="E10" s="474">
        <v>40462</v>
      </c>
      <c r="F10" s="475">
        <v>0</v>
      </c>
      <c r="G10" s="475">
        <v>0</v>
      </c>
      <c r="H10" s="475">
        <v>0</v>
      </c>
      <c r="I10" s="476">
        <v>0</v>
      </c>
      <c r="J10" s="165"/>
      <c r="K10" s="107"/>
    </row>
    <row r="11" spans="1:11" s="27" customFormat="1" ht="33" customHeight="1">
      <c r="A11" s="470"/>
      <c r="B11" s="63" t="s">
        <v>586</v>
      </c>
      <c r="C11" s="162" t="s">
        <v>587</v>
      </c>
      <c r="D11" s="163" t="s">
        <v>220</v>
      </c>
      <c r="E11" s="159">
        <v>38512</v>
      </c>
      <c r="F11" s="477">
        <v>194317.49</v>
      </c>
      <c r="G11" s="478">
        <v>53657</v>
      </c>
      <c r="H11" s="479">
        <v>5099.7700000000004</v>
      </c>
      <c r="I11" s="477">
        <v>242874.72</v>
      </c>
      <c r="J11" s="472"/>
      <c r="K11" s="107"/>
    </row>
    <row r="12" spans="1:11" s="27" customFormat="1" ht="33.75" customHeight="1">
      <c r="A12" s="161">
        <v>1</v>
      </c>
      <c r="B12" s="63" t="s">
        <v>586</v>
      </c>
      <c r="C12" s="480" t="s">
        <v>588</v>
      </c>
      <c r="D12" s="163" t="s">
        <v>589</v>
      </c>
      <c r="E12" s="159">
        <v>38512</v>
      </c>
      <c r="F12" s="481">
        <v>5975.78</v>
      </c>
      <c r="G12" s="483">
        <v>0</v>
      </c>
      <c r="H12" s="482">
        <v>0</v>
      </c>
      <c r="I12" s="472">
        <v>5975.78</v>
      </c>
      <c r="J12" s="472"/>
      <c r="K12" s="107"/>
    </row>
    <row r="13" spans="1:11" s="27" customFormat="1" ht="29.25" customHeight="1">
      <c r="A13" s="473">
        <v>1</v>
      </c>
      <c r="B13" s="63"/>
      <c r="C13" s="162"/>
      <c r="D13" s="471"/>
      <c r="E13" s="159"/>
      <c r="F13" s="472"/>
      <c r="G13" s="472"/>
      <c r="H13" s="472"/>
      <c r="I13" s="472"/>
      <c r="J13" s="472"/>
      <c r="K13" s="107"/>
    </row>
    <row r="14" spans="1:11">
      <c r="A14" s="106"/>
      <c r="B14" s="106"/>
      <c r="C14" s="106"/>
      <c r="D14" s="106"/>
      <c r="E14" s="106"/>
      <c r="F14" s="106"/>
      <c r="G14" s="106"/>
      <c r="H14" s="106"/>
      <c r="I14" s="106"/>
      <c r="J14" s="106"/>
    </row>
    <row r="15" spans="1:11">
      <c r="A15" s="106"/>
      <c r="B15" s="106"/>
      <c r="C15" s="106"/>
      <c r="D15" s="106"/>
      <c r="E15" s="106"/>
      <c r="F15" s="106"/>
      <c r="G15" s="106"/>
      <c r="H15" s="106"/>
      <c r="I15" s="106"/>
      <c r="J15" s="106"/>
    </row>
    <row r="16" spans="1:11">
      <c r="A16" s="106"/>
      <c r="B16" s="106"/>
      <c r="C16" s="106"/>
      <c r="D16" s="106"/>
      <c r="E16" s="106"/>
      <c r="F16" s="106"/>
      <c r="G16" s="106"/>
      <c r="H16" s="106"/>
      <c r="I16" s="106"/>
      <c r="J16" s="106"/>
    </row>
    <row r="17" spans="1:10">
      <c r="A17" s="106"/>
      <c r="B17" s="106"/>
      <c r="C17" s="106"/>
      <c r="D17" s="106"/>
      <c r="E17" s="106"/>
      <c r="F17" s="106"/>
      <c r="G17" s="106"/>
      <c r="H17" s="106"/>
      <c r="I17" s="106"/>
      <c r="J17" s="106"/>
    </row>
    <row r="18" spans="1:10">
      <c r="A18" s="106"/>
      <c r="B18" s="239" t="s">
        <v>106</v>
      </c>
      <c r="C18" s="106"/>
      <c r="D18" s="106"/>
      <c r="E18" s="106"/>
      <c r="F18" s="240"/>
      <c r="G18" s="106"/>
      <c r="H18" s="106"/>
      <c r="I18" s="106"/>
      <c r="J18" s="106"/>
    </row>
    <row r="19" spans="1:10">
      <c r="A19" s="106"/>
      <c r="B19" s="106"/>
      <c r="C19" s="106"/>
      <c r="D19" s="106"/>
      <c r="E19" s="106"/>
      <c r="F19" s="103"/>
      <c r="G19" s="103"/>
      <c r="H19" s="103"/>
      <c r="I19" s="103"/>
      <c r="J19" s="103"/>
    </row>
    <row r="20" spans="1:10">
      <c r="A20" s="106"/>
      <c r="B20" s="106"/>
      <c r="C20" s="292"/>
      <c r="D20" s="106"/>
      <c r="E20" s="106"/>
      <c r="F20" s="292"/>
      <c r="G20" s="293"/>
      <c r="H20" s="293"/>
      <c r="I20" s="103"/>
      <c r="J20" s="103"/>
    </row>
    <row r="21" spans="1:10">
      <c r="A21" s="103"/>
      <c r="B21" s="106"/>
      <c r="C21" s="241" t="s">
        <v>267</v>
      </c>
      <c r="D21" s="241"/>
      <c r="E21" s="106"/>
      <c r="F21" s="106" t="s">
        <v>272</v>
      </c>
      <c r="G21" s="103"/>
      <c r="H21" s="103"/>
      <c r="I21" s="103"/>
      <c r="J21" s="103"/>
    </row>
    <row r="22" spans="1:10">
      <c r="A22" s="103"/>
      <c r="B22" s="106"/>
      <c r="C22" s="242" t="s">
        <v>138</v>
      </c>
      <c r="D22" s="106"/>
      <c r="E22" s="106"/>
      <c r="F22" s="106" t="s">
        <v>268</v>
      </c>
      <c r="G22" s="103"/>
      <c r="H22" s="103"/>
      <c r="I22" s="103"/>
      <c r="J22" s="103"/>
    </row>
    <row r="23" spans="1:10" customFormat="1">
      <c r="A23" s="103"/>
      <c r="B23" s="106"/>
      <c r="C23" s="106"/>
      <c r="D23" s="242"/>
      <c r="E23" s="103"/>
      <c r="F23" s="103"/>
      <c r="G23" s="103"/>
      <c r="H23" s="103"/>
      <c r="I23" s="103"/>
      <c r="J23" s="103"/>
    </row>
    <row r="24" spans="1:10" customFormat="1" ht="12.75">
      <c r="A24" s="103"/>
      <c r="B24" s="103"/>
      <c r="C24" s="103"/>
      <c r="D24" s="103"/>
      <c r="E24" s="103"/>
      <c r="F24" s="103"/>
      <c r="G24" s="103"/>
      <c r="H24" s="103"/>
      <c r="I24" s="103"/>
      <c r="J24" s="103"/>
    </row>
    <row r="25" spans="1:10" customFormat="1" ht="12.75"/>
    <row r="26" spans="1:10" customFormat="1" ht="12.75"/>
    <row r="27" spans="1:10" customFormat="1" ht="12.75"/>
    <row r="28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3"/>
    <dataValidation allowBlank="1" showInputMessage="1" showErrorMessage="1" prompt="თვე/დღე/წელი" sqref="J11:J13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6" t="s">
        <v>300</v>
      </c>
      <c r="B1" s="78"/>
      <c r="C1" s="527" t="s">
        <v>108</v>
      </c>
      <c r="D1" s="527"/>
      <c r="E1" s="110"/>
    </row>
    <row r="2" spans="1:7">
      <c r="A2" s="78" t="s">
        <v>139</v>
      </c>
      <c r="B2" s="78"/>
      <c r="C2" s="517" t="s">
        <v>625</v>
      </c>
      <c r="D2" s="518"/>
      <c r="E2" s="110"/>
    </row>
    <row r="3" spans="1:7">
      <c r="A3" s="76"/>
      <c r="B3" s="78"/>
      <c r="C3" s="77"/>
      <c r="D3" s="77"/>
      <c r="E3" s="110"/>
    </row>
    <row r="4" spans="1:7">
      <c r="A4" s="79" t="s">
        <v>273</v>
      </c>
      <c r="B4" s="104"/>
      <c r="C4" s="105"/>
      <c r="D4" s="78"/>
      <c r="E4" s="110"/>
    </row>
    <row r="5" spans="1:7">
      <c r="A5" s="409" t="str">
        <f>'ფორმა N1'!D4</f>
        <v>საქართველოს კონსერვატიული პარტია</v>
      </c>
      <c r="B5" s="12"/>
      <c r="C5" s="12"/>
      <c r="E5" s="110"/>
    </row>
    <row r="6" spans="1:7">
      <c r="A6" s="106"/>
      <c r="B6" s="106"/>
      <c r="C6" s="106"/>
      <c r="D6" s="107"/>
      <c r="E6" s="110"/>
    </row>
    <row r="7" spans="1:7">
      <c r="A7" s="78"/>
      <c r="B7" s="78"/>
      <c r="C7" s="78"/>
      <c r="D7" s="78"/>
      <c r="E7" s="110"/>
    </row>
    <row r="8" spans="1:7" s="6" customFormat="1" ht="39" customHeight="1">
      <c r="A8" s="108" t="s">
        <v>64</v>
      </c>
      <c r="B8" s="81" t="s">
        <v>248</v>
      </c>
      <c r="C8" s="81" t="s">
        <v>66</v>
      </c>
      <c r="D8" s="81" t="s">
        <v>67</v>
      </c>
      <c r="E8" s="110"/>
    </row>
    <row r="9" spans="1:7" s="7" customFormat="1" ht="16.5" customHeight="1">
      <c r="A9" s="246">
        <v>1</v>
      </c>
      <c r="B9" s="246" t="s">
        <v>65</v>
      </c>
      <c r="C9" s="87">
        <f>SUM(C10,C26)</f>
        <v>53657</v>
      </c>
      <c r="D9" s="87">
        <f>SUM(D10,D26)</f>
        <v>53657</v>
      </c>
      <c r="E9" s="110"/>
    </row>
    <row r="10" spans="1:7" s="7" customFormat="1" ht="16.5" customHeight="1">
      <c r="A10" s="89">
        <v>1.1000000000000001</v>
      </c>
      <c r="B10" s="89" t="s">
        <v>79</v>
      </c>
      <c r="C10" s="87">
        <f>SUM(C11,C12,C16,C19,C25,C26)</f>
        <v>53657</v>
      </c>
      <c r="D10" s="87">
        <f>SUM(D11,D12,D16,D19,D25,D26)</f>
        <v>53657</v>
      </c>
      <c r="E10" s="110"/>
    </row>
    <row r="11" spans="1:7" s="9" customFormat="1" ht="16.5" customHeight="1">
      <c r="A11" s="90" t="s">
        <v>30</v>
      </c>
      <c r="B11" s="90" t="s">
        <v>78</v>
      </c>
      <c r="C11" s="8"/>
      <c r="D11" s="8"/>
      <c r="E11" s="110"/>
    </row>
    <row r="12" spans="1:7" s="10" customFormat="1" ht="16.5" customHeight="1">
      <c r="A12" s="90" t="s">
        <v>31</v>
      </c>
      <c r="B12" s="90" t="s">
        <v>307</v>
      </c>
      <c r="C12" s="109">
        <f>C13+C14+C15</f>
        <v>120</v>
      </c>
      <c r="D12" s="109">
        <f>D13+D14+D15</f>
        <v>120</v>
      </c>
      <c r="E12" s="110"/>
      <c r="G12" s="70"/>
    </row>
    <row r="13" spans="1:7" s="3" customFormat="1" ht="16.5" customHeight="1">
      <c r="A13" s="99" t="s">
        <v>80</v>
      </c>
      <c r="B13" s="99" t="s">
        <v>310</v>
      </c>
      <c r="C13" s="8">
        <v>120</v>
      </c>
      <c r="D13" s="8">
        <v>120</v>
      </c>
      <c r="E13" s="110"/>
    </row>
    <row r="14" spans="1:7" s="3" customFormat="1" ht="16.5" customHeight="1">
      <c r="A14" s="99" t="s">
        <v>506</v>
      </c>
      <c r="B14" s="99" t="s">
        <v>505</v>
      </c>
      <c r="C14" s="8"/>
      <c r="D14" s="8"/>
      <c r="E14" s="110"/>
    </row>
    <row r="15" spans="1:7" s="3" customFormat="1" ht="16.5" customHeight="1">
      <c r="A15" s="99" t="s">
        <v>507</v>
      </c>
      <c r="B15" s="99" t="s">
        <v>96</v>
      </c>
      <c r="C15" s="8"/>
      <c r="D15" s="8"/>
      <c r="E15" s="110"/>
    </row>
    <row r="16" spans="1:7" s="3" customFormat="1" ht="16.5" customHeight="1">
      <c r="A16" s="90" t="s">
        <v>81</v>
      </c>
      <c r="B16" s="90" t="s">
        <v>82</v>
      </c>
      <c r="C16" s="109">
        <f>SUM(C17:C18)</f>
        <v>53537</v>
      </c>
      <c r="D16" s="109">
        <f>SUM(D17:D18)</f>
        <v>53537</v>
      </c>
      <c r="E16" s="110"/>
    </row>
    <row r="17" spans="1:5" s="3" customFormat="1" ht="16.5" customHeight="1">
      <c r="A17" s="99" t="s">
        <v>83</v>
      </c>
      <c r="B17" s="99" t="s">
        <v>85</v>
      </c>
      <c r="C17" s="8">
        <v>53537</v>
      </c>
      <c r="D17" s="8">
        <v>53537</v>
      </c>
      <c r="E17" s="110"/>
    </row>
    <row r="18" spans="1:5" s="3" customFormat="1" ht="30">
      <c r="A18" s="99" t="s">
        <v>84</v>
      </c>
      <c r="B18" s="99" t="s">
        <v>109</v>
      </c>
      <c r="C18" s="8"/>
      <c r="D18" s="8"/>
      <c r="E18" s="110"/>
    </row>
    <row r="19" spans="1:5" s="3" customFormat="1" ht="16.5" customHeight="1">
      <c r="A19" s="90" t="s">
        <v>86</v>
      </c>
      <c r="B19" s="90" t="s">
        <v>417</v>
      </c>
      <c r="C19" s="109">
        <f>SUM(C20:C23)</f>
        <v>0</v>
      </c>
      <c r="D19" s="109">
        <f>SUM(D20:D23)</f>
        <v>0</v>
      </c>
      <c r="E19" s="110"/>
    </row>
    <row r="20" spans="1:5" s="3" customFormat="1" ht="16.5" customHeight="1">
      <c r="A20" s="99" t="s">
        <v>87</v>
      </c>
      <c r="B20" s="99" t="s">
        <v>88</v>
      </c>
      <c r="C20" s="8"/>
      <c r="D20" s="8"/>
      <c r="E20" s="110"/>
    </row>
    <row r="21" spans="1:5" s="3" customFormat="1" ht="30">
      <c r="A21" s="99" t="s">
        <v>91</v>
      </c>
      <c r="B21" s="99" t="s">
        <v>89</v>
      </c>
      <c r="C21" s="8"/>
      <c r="D21" s="8"/>
      <c r="E21" s="110"/>
    </row>
    <row r="22" spans="1:5" s="3" customFormat="1" ht="16.5" customHeight="1">
      <c r="A22" s="99" t="s">
        <v>92</v>
      </c>
      <c r="B22" s="99" t="s">
        <v>90</v>
      </c>
      <c r="C22" s="8"/>
      <c r="D22" s="8"/>
      <c r="E22" s="110"/>
    </row>
    <row r="23" spans="1:5" s="3" customFormat="1" ht="16.5" customHeight="1">
      <c r="A23" s="99" t="s">
        <v>93</v>
      </c>
      <c r="B23" s="99" t="s">
        <v>445</v>
      </c>
      <c r="C23" s="8"/>
      <c r="D23" s="8"/>
      <c r="E23" s="110"/>
    </row>
    <row r="24" spans="1:5" s="3" customFormat="1" ht="16.5" customHeight="1">
      <c r="A24" s="90" t="s">
        <v>94</v>
      </c>
      <c r="B24" s="90" t="s">
        <v>446</v>
      </c>
      <c r="C24" s="283"/>
      <c r="D24" s="8"/>
      <c r="E24" s="110"/>
    </row>
    <row r="25" spans="1:5" s="3" customFormat="1">
      <c r="A25" s="90" t="s">
        <v>250</v>
      </c>
      <c r="B25" s="90" t="s">
        <v>604</v>
      </c>
      <c r="C25" s="8"/>
      <c r="D25" s="8"/>
      <c r="E25" s="110"/>
    </row>
    <row r="26" spans="1:5" ht="16.5" customHeight="1">
      <c r="A26" s="89">
        <v>1.2</v>
      </c>
      <c r="B26" s="89" t="s">
        <v>95</v>
      </c>
      <c r="C26" s="87">
        <f>SUM(C27,C35)</f>
        <v>0</v>
      </c>
      <c r="D26" s="87">
        <f>SUM(D27,D35)</f>
        <v>0</v>
      </c>
      <c r="E26" s="110"/>
    </row>
    <row r="27" spans="1:5" ht="16.5" customHeight="1">
      <c r="A27" s="90" t="s">
        <v>32</v>
      </c>
      <c r="B27" s="90" t="s">
        <v>310</v>
      </c>
      <c r="C27" s="109">
        <f>SUM(C28:C30)</f>
        <v>0</v>
      </c>
      <c r="D27" s="109">
        <f>SUM(D28:D30)</f>
        <v>0</v>
      </c>
      <c r="E27" s="110"/>
    </row>
    <row r="28" spans="1:5">
      <c r="A28" s="254" t="s">
        <v>97</v>
      </c>
      <c r="B28" s="254" t="s">
        <v>308</v>
      </c>
      <c r="C28" s="8"/>
      <c r="D28" s="8"/>
      <c r="E28" s="110"/>
    </row>
    <row r="29" spans="1:5">
      <c r="A29" s="254" t="s">
        <v>98</v>
      </c>
      <c r="B29" s="254" t="s">
        <v>311</v>
      </c>
      <c r="C29" s="8"/>
      <c r="D29" s="8"/>
      <c r="E29" s="110"/>
    </row>
    <row r="30" spans="1:5">
      <c r="A30" s="254" t="s">
        <v>454</v>
      </c>
      <c r="B30" s="254" t="s">
        <v>309</v>
      </c>
      <c r="C30" s="8"/>
      <c r="D30" s="8"/>
      <c r="E30" s="110"/>
    </row>
    <row r="31" spans="1:5">
      <c r="A31" s="90" t="s">
        <v>33</v>
      </c>
      <c r="B31" s="90" t="s">
        <v>505</v>
      </c>
      <c r="C31" s="109">
        <f>SUM(C32:C34)</f>
        <v>0</v>
      </c>
      <c r="D31" s="109">
        <f>SUM(D32:D34)</f>
        <v>0</v>
      </c>
      <c r="E31" s="110"/>
    </row>
    <row r="32" spans="1:5">
      <c r="A32" s="254" t="s">
        <v>12</v>
      </c>
      <c r="B32" s="254" t="s">
        <v>508</v>
      </c>
      <c r="C32" s="8"/>
      <c r="D32" s="8"/>
      <c r="E32" s="110"/>
    </row>
    <row r="33" spans="1:9">
      <c r="A33" s="254" t="s">
        <v>13</v>
      </c>
      <c r="B33" s="254" t="s">
        <v>509</v>
      </c>
      <c r="C33" s="8"/>
      <c r="D33" s="8"/>
      <c r="E33" s="110"/>
    </row>
    <row r="34" spans="1:9">
      <c r="A34" s="254" t="s">
        <v>280</v>
      </c>
      <c r="B34" s="254" t="s">
        <v>510</v>
      </c>
      <c r="C34" s="8"/>
      <c r="D34" s="8"/>
      <c r="E34" s="110"/>
    </row>
    <row r="35" spans="1:9">
      <c r="A35" s="90" t="s">
        <v>34</v>
      </c>
      <c r="B35" s="268" t="s">
        <v>451</v>
      </c>
      <c r="C35" s="8"/>
      <c r="D35" s="8"/>
      <c r="E35" s="110"/>
    </row>
    <row r="36" spans="1:9">
      <c r="D36" s="27"/>
      <c r="E36" s="111"/>
      <c r="F36" s="27"/>
    </row>
    <row r="37" spans="1:9">
      <c r="A37" s="1"/>
      <c r="D37" s="27"/>
      <c r="E37" s="111"/>
      <c r="F37" s="27"/>
    </row>
    <row r="38" spans="1:9">
      <c r="D38" s="27"/>
      <c r="E38" s="111"/>
      <c r="F38" s="27"/>
    </row>
    <row r="39" spans="1:9">
      <c r="D39" s="27"/>
      <c r="E39" s="111"/>
      <c r="F39" s="27"/>
    </row>
    <row r="40" spans="1:9">
      <c r="A40" s="71" t="s">
        <v>106</v>
      </c>
      <c r="D40" s="27"/>
      <c r="E40" s="111"/>
      <c r="F40" s="27"/>
    </row>
    <row r="41" spans="1:9">
      <c r="D41" s="27"/>
      <c r="E41" s="112"/>
      <c r="F41" s="112"/>
      <c r="G41"/>
      <c r="H41"/>
      <c r="I41"/>
    </row>
    <row r="42" spans="1:9">
      <c r="D42" s="113"/>
      <c r="E42" s="112"/>
      <c r="F42" s="112"/>
      <c r="G42"/>
      <c r="H42"/>
      <c r="I42"/>
    </row>
    <row r="43" spans="1:9">
      <c r="A43"/>
      <c r="B43" s="71" t="s">
        <v>270</v>
      </c>
      <c r="D43" s="113"/>
      <c r="E43" s="112"/>
      <c r="F43" s="112"/>
      <c r="G43"/>
      <c r="H43"/>
      <c r="I43"/>
    </row>
    <row r="44" spans="1:9">
      <c r="A44"/>
      <c r="B44" s="2" t="s">
        <v>269</v>
      </c>
      <c r="D44" s="113"/>
      <c r="E44" s="112"/>
      <c r="F44" s="112"/>
      <c r="G44"/>
      <c r="H44"/>
      <c r="I44"/>
    </row>
    <row r="45" spans="1:9" customFormat="1" ht="12.75">
      <c r="B45" s="67" t="s">
        <v>138</v>
      </c>
      <c r="D45" s="112"/>
      <c r="E45" s="112"/>
      <c r="F45" s="112"/>
    </row>
    <row r="46" spans="1:9">
      <c r="D46" s="27"/>
      <c r="E46" s="111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G2" sqref="G2:H2"/>
    </sheetView>
  </sheetViews>
  <sheetFormatPr defaultRowHeight="15"/>
  <cols>
    <col min="1" max="1" width="12" style="190" customWidth="1"/>
    <col min="2" max="2" width="13.28515625" style="190" customWidth="1"/>
    <col min="3" max="3" width="21.42578125" style="190" customWidth="1"/>
    <col min="4" max="4" width="17.85546875" style="190" customWidth="1"/>
    <col min="5" max="5" width="12.7109375" style="190" customWidth="1"/>
    <col min="6" max="6" width="36.85546875" style="190" customWidth="1"/>
    <col min="7" max="7" width="22.28515625" style="190" customWidth="1"/>
    <col min="8" max="8" width="0.5703125" style="190" customWidth="1"/>
    <col min="9" max="16384" width="9.140625" style="190"/>
  </cols>
  <sheetData>
    <row r="1" spans="1:8">
      <c r="A1" s="76" t="s">
        <v>369</v>
      </c>
      <c r="B1" s="78"/>
      <c r="C1" s="78"/>
      <c r="D1" s="78"/>
      <c r="E1" s="78"/>
      <c r="F1" s="78"/>
      <c r="G1" s="170" t="s">
        <v>108</v>
      </c>
      <c r="H1" s="171"/>
    </row>
    <row r="2" spans="1:8">
      <c r="A2" s="78" t="s">
        <v>139</v>
      </c>
      <c r="B2" s="78"/>
      <c r="C2" s="78"/>
      <c r="D2" s="78"/>
      <c r="E2" s="78"/>
      <c r="F2" s="78"/>
      <c r="G2" s="517" t="s">
        <v>625</v>
      </c>
      <c r="H2" s="518"/>
    </row>
    <row r="3" spans="1:8">
      <c r="A3" s="78"/>
      <c r="B3" s="78"/>
      <c r="C3" s="78"/>
      <c r="D3" s="78"/>
      <c r="E3" s="78"/>
      <c r="F3" s="78"/>
      <c r="G3" s="104"/>
      <c r="H3" s="171"/>
    </row>
    <row r="4" spans="1:8">
      <c r="A4" s="79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106"/>
    </row>
    <row r="5" spans="1:8">
      <c r="A5" s="228" t="str">
        <f>'ფორმა N1'!D4</f>
        <v>საქართველოს კონსერვატიული პარტია</v>
      </c>
      <c r="B5" s="228"/>
      <c r="C5" s="228"/>
      <c r="D5" s="228"/>
      <c r="E5" s="228"/>
      <c r="F5" s="228"/>
      <c r="G5" s="228"/>
      <c r="H5" s="106"/>
    </row>
    <row r="6" spans="1:8">
      <c r="A6" s="79"/>
      <c r="B6" s="78"/>
      <c r="C6" s="78"/>
      <c r="D6" s="78"/>
      <c r="E6" s="78"/>
      <c r="F6" s="78"/>
      <c r="G6" s="78"/>
      <c r="H6" s="106"/>
    </row>
    <row r="7" spans="1:8">
      <c r="A7" s="78"/>
      <c r="B7" s="78"/>
      <c r="C7" s="78"/>
      <c r="D7" s="78"/>
      <c r="E7" s="78"/>
      <c r="F7" s="78"/>
      <c r="G7" s="78"/>
      <c r="H7" s="107"/>
    </row>
    <row r="8" spans="1:8" ht="45.75" customHeight="1">
      <c r="A8" s="172" t="s">
        <v>312</v>
      </c>
      <c r="B8" s="172" t="s">
        <v>140</v>
      </c>
      <c r="C8" s="173" t="s">
        <v>367</v>
      </c>
      <c r="D8" s="173" t="s">
        <v>368</v>
      </c>
      <c r="E8" s="173" t="s">
        <v>274</v>
      </c>
      <c r="F8" s="172" t="s">
        <v>319</v>
      </c>
      <c r="G8" s="173" t="s">
        <v>313</v>
      </c>
      <c r="H8" s="107"/>
    </row>
    <row r="9" spans="1:8">
      <c r="A9" s="174" t="s">
        <v>314</v>
      </c>
      <c r="B9" s="175"/>
      <c r="C9" s="176"/>
      <c r="D9" s="177"/>
      <c r="E9" s="177"/>
      <c r="F9" s="177"/>
      <c r="G9" s="178"/>
      <c r="H9" s="107"/>
    </row>
    <row r="10" spans="1:8" ht="15.75">
      <c r="A10" s="175">
        <v>1</v>
      </c>
      <c r="B10" s="159"/>
      <c r="C10" s="179"/>
      <c r="D10" s="180"/>
      <c r="E10" s="180"/>
      <c r="F10" s="180"/>
      <c r="G10" s="181" t="str">
        <f>IF(ISBLANK(B10),"",G9+C10-D10)</f>
        <v/>
      </c>
      <c r="H10" s="107"/>
    </row>
    <row r="11" spans="1:8" ht="15.75">
      <c r="A11" s="175">
        <v>2</v>
      </c>
      <c r="B11" s="159"/>
      <c r="C11" s="179"/>
      <c r="D11" s="180"/>
      <c r="E11" s="180"/>
      <c r="F11" s="180"/>
      <c r="G11" s="181" t="str">
        <f t="shared" ref="G11:G38" si="0">IF(ISBLANK(B11),"",G10+C11-D11)</f>
        <v/>
      </c>
      <c r="H11" s="107"/>
    </row>
    <row r="12" spans="1:8" ht="15.75">
      <c r="A12" s="175">
        <v>3</v>
      </c>
      <c r="B12" s="159"/>
      <c r="C12" s="179"/>
      <c r="D12" s="180"/>
      <c r="E12" s="180"/>
      <c r="F12" s="180"/>
      <c r="G12" s="181" t="str">
        <f t="shared" si="0"/>
        <v/>
      </c>
      <c r="H12" s="107"/>
    </row>
    <row r="13" spans="1:8" ht="15.75">
      <c r="A13" s="175">
        <v>4</v>
      </c>
      <c r="B13" s="159"/>
      <c r="C13" s="179"/>
      <c r="D13" s="180"/>
      <c r="E13" s="180"/>
      <c r="F13" s="180"/>
      <c r="G13" s="181" t="str">
        <f t="shared" si="0"/>
        <v/>
      </c>
      <c r="H13" s="107"/>
    </row>
    <row r="14" spans="1:8" ht="15.75">
      <c r="A14" s="175">
        <v>5</v>
      </c>
      <c r="B14" s="159"/>
      <c r="C14" s="179"/>
      <c r="D14" s="180"/>
      <c r="E14" s="180"/>
      <c r="F14" s="180"/>
      <c r="G14" s="181" t="str">
        <f t="shared" si="0"/>
        <v/>
      </c>
      <c r="H14" s="107"/>
    </row>
    <row r="15" spans="1:8" ht="15.75">
      <c r="A15" s="175">
        <v>6</v>
      </c>
      <c r="B15" s="159"/>
      <c r="C15" s="179"/>
      <c r="D15" s="180"/>
      <c r="E15" s="180"/>
      <c r="F15" s="180"/>
      <c r="G15" s="181" t="str">
        <f t="shared" si="0"/>
        <v/>
      </c>
      <c r="H15" s="107"/>
    </row>
    <row r="16" spans="1:8" ht="15.75">
      <c r="A16" s="175">
        <v>7</v>
      </c>
      <c r="B16" s="159"/>
      <c r="C16" s="179"/>
      <c r="D16" s="180"/>
      <c r="E16" s="180"/>
      <c r="F16" s="180"/>
      <c r="G16" s="181" t="str">
        <f t="shared" si="0"/>
        <v/>
      </c>
      <c r="H16" s="107"/>
    </row>
    <row r="17" spans="1:8" ht="15.75">
      <c r="A17" s="175">
        <v>8</v>
      </c>
      <c r="B17" s="159"/>
      <c r="C17" s="179"/>
      <c r="D17" s="180"/>
      <c r="E17" s="180"/>
      <c r="F17" s="180"/>
      <c r="G17" s="181" t="str">
        <f t="shared" si="0"/>
        <v/>
      </c>
      <c r="H17" s="107"/>
    </row>
    <row r="18" spans="1:8" ht="15.75">
      <c r="A18" s="175">
        <v>9</v>
      </c>
      <c r="B18" s="159"/>
      <c r="C18" s="179"/>
      <c r="D18" s="180"/>
      <c r="E18" s="180"/>
      <c r="F18" s="180"/>
      <c r="G18" s="181" t="str">
        <f t="shared" si="0"/>
        <v/>
      </c>
      <c r="H18" s="107"/>
    </row>
    <row r="19" spans="1:8" ht="15.75">
      <c r="A19" s="175">
        <v>10</v>
      </c>
      <c r="B19" s="159"/>
      <c r="C19" s="179"/>
      <c r="D19" s="180"/>
      <c r="E19" s="180"/>
      <c r="F19" s="180"/>
      <c r="G19" s="181" t="str">
        <f t="shared" si="0"/>
        <v/>
      </c>
      <c r="H19" s="107"/>
    </row>
    <row r="20" spans="1:8" ht="15.75">
      <c r="A20" s="175">
        <v>11</v>
      </c>
      <c r="B20" s="159"/>
      <c r="C20" s="179"/>
      <c r="D20" s="180"/>
      <c r="E20" s="180"/>
      <c r="F20" s="180"/>
      <c r="G20" s="181" t="str">
        <f t="shared" si="0"/>
        <v/>
      </c>
      <c r="H20" s="107"/>
    </row>
    <row r="21" spans="1:8" ht="15.75">
      <c r="A21" s="175">
        <v>12</v>
      </c>
      <c r="B21" s="159"/>
      <c r="C21" s="179"/>
      <c r="D21" s="180"/>
      <c r="E21" s="180"/>
      <c r="F21" s="180"/>
      <c r="G21" s="181" t="str">
        <f t="shared" si="0"/>
        <v/>
      </c>
      <c r="H21" s="107"/>
    </row>
    <row r="22" spans="1:8" ht="15.75">
      <c r="A22" s="175">
        <v>13</v>
      </c>
      <c r="B22" s="159"/>
      <c r="C22" s="179"/>
      <c r="D22" s="180"/>
      <c r="E22" s="180"/>
      <c r="F22" s="180"/>
      <c r="G22" s="181" t="str">
        <f t="shared" si="0"/>
        <v/>
      </c>
      <c r="H22" s="107"/>
    </row>
    <row r="23" spans="1:8" ht="15.75">
      <c r="A23" s="175">
        <v>14</v>
      </c>
      <c r="B23" s="159"/>
      <c r="C23" s="179"/>
      <c r="D23" s="180"/>
      <c r="E23" s="180"/>
      <c r="F23" s="180"/>
      <c r="G23" s="181" t="str">
        <f t="shared" si="0"/>
        <v/>
      </c>
      <c r="H23" s="107"/>
    </row>
    <row r="24" spans="1:8" ht="15.75">
      <c r="A24" s="175">
        <v>15</v>
      </c>
      <c r="B24" s="159"/>
      <c r="C24" s="179"/>
      <c r="D24" s="180"/>
      <c r="E24" s="180"/>
      <c r="F24" s="180"/>
      <c r="G24" s="181" t="str">
        <f t="shared" si="0"/>
        <v/>
      </c>
      <c r="H24" s="107"/>
    </row>
    <row r="25" spans="1:8" ht="15.75">
      <c r="A25" s="175">
        <v>16</v>
      </c>
      <c r="B25" s="159"/>
      <c r="C25" s="179"/>
      <c r="D25" s="180"/>
      <c r="E25" s="180"/>
      <c r="F25" s="180"/>
      <c r="G25" s="181" t="str">
        <f t="shared" si="0"/>
        <v/>
      </c>
      <c r="H25" s="107"/>
    </row>
    <row r="26" spans="1:8" ht="15.75">
      <c r="A26" s="175">
        <v>17</v>
      </c>
      <c r="B26" s="159"/>
      <c r="C26" s="179"/>
      <c r="D26" s="180"/>
      <c r="E26" s="180"/>
      <c r="F26" s="180"/>
      <c r="G26" s="181" t="str">
        <f t="shared" si="0"/>
        <v/>
      </c>
      <c r="H26" s="107"/>
    </row>
    <row r="27" spans="1:8" ht="15.75">
      <c r="A27" s="175">
        <v>18</v>
      </c>
      <c r="B27" s="159"/>
      <c r="C27" s="179"/>
      <c r="D27" s="180"/>
      <c r="E27" s="180"/>
      <c r="F27" s="180"/>
      <c r="G27" s="181" t="str">
        <f t="shared" si="0"/>
        <v/>
      </c>
      <c r="H27" s="107"/>
    </row>
    <row r="28" spans="1:8" ht="15.75">
      <c r="A28" s="175">
        <v>19</v>
      </c>
      <c r="B28" s="159"/>
      <c r="C28" s="179"/>
      <c r="D28" s="180"/>
      <c r="E28" s="180"/>
      <c r="F28" s="180"/>
      <c r="G28" s="181" t="str">
        <f t="shared" si="0"/>
        <v/>
      </c>
      <c r="H28" s="107"/>
    </row>
    <row r="29" spans="1:8" ht="15.75">
      <c r="A29" s="175">
        <v>20</v>
      </c>
      <c r="B29" s="159"/>
      <c r="C29" s="179"/>
      <c r="D29" s="180"/>
      <c r="E29" s="180"/>
      <c r="F29" s="180"/>
      <c r="G29" s="181" t="str">
        <f t="shared" si="0"/>
        <v/>
      </c>
      <c r="H29" s="107"/>
    </row>
    <row r="30" spans="1:8" ht="15.75">
      <c r="A30" s="175">
        <v>21</v>
      </c>
      <c r="B30" s="159"/>
      <c r="C30" s="182"/>
      <c r="D30" s="183"/>
      <c r="E30" s="183"/>
      <c r="F30" s="183"/>
      <c r="G30" s="181" t="str">
        <f t="shared" si="0"/>
        <v/>
      </c>
      <c r="H30" s="107"/>
    </row>
    <row r="31" spans="1:8" ht="15.75">
      <c r="A31" s="175">
        <v>22</v>
      </c>
      <c r="B31" s="159"/>
      <c r="C31" s="182"/>
      <c r="D31" s="183"/>
      <c r="E31" s="183"/>
      <c r="F31" s="183"/>
      <c r="G31" s="181" t="str">
        <f t="shared" si="0"/>
        <v/>
      </c>
      <c r="H31" s="107"/>
    </row>
    <row r="32" spans="1:8" ht="15.75">
      <c r="A32" s="175">
        <v>23</v>
      </c>
      <c r="B32" s="159"/>
      <c r="C32" s="182"/>
      <c r="D32" s="183"/>
      <c r="E32" s="183"/>
      <c r="F32" s="183"/>
      <c r="G32" s="181" t="str">
        <f t="shared" si="0"/>
        <v/>
      </c>
      <c r="H32" s="107"/>
    </row>
    <row r="33" spans="1:10" ht="15.75">
      <c r="A33" s="175">
        <v>24</v>
      </c>
      <c r="B33" s="159"/>
      <c r="C33" s="182"/>
      <c r="D33" s="183"/>
      <c r="E33" s="183"/>
      <c r="F33" s="183"/>
      <c r="G33" s="181" t="str">
        <f t="shared" si="0"/>
        <v/>
      </c>
      <c r="H33" s="107"/>
    </row>
    <row r="34" spans="1:10" ht="15.75">
      <c r="A34" s="175">
        <v>25</v>
      </c>
      <c r="B34" s="159"/>
      <c r="C34" s="182"/>
      <c r="D34" s="183"/>
      <c r="E34" s="183"/>
      <c r="F34" s="183"/>
      <c r="G34" s="181" t="str">
        <f t="shared" si="0"/>
        <v/>
      </c>
      <c r="H34" s="107"/>
    </row>
    <row r="35" spans="1:10" ht="15.75">
      <c r="A35" s="175">
        <v>26</v>
      </c>
      <c r="B35" s="159"/>
      <c r="C35" s="182"/>
      <c r="D35" s="183"/>
      <c r="E35" s="183"/>
      <c r="F35" s="183"/>
      <c r="G35" s="181" t="str">
        <f t="shared" si="0"/>
        <v/>
      </c>
      <c r="H35" s="107"/>
    </row>
    <row r="36" spans="1:10" ht="15.75">
      <c r="A36" s="175">
        <v>27</v>
      </c>
      <c r="B36" s="159"/>
      <c r="C36" s="182"/>
      <c r="D36" s="183"/>
      <c r="E36" s="183"/>
      <c r="F36" s="183"/>
      <c r="G36" s="181" t="str">
        <f t="shared" si="0"/>
        <v/>
      </c>
      <c r="H36" s="107"/>
    </row>
    <row r="37" spans="1:10" ht="15.75">
      <c r="A37" s="175">
        <v>28</v>
      </c>
      <c r="B37" s="159"/>
      <c r="C37" s="182"/>
      <c r="D37" s="183"/>
      <c r="E37" s="183"/>
      <c r="F37" s="183"/>
      <c r="G37" s="181" t="str">
        <f t="shared" si="0"/>
        <v/>
      </c>
      <c r="H37" s="107"/>
    </row>
    <row r="38" spans="1:10" ht="15.75">
      <c r="A38" s="175">
        <v>29</v>
      </c>
      <c r="B38" s="159"/>
      <c r="C38" s="182"/>
      <c r="D38" s="183"/>
      <c r="E38" s="183"/>
      <c r="F38" s="183"/>
      <c r="G38" s="181" t="str">
        <f t="shared" si="0"/>
        <v/>
      </c>
      <c r="H38" s="107"/>
    </row>
    <row r="39" spans="1:10" ht="15.75">
      <c r="A39" s="175" t="s">
        <v>277</v>
      </c>
      <c r="B39" s="159"/>
      <c r="C39" s="182"/>
      <c r="D39" s="183"/>
      <c r="E39" s="183"/>
      <c r="F39" s="183"/>
      <c r="G39" s="181" t="str">
        <f>IF(ISBLANK(B39),"",#REF!+C39-D39)</f>
        <v/>
      </c>
      <c r="H39" s="107"/>
    </row>
    <row r="40" spans="1:10">
      <c r="A40" s="184" t="s">
        <v>315</v>
      </c>
      <c r="B40" s="185"/>
      <c r="C40" s="186"/>
      <c r="D40" s="187"/>
      <c r="E40" s="187"/>
      <c r="F40" s="188"/>
      <c r="G40" s="189" t="str">
        <f>G39</f>
        <v/>
      </c>
      <c r="H40" s="107"/>
    </row>
    <row r="44" spans="1:10">
      <c r="B44" s="192" t="s">
        <v>106</v>
      </c>
      <c r="F44" s="193"/>
    </row>
    <row r="45" spans="1:10">
      <c r="F45" s="191"/>
      <c r="G45" s="191"/>
      <c r="H45" s="191"/>
      <c r="I45" s="191"/>
      <c r="J45" s="191"/>
    </row>
    <row r="46" spans="1:10">
      <c r="C46" s="194"/>
      <c r="F46" s="194"/>
      <c r="G46" s="195"/>
      <c r="H46" s="191"/>
      <c r="I46" s="191"/>
      <c r="J46" s="191"/>
    </row>
    <row r="47" spans="1:10">
      <c r="A47" s="191"/>
      <c r="C47" s="196" t="s">
        <v>267</v>
      </c>
      <c r="F47" s="197" t="s">
        <v>272</v>
      </c>
      <c r="G47" s="195"/>
      <c r="H47" s="191"/>
      <c r="I47" s="191"/>
      <c r="J47" s="191"/>
    </row>
    <row r="48" spans="1:10">
      <c r="A48" s="191"/>
      <c r="C48" s="198" t="s">
        <v>138</v>
      </c>
      <c r="F48" s="190" t="s">
        <v>268</v>
      </c>
      <c r="G48" s="191"/>
      <c r="H48" s="191"/>
      <c r="I48" s="191"/>
      <c r="J48" s="191"/>
    </row>
    <row r="49" spans="2:2" s="191" customFormat="1">
      <c r="B49" s="190"/>
    </row>
    <row r="50" spans="2:2" s="191" customFormat="1" ht="12.75"/>
    <row r="51" spans="2:2" s="191" customFormat="1" ht="12.75"/>
    <row r="52" spans="2:2" s="191" customFormat="1" ht="12.75"/>
    <row r="53" spans="2:2" s="191" customFormat="1" ht="12.75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SheetLayoutView="80" workbookViewId="0">
      <selection activeCell="I2" sqref="I2:J2"/>
    </sheetView>
  </sheetViews>
  <sheetFormatPr defaultRowHeight="12.75"/>
  <cols>
    <col min="1" max="1" width="53.5703125" style="25" customWidth="1"/>
    <col min="2" max="2" width="10.7109375" style="25" customWidth="1"/>
    <col min="3" max="3" width="14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9" t="s">
        <v>303</v>
      </c>
      <c r="B1" s="140"/>
      <c r="C1" s="140"/>
      <c r="D1" s="140"/>
      <c r="E1" s="140"/>
      <c r="F1" s="80"/>
      <c r="G1" s="80"/>
      <c r="H1" s="80"/>
      <c r="I1" s="539" t="s">
        <v>108</v>
      </c>
      <c r="J1" s="539"/>
      <c r="K1" s="146"/>
    </row>
    <row r="2" spans="1:12" s="23" customFormat="1" ht="15">
      <c r="A2" s="107" t="s">
        <v>139</v>
      </c>
      <c r="B2" s="140"/>
      <c r="C2" s="140"/>
      <c r="D2" s="140"/>
      <c r="E2" s="140"/>
      <c r="F2" s="141"/>
      <c r="G2" s="142"/>
      <c r="H2" s="142"/>
      <c r="I2" s="517" t="s">
        <v>625</v>
      </c>
      <c r="J2" s="518"/>
      <c r="K2" s="146"/>
    </row>
    <row r="3" spans="1:12" s="23" customFormat="1" ht="15">
      <c r="A3" s="140"/>
      <c r="B3" s="140"/>
      <c r="C3" s="140"/>
      <c r="D3" s="140"/>
      <c r="E3" s="140"/>
      <c r="F3" s="141"/>
      <c r="G3" s="142"/>
      <c r="H3" s="142"/>
      <c r="I3" s="143"/>
      <c r="J3" s="77"/>
      <c r="K3" s="146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9"/>
      <c r="G4" s="79"/>
      <c r="H4" s="79"/>
      <c r="I4" s="128"/>
      <c r="J4" s="78"/>
      <c r="K4" s="107"/>
      <c r="L4" s="23"/>
    </row>
    <row r="5" spans="1:12" s="2" customFormat="1" ht="15">
      <c r="A5" s="121" t="str">
        <f>'ფორმა N1'!D4</f>
        <v>საქართველოს კონსერვატიული პარტია</v>
      </c>
      <c r="B5" s="122"/>
      <c r="C5" s="122"/>
      <c r="D5" s="122"/>
      <c r="E5" s="122"/>
      <c r="F5" s="59"/>
      <c r="G5" s="59"/>
      <c r="H5" s="59"/>
      <c r="I5" s="134"/>
      <c r="J5" s="59"/>
      <c r="K5" s="107"/>
    </row>
    <row r="6" spans="1:12" s="23" customFormat="1" ht="14.25">
      <c r="A6" s="144"/>
      <c r="B6" s="145"/>
      <c r="C6" s="145"/>
      <c r="D6" s="140"/>
      <c r="E6" s="140"/>
      <c r="F6" s="140"/>
      <c r="G6" s="140"/>
      <c r="H6" s="140"/>
      <c r="I6" s="140"/>
      <c r="J6" s="140"/>
      <c r="K6" s="146"/>
    </row>
    <row r="7" spans="1:12" ht="45">
      <c r="A7" s="135"/>
      <c r="B7" s="541" t="s">
        <v>219</v>
      </c>
      <c r="C7" s="541"/>
      <c r="D7" s="541" t="s">
        <v>291</v>
      </c>
      <c r="E7" s="541"/>
      <c r="F7" s="541" t="s">
        <v>292</v>
      </c>
      <c r="G7" s="541"/>
      <c r="H7" s="158" t="s">
        <v>278</v>
      </c>
      <c r="I7" s="541" t="s">
        <v>222</v>
      </c>
      <c r="J7" s="541"/>
      <c r="K7" s="147"/>
    </row>
    <row r="8" spans="1:12" ht="15">
      <c r="A8" s="136" t="s">
        <v>114</v>
      </c>
      <c r="B8" s="137" t="s">
        <v>221</v>
      </c>
      <c r="C8" s="138" t="s">
        <v>220</v>
      </c>
      <c r="D8" s="137" t="s">
        <v>221</v>
      </c>
      <c r="E8" s="138" t="s">
        <v>220</v>
      </c>
      <c r="F8" s="137" t="s">
        <v>221</v>
      </c>
      <c r="G8" s="138" t="s">
        <v>220</v>
      </c>
      <c r="H8" s="138" t="s">
        <v>220</v>
      </c>
      <c r="I8" s="137" t="s">
        <v>221</v>
      </c>
      <c r="J8" s="138" t="s">
        <v>220</v>
      </c>
      <c r="K8" s="147"/>
    </row>
    <row r="9" spans="1:12" ht="15">
      <c r="A9" s="60" t="s">
        <v>115</v>
      </c>
      <c r="B9" s="84">
        <f>SUM(B10,B14,B17)</f>
        <v>0</v>
      </c>
      <c r="C9" s="484">
        <f>C36+C17+C15+C14+C10+C24</f>
        <v>431104.09</v>
      </c>
      <c r="D9" s="84">
        <f t="shared" ref="D9:F9" si="0">SUM(D10,D14,D17)</f>
        <v>0</v>
      </c>
      <c r="E9" s="84">
        <f>SUM(E10,E14,E17)</f>
        <v>0</v>
      </c>
      <c r="F9" s="84">
        <f t="shared" si="0"/>
        <v>0</v>
      </c>
      <c r="G9" s="84">
        <f>SUM(G10,G14,G17)</f>
        <v>0</v>
      </c>
      <c r="H9" s="84">
        <f>SUM(H10,H14,H17)</f>
        <v>0</v>
      </c>
      <c r="I9" s="84">
        <f>SUM(I10,I14,I17)</f>
        <v>0</v>
      </c>
      <c r="J9" s="484">
        <f>J36+J17+J15+J14+J10+J24</f>
        <v>425904.09</v>
      </c>
      <c r="K9" s="147"/>
    </row>
    <row r="10" spans="1:12" ht="15">
      <c r="A10" s="61" t="s">
        <v>116</v>
      </c>
      <c r="B10" s="135">
        <f>SUM(B11:B13)</f>
        <v>0</v>
      </c>
      <c r="C10" s="485">
        <v>292754.15000000002</v>
      </c>
      <c r="D10" s="135">
        <f t="shared" ref="D10:F10" si="1">SUM(D11:D13)</f>
        <v>0</v>
      </c>
      <c r="E10" s="135">
        <f>SUM(E11:E13)</f>
        <v>0</v>
      </c>
      <c r="F10" s="135">
        <f t="shared" si="1"/>
        <v>0</v>
      </c>
      <c r="G10" s="135">
        <f>SUM(G11:G13)</f>
        <v>0</v>
      </c>
      <c r="H10" s="135">
        <f>SUM(H11:H13)</f>
        <v>0</v>
      </c>
      <c r="I10" s="135">
        <f>SUM(I11:I13)</f>
        <v>0</v>
      </c>
      <c r="J10" s="485">
        <v>292754.15000000002</v>
      </c>
      <c r="K10" s="147"/>
    </row>
    <row r="11" spans="1:12" ht="15">
      <c r="A11" s="61" t="s">
        <v>117</v>
      </c>
      <c r="B11" s="26"/>
      <c r="C11" s="485">
        <v>292754.15000000002</v>
      </c>
      <c r="D11" s="26"/>
      <c r="E11" s="26"/>
      <c r="F11" s="26"/>
      <c r="G11" s="26"/>
      <c r="H11" s="26"/>
      <c r="I11" s="26"/>
      <c r="J11" s="485">
        <v>292754.15000000002</v>
      </c>
      <c r="K11" s="147"/>
    </row>
    <row r="12" spans="1:12" ht="15">
      <c r="A12" s="61" t="s">
        <v>118</v>
      </c>
      <c r="B12" s="26"/>
      <c r="C12" s="485"/>
      <c r="D12" s="26"/>
      <c r="E12" s="26"/>
      <c r="F12" s="26"/>
      <c r="G12" s="26"/>
      <c r="H12" s="26"/>
      <c r="I12" s="26"/>
      <c r="J12" s="485"/>
      <c r="K12" s="147"/>
    </row>
    <row r="13" spans="1:12" ht="15">
      <c r="A13" s="61" t="s">
        <v>119</v>
      </c>
      <c r="B13" s="26"/>
      <c r="C13" s="485"/>
      <c r="D13" s="26"/>
      <c r="E13" s="26"/>
      <c r="F13" s="26"/>
      <c r="G13" s="26"/>
      <c r="H13" s="26"/>
      <c r="I13" s="26"/>
      <c r="J13" s="485"/>
      <c r="K13" s="147"/>
    </row>
    <row r="14" spans="1:12" ht="15">
      <c r="A14" s="61" t="s">
        <v>120</v>
      </c>
      <c r="B14" s="135">
        <f>SUM(B15:B16)</f>
        <v>0</v>
      </c>
      <c r="C14" s="485">
        <v>78287.69</v>
      </c>
      <c r="D14" s="135">
        <f t="shared" ref="D14:F14" si="2">SUM(D15:D16)</f>
        <v>0</v>
      </c>
      <c r="E14" s="135">
        <f>SUM(E15:E16)</f>
        <v>0</v>
      </c>
      <c r="F14" s="135">
        <f t="shared" si="2"/>
        <v>0</v>
      </c>
      <c r="G14" s="135">
        <f>SUM(G15:G16)</f>
        <v>0</v>
      </c>
      <c r="H14" s="135">
        <f>SUM(H15:H16)</f>
        <v>0</v>
      </c>
      <c r="I14" s="135">
        <f>SUM(I15:I16)</f>
        <v>0</v>
      </c>
      <c r="J14" s="485">
        <v>78287.69</v>
      </c>
      <c r="K14" s="147"/>
    </row>
    <row r="15" spans="1:12" ht="15">
      <c r="A15" s="61" t="s">
        <v>121</v>
      </c>
      <c r="B15" s="26"/>
      <c r="C15" s="486">
        <v>40736.25</v>
      </c>
      <c r="D15" s="26"/>
      <c r="E15" s="26"/>
      <c r="F15" s="26"/>
      <c r="G15" s="26"/>
      <c r="H15" s="26"/>
      <c r="I15" s="26"/>
      <c r="J15" s="486">
        <v>40736.25</v>
      </c>
      <c r="K15" s="147"/>
    </row>
    <row r="16" spans="1:12" ht="15">
      <c r="A16" s="61" t="s">
        <v>122</v>
      </c>
      <c r="B16" s="26"/>
      <c r="C16" s="486">
        <v>0</v>
      </c>
      <c r="D16" s="26"/>
      <c r="E16" s="26"/>
      <c r="F16" s="26"/>
      <c r="G16" s="26"/>
      <c r="H16" s="26"/>
      <c r="I16" s="26"/>
      <c r="J16" s="486">
        <v>0</v>
      </c>
      <c r="K16" s="147"/>
    </row>
    <row r="17" spans="1:11" ht="15">
      <c r="A17" s="61" t="s">
        <v>123</v>
      </c>
      <c r="B17" s="135">
        <f>SUM(B18:B19,B22,B23)</f>
        <v>0</v>
      </c>
      <c r="C17" s="487">
        <v>626</v>
      </c>
      <c r="D17" s="135">
        <f t="shared" ref="D17:F17" si="3">SUM(D18:D19,D22,D23)</f>
        <v>0</v>
      </c>
      <c r="E17" s="135">
        <f>SUM(E18:E19,E22,E23)</f>
        <v>0</v>
      </c>
      <c r="F17" s="135">
        <f t="shared" si="3"/>
        <v>0</v>
      </c>
      <c r="G17" s="135">
        <f>SUM(G18:G19,G22,G23)</f>
        <v>0</v>
      </c>
      <c r="H17" s="135">
        <f>SUM(H18:H19,H22,H23)</f>
        <v>0</v>
      </c>
      <c r="I17" s="135">
        <f>SUM(I18:I19,I22,I23)</f>
        <v>0</v>
      </c>
      <c r="J17" s="487">
        <v>626</v>
      </c>
      <c r="K17" s="147"/>
    </row>
    <row r="18" spans="1:11" ht="15">
      <c r="A18" s="61" t="s">
        <v>124</v>
      </c>
      <c r="B18" s="26"/>
      <c r="C18" s="486"/>
      <c r="D18" s="26"/>
      <c r="E18" s="26"/>
      <c r="F18" s="26"/>
      <c r="G18" s="26"/>
      <c r="H18" s="26"/>
      <c r="I18" s="26"/>
      <c r="J18" s="486"/>
      <c r="K18" s="147"/>
    </row>
    <row r="19" spans="1:11" ht="15">
      <c r="A19" s="61" t="s">
        <v>125</v>
      </c>
      <c r="B19" s="135">
        <f>SUM(B20:B21)</f>
        <v>0</v>
      </c>
      <c r="C19" s="487">
        <v>626</v>
      </c>
      <c r="D19" s="135">
        <f t="shared" ref="D19:F19" si="4">SUM(D20:D21)</f>
        <v>0</v>
      </c>
      <c r="E19" s="135">
        <f>SUM(E20:E21)</f>
        <v>0</v>
      </c>
      <c r="F19" s="135">
        <f t="shared" si="4"/>
        <v>0</v>
      </c>
      <c r="G19" s="135">
        <f>SUM(G20:G21)</f>
        <v>0</v>
      </c>
      <c r="H19" s="135">
        <f>SUM(H20:H21)</f>
        <v>0</v>
      </c>
      <c r="I19" s="135">
        <f>SUM(I20:I21)</f>
        <v>0</v>
      </c>
      <c r="J19" s="487">
        <v>626</v>
      </c>
      <c r="K19" s="147"/>
    </row>
    <row r="20" spans="1:11" ht="15">
      <c r="A20" s="61" t="s">
        <v>126</v>
      </c>
      <c r="B20" s="26"/>
      <c r="C20" s="486"/>
      <c r="D20" s="26"/>
      <c r="E20" s="26"/>
      <c r="F20" s="26"/>
      <c r="G20" s="26"/>
      <c r="H20" s="26"/>
      <c r="I20" s="26"/>
      <c r="J20" s="486"/>
      <c r="K20" s="147"/>
    </row>
    <row r="21" spans="1:11" ht="15">
      <c r="A21" s="61" t="s">
        <v>127</v>
      </c>
      <c r="B21" s="26"/>
      <c r="C21" s="486"/>
      <c r="D21" s="26"/>
      <c r="E21" s="26"/>
      <c r="F21" s="26"/>
      <c r="G21" s="26"/>
      <c r="H21" s="26"/>
      <c r="I21" s="26"/>
      <c r="J21" s="486"/>
      <c r="K21" s="147"/>
    </row>
    <row r="22" spans="1:11" ht="15">
      <c r="A22" s="61" t="s">
        <v>128</v>
      </c>
      <c r="B22" s="26"/>
      <c r="C22" s="486"/>
      <c r="D22" s="26"/>
      <c r="E22" s="26"/>
      <c r="F22" s="26"/>
      <c r="G22" s="26"/>
      <c r="H22" s="26"/>
      <c r="I22" s="26"/>
      <c r="J22" s="486"/>
      <c r="K22" s="147"/>
    </row>
    <row r="23" spans="1:11" ht="15">
      <c r="A23" s="61" t="s">
        <v>129</v>
      </c>
      <c r="B23" s="26"/>
      <c r="C23" s="486"/>
      <c r="D23" s="26"/>
      <c r="E23" s="26"/>
      <c r="F23" s="26"/>
      <c r="G23" s="26"/>
      <c r="H23" s="26"/>
      <c r="I23" s="26"/>
      <c r="J23" s="486"/>
      <c r="K23" s="147"/>
    </row>
    <row r="24" spans="1:11" ht="15">
      <c r="A24" s="60" t="s">
        <v>130</v>
      </c>
      <c r="B24" s="84">
        <f>SUM(B25:B31)</f>
        <v>0</v>
      </c>
      <c r="C24" s="84">
        <v>10200</v>
      </c>
      <c r="D24" s="84">
        <f t="shared" ref="D24:I24" si="5">SUM(D25:D31)</f>
        <v>0</v>
      </c>
      <c r="E24" s="84">
        <f t="shared" si="5"/>
        <v>0</v>
      </c>
      <c r="F24" s="84">
        <f t="shared" si="5"/>
        <v>0</v>
      </c>
      <c r="G24" s="84">
        <v>5200</v>
      </c>
      <c r="H24" s="84">
        <f t="shared" si="5"/>
        <v>0</v>
      </c>
      <c r="I24" s="84">
        <f t="shared" si="5"/>
        <v>0</v>
      </c>
      <c r="J24" s="84">
        <f>C24+E24-G24</f>
        <v>5000</v>
      </c>
      <c r="K24" s="147"/>
    </row>
    <row r="25" spans="1:11" ht="15">
      <c r="A25" s="61" t="s">
        <v>257</v>
      </c>
      <c r="B25" s="26"/>
      <c r="C25" s="486">
        <v>0</v>
      </c>
      <c r="D25" s="26"/>
      <c r="E25" s="26"/>
      <c r="F25" s="26"/>
      <c r="G25" s="26"/>
      <c r="H25" s="26"/>
      <c r="I25" s="26"/>
      <c r="J25" s="486">
        <v>0</v>
      </c>
      <c r="K25" s="147"/>
    </row>
    <row r="26" spans="1:11" ht="15">
      <c r="A26" s="61" t="s">
        <v>258</v>
      </c>
      <c r="B26" s="26"/>
      <c r="C26" s="486"/>
      <c r="D26" s="26"/>
      <c r="E26" s="26"/>
      <c r="F26" s="26"/>
      <c r="G26" s="26"/>
      <c r="H26" s="26"/>
      <c r="I26" s="26"/>
      <c r="J26" s="486"/>
      <c r="K26" s="147"/>
    </row>
    <row r="27" spans="1:11" ht="15">
      <c r="A27" s="61" t="s">
        <v>259</v>
      </c>
      <c r="B27" s="26"/>
      <c r="C27" s="486"/>
      <c r="D27" s="26"/>
      <c r="E27" s="26"/>
      <c r="F27" s="26"/>
      <c r="G27" s="26"/>
      <c r="H27" s="26"/>
      <c r="I27" s="26"/>
      <c r="J27" s="486"/>
      <c r="K27" s="147"/>
    </row>
    <row r="28" spans="1:11" ht="15">
      <c r="A28" s="61" t="s">
        <v>260</v>
      </c>
      <c r="B28" s="26"/>
      <c r="C28" s="486"/>
      <c r="D28" s="26"/>
      <c r="E28" s="26"/>
      <c r="F28" s="26"/>
      <c r="G28" s="26"/>
      <c r="H28" s="26"/>
      <c r="I28" s="26"/>
      <c r="J28" s="486"/>
      <c r="K28" s="147"/>
    </row>
    <row r="29" spans="1:11" ht="15">
      <c r="A29" s="61" t="s">
        <v>261</v>
      </c>
      <c r="B29" s="26"/>
      <c r="C29" s="486"/>
      <c r="D29" s="26"/>
      <c r="E29" s="26"/>
      <c r="F29" s="26"/>
      <c r="G29" s="26"/>
      <c r="H29" s="26"/>
      <c r="I29" s="26"/>
      <c r="J29" s="486"/>
      <c r="K29" s="147"/>
    </row>
    <row r="30" spans="1:11" ht="15">
      <c r="A30" s="61" t="s">
        <v>262</v>
      </c>
      <c r="B30" s="26"/>
      <c r="C30" s="486"/>
      <c r="D30" s="26"/>
      <c r="E30" s="26"/>
      <c r="F30" s="26"/>
      <c r="G30" s="26"/>
      <c r="H30" s="26"/>
      <c r="I30" s="26"/>
      <c r="J30" s="486"/>
      <c r="K30" s="147"/>
    </row>
    <row r="31" spans="1:11" ht="15">
      <c r="A31" s="61" t="s">
        <v>263</v>
      </c>
      <c r="B31" s="26"/>
      <c r="C31" s="486">
        <v>15200</v>
      </c>
      <c r="D31" s="26"/>
      <c r="E31" s="26"/>
      <c r="F31" s="26"/>
      <c r="G31" s="26">
        <v>5000</v>
      </c>
      <c r="H31" s="26"/>
      <c r="I31" s="26"/>
      <c r="J31" s="486">
        <v>10200</v>
      </c>
      <c r="K31" s="147"/>
    </row>
    <row r="32" spans="1:11" ht="15">
      <c r="A32" s="60" t="s">
        <v>131</v>
      </c>
      <c r="B32" s="84">
        <f>SUM(B33:B35)</f>
        <v>0</v>
      </c>
      <c r="C32" s="84">
        <f>SUM(C33:C35)</f>
        <v>0</v>
      </c>
      <c r="D32" s="84">
        <f t="shared" ref="D32:F32" si="6">SUM(D33:D35)</f>
        <v>0</v>
      </c>
      <c r="E32" s="84">
        <f>SUM(E33:E35)</f>
        <v>0</v>
      </c>
      <c r="F32" s="84">
        <f t="shared" si="6"/>
        <v>0</v>
      </c>
      <c r="G32" s="84">
        <f>SUM(G33:G35)</f>
        <v>0</v>
      </c>
      <c r="H32" s="84">
        <f>SUM(H33:H35)</f>
        <v>0</v>
      </c>
      <c r="I32" s="84">
        <f>SUM(I33:I35)</f>
        <v>0</v>
      </c>
      <c r="J32" s="84">
        <f>SUM(J33:J35)</f>
        <v>0</v>
      </c>
      <c r="K32" s="147"/>
    </row>
    <row r="33" spans="1:11" ht="15">
      <c r="A33" s="61" t="s">
        <v>264</v>
      </c>
      <c r="B33" s="26"/>
      <c r="C33" s="486"/>
      <c r="D33" s="26"/>
      <c r="E33" s="26"/>
      <c r="F33" s="26"/>
      <c r="G33" s="26"/>
      <c r="H33" s="26"/>
      <c r="I33" s="26"/>
      <c r="J33" s="486"/>
      <c r="K33" s="147"/>
    </row>
    <row r="34" spans="1:11" ht="15">
      <c r="A34" s="61" t="s">
        <v>265</v>
      </c>
      <c r="B34" s="26"/>
      <c r="C34" s="486"/>
      <c r="D34" s="26"/>
      <c r="E34" s="26"/>
      <c r="F34" s="26"/>
      <c r="G34" s="26"/>
      <c r="H34" s="26"/>
      <c r="I34" s="26"/>
      <c r="J34" s="486"/>
      <c r="K34" s="147"/>
    </row>
    <row r="35" spans="1:11" ht="15">
      <c r="A35" s="61" t="s">
        <v>266</v>
      </c>
      <c r="B35" s="26"/>
      <c r="C35" s="486"/>
      <c r="D35" s="26"/>
      <c r="E35" s="26"/>
      <c r="F35" s="26"/>
      <c r="G35" s="26"/>
      <c r="H35" s="26"/>
      <c r="I35" s="26"/>
      <c r="J35" s="486"/>
      <c r="K35" s="147"/>
    </row>
    <row r="36" spans="1:11" ht="15">
      <c r="A36" s="60" t="s">
        <v>132</v>
      </c>
      <c r="B36" s="84">
        <f t="shared" ref="B36:J36" si="7">SUM(B37:B39,B42)</f>
        <v>0</v>
      </c>
      <c r="C36" s="84">
        <f t="shared" si="7"/>
        <v>8500</v>
      </c>
      <c r="D36" s="84">
        <f t="shared" si="7"/>
        <v>0</v>
      </c>
      <c r="E36" s="84">
        <f t="shared" si="7"/>
        <v>0</v>
      </c>
      <c r="F36" s="84">
        <f t="shared" si="7"/>
        <v>0</v>
      </c>
      <c r="G36" s="84">
        <f t="shared" si="7"/>
        <v>0</v>
      </c>
      <c r="H36" s="84">
        <f t="shared" si="7"/>
        <v>0</v>
      </c>
      <c r="I36" s="84">
        <f t="shared" si="7"/>
        <v>0</v>
      </c>
      <c r="J36" s="84">
        <f t="shared" si="7"/>
        <v>8500</v>
      </c>
      <c r="K36" s="147"/>
    </row>
    <row r="37" spans="1:11" ht="15">
      <c r="A37" s="61" t="s">
        <v>133</v>
      </c>
      <c r="B37" s="26"/>
      <c r="C37" s="486">
        <v>8500</v>
      </c>
      <c r="D37" s="26"/>
      <c r="E37" s="26"/>
      <c r="F37" s="26"/>
      <c r="G37" s="26"/>
      <c r="H37" s="26"/>
      <c r="I37" s="26"/>
      <c r="J37" s="486">
        <v>8500</v>
      </c>
      <c r="K37" s="147"/>
    </row>
    <row r="38" spans="1:11" ht="15">
      <c r="A38" s="61" t="s">
        <v>134</v>
      </c>
      <c r="B38" s="26"/>
      <c r="C38" s="486"/>
      <c r="D38" s="26"/>
      <c r="E38" s="26"/>
      <c r="F38" s="26"/>
      <c r="G38" s="26"/>
      <c r="H38" s="26"/>
      <c r="I38" s="26"/>
      <c r="J38" s="486"/>
      <c r="K38" s="147"/>
    </row>
    <row r="39" spans="1:11" ht="15">
      <c r="A39" s="61" t="s">
        <v>135</v>
      </c>
      <c r="B39" s="135">
        <f t="shared" ref="B39:J39" si="8">SUM(B40:B41)</f>
        <v>0</v>
      </c>
      <c r="C39" s="487">
        <f t="shared" si="8"/>
        <v>0</v>
      </c>
      <c r="D39" s="135">
        <f t="shared" si="8"/>
        <v>0</v>
      </c>
      <c r="E39" s="135">
        <f t="shared" si="8"/>
        <v>0</v>
      </c>
      <c r="F39" s="135">
        <f t="shared" si="8"/>
        <v>0</v>
      </c>
      <c r="G39" s="135">
        <f t="shared" si="8"/>
        <v>0</v>
      </c>
      <c r="H39" s="135">
        <f t="shared" si="8"/>
        <v>0</v>
      </c>
      <c r="I39" s="135">
        <f t="shared" si="8"/>
        <v>0</v>
      </c>
      <c r="J39" s="487">
        <f t="shared" si="8"/>
        <v>0</v>
      </c>
      <c r="K39" s="147"/>
    </row>
    <row r="40" spans="1:11" ht="30">
      <c r="A40" s="61" t="s">
        <v>437</v>
      </c>
      <c r="B40" s="26"/>
      <c r="C40" s="486"/>
      <c r="D40" s="26"/>
      <c r="E40" s="26"/>
      <c r="F40" s="26"/>
      <c r="G40" s="26"/>
      <c r="H40" s="26"/>
      <c r="I40" s="26"/>
      <c r="J40" s="486"/>
      <c r="K40" s="147"/>
    </row>
    <row r="41" spans="1:11" ht="15">
      <c r="A41" s="61" t="s">
        <v>136</v>
      </c>
      <c r="B41" s="26"/>
      <c r="C41" s="486"/>
      <c r="D41" s="26"/>
      <c r="E41" s="26"/>
      <c r="F41" s="26"/>
      <c r="G41" s="26"/>
      <c r="H41" s="26"/>
      <c r="I41" s="26"/>
      <c r="J41" s="486"/>
      <c r="K41" s="147"/>
    </row>
    <row r="42" spans="1:11" ht="15">
      <c r="A42" s="61" t="s">
        <v>137</v>
      </c>
      <c r="B42" s="26"/>
      <c r="C42" s="486"/>
      <c r="D42" s="26"/>
      <c r="E42" s="26"/>
      <c r="F42" s="26"/>
      <c r="G42" s="26"/>
      <c r="H42" s="26"/>
      <c r="I42" s="26"/>
      <c r="J42" s="486"/>
      <c r="K42" s="147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3" t="s">
        <v>106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2"/>
      <c r="C48" s="72"/>
      <c r="F48" s="72"/>
      <c r="G48" s="75"/>
      <c r="H48" s="72"/>
      <c r="I48"/>
      <c r="J48"/>
    </row>
    <row r="49" spans="1:10" s="2" customFormat="1" ht="15">
      <c r="B49" s="71" t="s">
        <v>267</v>
      </c>
      <c r="F49" s="12" t="s">
        <v>272</v>
      </c>
      <c r="G49" s="74"/>
      <c r="I49"/>
      <c r="J49"/>
    </row>
    <row r="50" spans="1:10" s="2" customFormat="1" ht="15">
      <c r="B50" s="67" t="s">
        <v>138</v>
      </c>
      <c r="F50" s="2" t="s">
        <v>268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SheetLayoutView="80" workbookViewId="0">
      <selection activeCell="H2" sqref="H2:I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5" customWidth="1"/>
    <col min="11" max="11" width="12.7109375" style="65" customWidth="1"/>
    <col min="12" max="12" width="9.140625" style="66"/>
    <col min="13" max="16384" width="9.140625" style="25"/>
  </cols>
  <sheetData>
    <row r="1" spans="1:12" s="23" customFormat="1" ht="15">
      <c r="A1" s="139" t="s">
        <v>304</v>
      </c>
      <c r="B1" s="140"/>
      <c r="C1" s="140"/>
      <c r="D1" s="140"/>
      <c r="E1" s="140"/>
      <c r="F1" s="140"/>
      <c r="G1" s="146"/>
      <c r="H1" s="102" t="s">
        <v>197</v>
      </c>
      <c r="I1" s="146"/>
      <c r="J1" s="68"/>
      <c r="K1" s="68"/>
      <c r="L1" s="68"/>
    </row>
    <row r="2" spans="1:12" s="23" customFormat="1" ht="15">
      <c r="A2" s="107" t="s">
        <v>139</v>
      </c>
      <c r="B2" s="140"/>
      <c r="C2" s="140"/>
      <c r="D2" s="140"/>
      <c r="E2" s="140"/>
      <c r="F2" s="140"/>
      <c r="G2" s="148"/>
      <c r="H2" s="517" t="s">
        <v>625</v>
      </c>
      <c r="I2" s="518"/>
      <c r="J2" s="68"/>
      <c r="K2" s="68"/>
      <c r="L2" s="68"/>
    </row>
    <row r="3" spans="1:12" s="23" customFormat="1" ht="15">
      <c r="A3" s="140"/>
      <c r="B3" s="140"/>
      <c r="C3" s="140"/>
      <c r="D3" s="140"/>
      <c r="E3" s="140"/>
      <c r="F3" s="140"/>
      <c r="G3" s="148"/>
      <c r="H3" s="143"/>
      <c r="I3" s="148"/>
      <c r="J3" s="68"/>
      <c r="K3" s="68"/>
      <c r="L3" s="68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40"/>
      <c r="F4" s="140"/>
      <c r="G4" s="140"/>
      <c r="H4" s="140"/>
      <c r="I4" s="146"/>
      <c r="J4" s="65"/>
      <c r="K4" s="65"/>
      <c r="L4" s="23"/>
    </row>
    <row r="5" spans="1:12" s="2" customFormat="1" ht="15">
      <c r="A5" s="121" t="str">
        <f>'ფორმა N1'!D4</f>
        <v>საქართველოს კონსერვატიული პარტია</v>
      </c>
      <c r="B5" s="122"/>
      <c r="C5" s="122"/>
      <c r="D5" s="122"/>
      <c r="E5" s="150"/>
      <c r="F5" s="151"/>
      <c r="G5" s="151"/>
      <c r="H5" s="151"/>
      <c r="I5" s="146"/>
      <c r="J5" s="65"/>
      <c r="K5" s="65"/>
      <c r="L5" s="12"/>
    </row>
    <row r="6" spans="1:12" s="23" customFormat="1" ht="14.25">
      <c r="A6" s="144"/>
      <c r="B6" s="145"/>
      <c r="C6" s="145"/>
      <c r="D6" s="145"/>
      <c r="E6" s="140"/>
      <c r="F6" s="140"/>
      <c r="G6" s="140"/>
      <c r="H6" s="140"/>
      <c r="I6" s="146"/>
      <c r="J6" s="65"/>
      <c r="K6" s="65"/>
      <c r="L6" s="65"/>
    </row>
    <row r="7" spans="1:12" ht="30">
      <c r="A7" s="136" t="s">
        <v>64</v>
      </c>
      <c r="B7" s="136" t="s">
        <v>378</v>
      </c>
      <c r="C7" s="138" t="s">
        <v>379</v>
      </c>
      <c r="D7" s="138" t="s">
        <v>234</v>
      </c>
      <c r="E7" s="138" t="s">
        <v>239</v>
      </c>
      <c r="F7" s="138" t="s">
        <v>240</v>
      </c>
      <c r="G7" s="138" t="s">
        <v>241</v>
      </c>
      <c r="H7" s="138" t="s">
        <v>242</v>
      </c>
      <c r="I7" s="146"/>
    </row>
    <row r="8" spans="1:12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8">
        <v>8</v>
      </c>
      <c r="I8" s="146"/>
    </row>
    <row r="9" spans="1:12" ht="60">
      <c r="A9" s="69">
        <v>1</v>
      </c>
      <c r="B9" s="486" t="s">
        <v>590</v>
      </c>
      <c r="C9" s="486" t="s">
        <v>591</v>
      </c>
      <c r="D9" s="486" t="s">
        <v>592</v>
      </c>
      <c r="E9" s="486">
        <v>220</v>
      </c>
      <c r="F9" s="486">
        <v>246210</v>
      </c>
      <c r="G9" s="488">
        <v>41409</v>
      </c>
      <c r="H9" s="486" t="s">
        <v>593</v>
      </c>
      <c r="I9" s="146"/>
    </row>
    <row r="10" spans="1:12" ht="15">
      <c r="A10" s="69">
        <v>2</v>
      </c>
      <c r="B10" s="26"/>
      <c r="C10" s="26"/>
      <c r="D10" s="26"/>
      <c r="E10" s="26"/>
      <c r="F10" s="26"/>
      <c r="G10" s="159"/>
      <c r="H10" s="26"/>
      <c r="I10" s="146"/>
    </row>
    <row r="11" spans="1:12" ht="15">
      <c r="A11" s="69">
        <v>3</v>
      </c>
      <c r="B11" s="26"/>
      <c r="C11" s="26"/>
      <c r="D11" s="26"/>
      <c r="E11" s="26"/>
      <c r="F11" s="26"/>
      <c r="G11" s="159"/>
      <c r="H11" s="26"/>
      <c r="I11" s="146"/>
    </row>
    <row r="12" spans="1:12" ht="15">
      <c r="A12" s="69">
        <v>4</v>
      </c>
      <c r="B12" s="26"/>
      <c r="C12" s="26"/>
      <c r="D12" s="26"/>
      <c r="E12" s="26"/>
      <c r="F12" s="26"/>
      <c r="G12" s="159"/>
      <c r="H12" s="26"/>
      <c r="I12" s="146"/>
    </row>
    <row r="13" spans="1:12" ht="15">
      <c r="A13" s="69">
        <v>5</v>
      </c>
      <c r="B13" s="26"/>
      <c r="C13" s="26"/>
      <c r="D13" s="26"/>
      <c r="E13" s="26"/>
      <c r="F13" s="26"/>
      <c r="G13" s="159"/>
      <c r="H13" s="26"/>
      <c r="I13" s="146"/>
    </row>
    <row r="14" spans="1:12" ht="15">
      <c r="A14" s="69">
        <v>6</v>
      </c>
      <c r="B14" s="26"/>
      <c r="C14" s="26"/>
      <c r="D14" s="26"/>
      <c r="E14" s="26"/>
      <c r="F14" s="26"/>
      <c r="G14" s="159"/>
      <c r="H14" s="26"/>
      <c r="I14" s="146"/>
    </row>
    <row r="15" spans="1:12" s="23" customFormat="1" ht="15">
      <c r="A15" s="69">
        <v>7</v>
      </c>
      <c r="B15" s="26"/>
      <c r="C15" s="26"/>
      <c r="D15" s="26"/>
      <c r="E15" s="26"/>
      <c r="F15" s="26"/>
      <c r="G15" s="159"/>
      <c r="H15" s="26"/>
      <c r="I15" s="146"/>
      <c r="J15" s="65"/>
      <c r="K15" s="65"/>
      <c r="L15" s="65"/>
    </row>
    <row r="16" spans="1:12" s="23" customFormat="1" ht="15">
      <c r="A16" s="69">
        <v>8</v>
      </c>
      <c r="B16" s="26"/>
      <c r="C16" s="26"/>
      <c r="D16" s="26"/>
      <c r="E16" s="26"/>
      <c r="F16" s="26"/>
      <c r="G16" s="159"/>
      <c r="H16" s="26"/>
      <c r="I16" s="146"/>
      <c r="J16" s="65"/>
      <c r="K16" s="65"/>
      <c r="L16" s="65"/>
    </row>
    <row r="17" spans="1:12" s="23" customFormat="1" ht="15">
      <c r="A17" s="69">
        <v>9</v>
      </c>
      <c r="B17" s="26"/>
      <c r="C17" s="26"/>
      <c r="D17" s="26"/>
      <c r="E17" s="26"/>
      <c r="F17" s="26"/>
      <c r="G17" s="159"/>
      <c r="H17" s="26"/>
      <c r="I17" s="146"/>
      <c r="J17" s="65"/>
      <c r="K17" s="65"/>
      <c r="L17" s="65"/>
    </row>
    <row r="18" spans="1:12" s="23" customFormat="1" ht="15">
      <c r="A18" s="69">
        <v>10</v>
      </c>
      <c r="B18" s="26"/>
      <c r="C18" s="26"/>
      <c r="D18" s="26"/>
      <c r="E18" s="26"/>
      <c r="F18" s="26"/>
      <c r="G18" s="159"/>
      <c r="H18" s="26"/>
      <c r="I18" s="146"/>
      <c r="J18" s="65"/>
      <c r="K18" s="65"/>
      <c r="L18" s="65"/>
    </row>
    <row r="19" spans="1:12" s="23" customFormat="1" ht="15">
      <c r="A19" s="69">
        <v>11</v>
      </c>
      <c r="B19" s="26"/>
      <c r="C19" s="26"/>
      <c r="D19" s="26"/>
      <c r="E19" s="26"/>
      <c r="F19" s="26"/>
      <c r="G19" s="159"/>
      <c r="H19" s="26"/>
      <c r="I19" s="146"/>
      <c r="J19" s="65"/>
      <c r="K19" s="65"/>
      <c r="L19" s="65"/>
    </row>
    <row r="20" spans="1:12" s="23" customFormat="1" ht="15">
      <c r="A20" s="69">
        <v>12</v>
      </c>
      <c r="B20" s="26"/>
      <c r="C20" s="26"/>
      <c r="D20" s="26"/>
      <c r="E20" s="26"/>
      <c r="F20" s="26"/>
      <c r="G20" s="159"/>
      <c r="H20" s="26"/>
      <c r="I20" s="146"/>
      <c r="J20" s="65"/>
      <c r="K20" s="65"/>
      <c r="L20" s="65"/>
    </row>
    <row r="21" spans="1:12" s="23" customFormat="1" ht="15">
      <c r="A21" s="69">
        <v>13</v>
      </c>
      <c r="B21" s="26"/>
      <c r="C21" s="26"/>
      <c r="D21" s="26"/>
      <c r="E21" s="26"/>
      <c r="F21" s="26"/>
      <c r="G21" s="159"/>
      <c r="H21" s="26"/>
      <c r="I21" s="146"/>
      <c r="J21" s="65"/>
      <c r="K21" s="65"/>
      <c r="L21" s="65"/>
    </row>
    <row r="22" spans="1:12" s="23" customFormat="1" ht="15">
      <c r="A22" s="69">
        <v>14</v>
      </c>
      <c r="B22" s="26"/>
      <c r="C22" s="26"/>
      <c r="D22" s="26"/>
      <c r="E22" s="26"/>
      <c r="F22" s="26"/>
      <c r="G22" s="159"/>
      <c r="H22" s="26"/>
      <c r="I22" s="146"/>
      <c r="J22" s="65"/>
      <c r="K22" s="65"/>
      <c r="L22" s="65"/>
    </row>
    <row r="23" spans="1:12" s="23" customFormat="1" ht="15">
      <c r="A23" s="69">
        <v>15</v>
      </c>
      <c r="B23" s="26"/>
      <c r="C23" s="26"/>
      <c r="D23" s="26"/>
      <c r="E23" s="26"/>
      <c r="F23" s="26"/>
      <c r="G23" s="159"/>
      <c r="H23" s="26"/>
      <c r="I23" s="146"/>
      <c r="J23" s="65"/>
      <c r="K23" s="65"/>
      <c r="L23" s="65"/>
    </row>
    <row r="24" spans="1:12" s="23" customFormat="1" ht="15">
      <c r="A24" s="69">
        <v>16</v>
      </c>
      <c r="B24" s="26"/>
      <c r="C24" s="26"/>
      <c r="D24" s="26"/>
      <c r="E24" s="26"/>
      <c r="F24" s="26"/>
      <c r="G24" s="159"/>
      <c r="H24" s="26"/>
      <c r="I24" s="146"/>
      <c r="J24" s="65"/>
      <c r="K24" s="65"/>
      <c r="L24" s="65"/>
    </row>
    <row r="25" spans="1:12" s="23" customFormat="1" ht="15">
      <c r="A25" s="69">
        <v>17</v>
      </c>
      <c r="B25" s="26"/>
      <c r="C25" s="26"/>
      <c r="D25" s="26"/>
      <c r="E25" s="26"/>
      <c r="F25" s="26"/>
      <c r="G25" s="159"/>
      <c r="H25" s="26"/>
      <c r="I25" s="146"/>
      <c r="J25" s="65"/>
      <c r="K25" s="65"/>
      <c r="L25" s="65"/>
    </row>
    <row r="26" spans="1:12" s="23" customFormat="1" ht="15">
      <c r="A26" s="69">
        <v>18</v>
      </c>
      <c r="B26" s="26"/>
      <c r="C26" s="26"/>
      <c r="D26" s="26"/>
      <c r="E26" s="26"/>
      <c r="F26" s="26"/>
      <c r="G26" s="159"/>
      <c r="H26" s="26"/>
      <c r="I26" s="146"/>
      <c r="J26" s="65"/>
      <c r="K26" s="65"/>
      <c r="L26" s="65"/>
    </row>
    <row r="27" spans="1:12" s="23" customFormat="1" ht="15">
      <c r="A27" s="69" t="s">
        <v>277</v>
      </c>
      <c r="B27" s="26"/>
      <c r="C27" s="26"/>
      <c r="D27" s="26"/>
      <c r="E27" s="26"/>
      <c r="F27" s="26"/>
      <c r="G27" s="159"/>
      <c r="H27" s="26"/>
      <c r="I27" s="146"/>
      <c r="J27" s="65"/>
      <c r="K27" s="65"/>
      <c r="L27" s="65"/>
    </row>
    <row r="28" spans="1:12" s="23" customFormat="1">
      <c r="J28" s="65"/>
      <c r="K28" s="65"/>
      <c r="L28" s="65"/>
    </row>
    <row r="29" spans="1:12" s="23" customFormat="1"/>
    <row r="30" spans="1:12" s="23" customFormat="1">
      <c r="A30" s="25"/>
    </row>
    <row r="31" spans="1:12" s="2" customFormat="1" ht="15">
      <c r="B31" s="73" t="s">
        <v>106</v>
      </c>
      <c r="E31" s="5"/>
    </row>
    <row r="32" spans="1:12" s="2" customFormat="1" ht="15">
      <c r="C32" s="72"/>
      <c r="E32" s="72"/>
      <c r="F32" s="75"/>
      <c r="G32"/>
      <c r="H32"/>
      <c r="I32"/>
    </row>
    <row r="33" spans="1:9" s="2" customFormat="1" ht="15">
      <c r="A33"/>
      <c r="C33" s="71" t="s">
        <v>267</v>
      </c>
      <c r="E33" s="12" t="s">
        <v>272</v>
      </c>
      <c r="F33" s="74"/>
      <c r="G33"/>
      <c r="H33"/>
      <c r="I33"/>
    </row>
    <row r="34" spans="1:9" s="2" customFormat="1" ht="15">
      <c r="A34"/>
      <c r="C34" s="67" t="s">
        <v>138</v>
      </c>
      <c r="E34" s="2" t="s">
        <v>268</v>
      </c>
      <c r="F34"/>
      <c r="G34"/>
      <c r="H34"/>
      <c r="I34"/>
    </row>
    <row r="35" spans="1:9" customFormat="1" ht="15">
      <c r="B35" s="2"/>
      <c r="C35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zoomScale="80" zoomScaleSheetLayoutView="80" workbookViewId="0">
      <selection activeCell="H2" sqref="H2:I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6" customWidth="1"/>
    <col min="11" max="16384" width="9.140625" style="25"/>
  </cols>
  <sheetData>
    <row r="1" spans="1:12" s="23" customFormat="1" ht="15">
      <c r="A1" s="139" t="s">
        <v>305</v>
      </c>
      <c r="B1" s="140"/>
      <c r="C1" s="140"/>
      <c r="D1" s="140"/>
      <c r="E1" s="140"/>
      <c r="F1" s="140"/>
      <c r="G1" s="140"/>
      <c r="H1" s="146"/>
      <c r="I1" s="394" t="s">
        <v>197</v>
      </c>
      <c r="J1" s="153"/>
    </row>
    <row r="2" spans="1:12" s="23" customFormat="1" ht="15">
      <c r="A2" s="107" t="s">
        <v>139</v>
      </c>
      <c r="B2" s="140"/>
      <c r="C2" s="140"/>
      <c r="D2" s="140"/>
      <c r="E2" s="140"/>
      <c r="F2" s="140"/>
      <c r="G2" s="140"/>
      <c r="H2" s="517" t="s">
        <v>625</v>
      </c>
      <c r="I2" s="518"/>
      <c r="J2" s="153"/>
    </row>
    <row r="3" spans="1:12" s="23" customFormat="1" ht="15">
      <c r="A3" s="140"/>
      <c r="B3" s="140"/>
      <c r="C3" s="140"/>
      <c r="D3" s="140"/>
      <c r="E3" s="140"/>
      <c r="F3" s="140"/>
      <c r="G3" s="140"/>
      <c r="H3" s="143"/>
      <c r="I3" s="143"/>
      <c r="J3" s="153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49"/>
      <c r="F4" s="140"/>
      <c r="G4" s="140"/>
      <c r="H4" s="140"/>
      <c r="I4" s="149"/>
      <c r="J4" s="106"/>
      <c r="L4" s="23"/>
    </row>
    <row r="5" spans="1:12" s="2" customFormat="1" ht="15">
      <c r="A5" s="121" t="str">
        <f>'ფორმა N1'!D4</f>
        <v>საქართველოს კონსერვატიული პარტია</v>
      </c>
      <c r="B5" s="122"/>
      <c r="C5" s="122"/>
      <c r="D5" s="122"/>
      <c r="E5" s="150"/>
      <c r="F5" s="151"/>
      <c r="G5" s="151"/>
      <c r="H5" s="151"/>
      <c r="I5" s="150"/>
      <c r="J5" s="106"/>
    </row>
    <row r="6" spans="1:12" s="23" customFormat="1" ht="14.25">
      <c r="A6" s="144"/>
      <c r="B6" s="145"/>
      <c r="C6" s="145"/>
      <c r="D6" s="145"/>
      <c r="E6" s="140"/>
      <c r="F6" s="140"/>
      <c r="G6" s="140"/>
      <c r="H6" s="140"/>
      <c r="I6" s="140"/>
      <c r="J6" s="148"/>
    </row>
    <row r="7" spans="1:12" ht="30">
      <c r="A7" s="152" t="s">
        <v>64</v>
      </c>
      <c r="B7" s="136" t="s">
        <v>247</v>
      </c>
      <c r="C7" s="138" t="s">
        <v>243</v>
      </c>
      <c r="D7" s="138" t="s">
        <v>244</v>
      </c>
      <c r="E7" s="138" t="s">
        <v>245</v>
      </c>
      <c r="F7" s="138" t="s">
        <v>246</v>
      </c>
      <c r="G7" s="138" t="s">
        <v>240</v>
      </c>
      <c r="H7" s="138" t="s">
        <v>241</v>
      </c>
      <c r="I7" s="138" t="s">
        <v>242</v>
      </c>
      <c r="J7" s="154"/>
    </row>
    <row r="8" spans="1:12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54"/>
    </row>
    <row r="9" spans="1:12" ht="30">
      <c r="A9" s="69">
        <v>1</v>
      </c>
      <c r="B9" s="489" t="s">
        <v>594</v>
      </c>
      <c r="C9" s="490" t="s">
        <v>595</v>
      </c>
      <c r="D9" s="491" t="s">
        <v>596</v>
      </c>
      <c r="E9" s="491">
        <v>2010</v>
      </c>
      <c r="F9" s="491" t="s">
        <v>597</v>
      </c>
      <c r="G9" s="491">
        <v>40736</v>
      </c>
      <c r="H9" s="492">
        <v>42010</v>
      </c>
      <c r="I9" s="485" t="s">
        <v>598</v>
      </c>
      <c r="J9" s="154"/>
    </row>
    <row r="10" spans="1:12" ht="15">
      <c r="A10" s="69">
        <v>2</v>
      </c>
      <c r="B10" s="26"/>
      <c r="C10" s="26"/>
      <c r="D10" s="26"/>
      <c r="E10" s="26"/>
      <c r="F10" s="26"/>
      <c r="G10" s="26"/>
      <c r="H10" s="159"/>
      <c r="I10" s="26"/>
      <c r="J10" s="154"/>
    </row>
    <row r="11" spans="1:12" ht="15">
      <c r="A11" s="69">
        <v>3</v>
      </c>
      <c r="B11" s="26"/>
      <c r="C11" s="26"/>
      <c r="D11" s="26"/>
      <c r="E11" s="26"/>
      <c r="F11" s="26"/>
      <c r="G11" s="26"/>
      <c r="H11" s="159"/>
      <c r="I11" s="26"/>
      <c r="J11" s="154"/>
    </row>
    <row r="12" spans="1:12" ht="15">
      <c r="A12" s="69">
        <v>4</v>
      </c>
      <c r="B12" s="26"/>
      <c r="C12" s="26"/>
      <c r="D12" s="26"/>
      <c r="E12" s="26"/>
      <c r="F12" s="26"/>
      <c r="G12" s="26"/>
      <c r="H12" s="159"/>
      <c r="I12" s="26"/>
      <c r="J12" s="154"/>
    </row>
    <row r="13" spans="1:12" ht="15">
      <c r="A13" s="69">
        <v>5</v>
      </c>
      <c r="B13" s="26"/>
      <c r="C13" s="26"/>
      <c r="D13" s="26"/>
      <c r="E13" s="26"/>
      <c r="F13" s="26"/>
      <c r="G13" s="26"/>
      <c r="H13" s="159"/>
      <c r="I13" s="26"/>
      <c r="J13" s="154"/>
    </row>
    <row r="14" spans="1:12" ht="15">
      <c r="A14" s="69">
        <v>6</v>
      </c>
      <c r="B14" s="26"/>
      <c r="C14" s="26"/>
      <c r="D14" s="26"/>
      <c r="E14" s="26"/>
      <c r="F14" s="26"/>
      <c r="G14" s="26"/>
      <c r="H14" s="159"/>
      <c r="I14" s="26"/>
      <c r="J14" s="154"/>
    </row>
    <row r="15" spans="1:12" s="23" customFormat="1" ht="15">
      <c r="A15" s="69">
        <v>7</v>
      </c>
      <c r="B15" s="26"/>
      <c r="C15" s="26"/>
      <c r="D15" s="26"/>
      <c r="E15" s="26"/>
      <c r="F15" s="26"/>
      <c r="G15" s="26"/>
      <c r="H15" s="159"/>
      <c r="I15" s="26"/>
      <c r="J15" s="148"/>
    </row>
    <row r="16" spans="1:12" s="23" customFormat="1" ht="15">
      <c r="A16" s="69">
        <v>8</v>
      </c>
      <c r="B16" s="26"/>
      <c r="C16" s="26"/>
      <c r="D16" s="26"/>
      <c r="E16" s="26"/>
      <c r="F16" s="26"/>
      <c r="G16" s="26"/>
      <c r="H16" s="159"/>
      <c r="I16" s="26"/>
      <c r="J16" s="148"/>
    </row>
    <row r="17" spans="1:10" s="23" customFormat="1" ht="15">
      <c r="A17" s="69">
        <v>9</v>
      </c>
      <c r="B17" s="26"/>
      <c r="C17" s="26"/>
      <c r="D17" s="26"/>
      <c r="E17" s="26"/>
      <c r="F17" s="26"/>
      <c r="G17" s="26"/>
      <c r="H17" s="159"/>
      <c r="I17" s="26"/>
      <c r="J17" s="148"/>
    </row>
    <row r="18" spans="1:10" s="23" customFormat="1" ht="15">
      <c r="A18" s="69">
        <v>10</v>
      </c>
      <c r="B18" s="26"/>
      <c r="C18" s="26"/>
      <c r="D18" s="26"/>
      <c r="E18" s="26"/>
      <c r="F18" s="26"/>
      <c r="G18" s="26"/>
      <c r="H18" s="159"/>
      <c r="I18" s="26"/>
      <c r="J18" s="148"/>
    </row>
    <row r="19" spans="1:10" s="23" customFormat="1" ht="15">
      <c r="A19" s="69">
        <v>11</v>
      </c>
      <c r="B19" s="26"/>
      <c r="C19" s="26"/>
      <c r="D19" s="26"/>
      <c r="E19" s="26"/>
      <c r="F19" s="26"/>
      <c r="G19" s="26"/>
      <c r="H19" s="159"/>
      <c r="I19" s="26"/>
      <c r="J19" s="148"/>
    </row>
    <row r="20" spans="1:10" s="23" customFormat="1" ht="15">
      <c r="A20" s="69">
        <v>12</v>
      </c>
      <c r="B20" s="26"/>
      <c r="C20" s="26"/>
      <c r="D20" s="26"/>
      <c r="E20" s="26"/>
      <c r="F20" s="26"/>
      <c r="G20" s="26"/>
      <c r="H20" s="159"/>
      <c r="I20" s="26"/>
      <c r="J20" s="148"/>
    </row>
    <row r="21" spans="1:10" s="23" customFormat="1" ht="15">
      <c r="A21" s="69">
        <v>13</v>
      </c>
      <c r="B21" s="26"/>
      <c r="C21" s="26"/>
      <c r="D21" s="26"/>
      <c r="E21" s="26"/>
      <c r="F21" s="26"/>
      <c r="G21" s="26"/>
      <c r="H21" s="159"/>
      <c r="I21" s="26"/>
      <c r="J21" s="148"/>
    </row>
    <row r="22" spans="1:10" s="23" customFormat="1" ht="15">
      <c r="A22" s="69">
        <v>14</v>
      </c>
      <c r="B22" s="26"/>
      <c r="C22" s="26"/>
      <c r="D22" s="26"/>
      <c r="E22" s="26"/>
      <c r="F22" s="26"/>
      <c r="G22" s="26"/>
      <c r="H22" s="159"/>
      <c r="I22" s="26"/>
      <c r="J22" s="148"/>
    </row>
    <row r="23" spans="1:10" s="23" customFormat="1" ht="15">
      <c r="A23" s="69">
        <v>15</v>
      </c>
      <c r="B23" s="26"/>
      <c r="C23" s="26"/>
      <c r="D23" s="26"/>
      <c r="E23" s="26"/>
      <c r="F23" s="26"/>
      <c r="G23" s="26"/>
      <c r="H23" s="159"/>
      <c r="I23" s="26"/>
      <c r="J23" s="148"/>
    </row>
    <row r="24" spans="1:10" s="23" customFormat="1" ht="15">
      <c r="A24" s="69">
        <v>16</v>
      </c>
      <c r="B24" s="26"/>
      <c r="C24" s="26"/>
      <c r="D24" s="26"/>
      <c r="E24" s="26"/>
      <c r="F24" s="26"/>
      <c r="G24" s="26"/>
      <c r="H24" s="159"/>
      <c r="I24" s="26"/>
      <c r="J24" s="148"/>
    </row>
    <row r="25" spans="1:10" s="23" customFormat="1" ht="15">
      <c r="A25" s="69">
        <v>17</v>
      </c>
      <c r="B25" s="26"/>
      <c r="C25" s="26"/>
      <c r="D25" s="26"/>
      <c r="E25" s="26"/>
      <c r="F25" s="26"/>
      <c r="G25" s="26"/>
      <c r="H25" s="159"/>
      <c r="I25" s="26"/>
      <c r="J25" s="148"/>
    </row>
    <row r="26" spans="1:10" s="23" customFormat="1" ht="15">
      <c r="A26" s="69">
        <v>18</v>
      </c>
      <c r="B26" s="26"/>
      <c r="C26" s="26"/>
      <c r="D26" s="26"/>
      <c r="E26" s="26"/>
      <c r="F26" s="26"/>
      <c r="G26" s="26"/>
      <c r="H26" s="159"/>
      <c r="I26" s="26"/>
      <c r="J26" s="148"/>
    </row>
    <row r="27" spans="1:10" s="23" customFormat="1" ht="15">
      <c r="A27" s="69" t="s">
        <v>277</v>
      </c>
      <c r="B27" s="26"/>
      <c r="C27" s="26"/>
      <c r="D27" s="26"/>
      <c r="E27" s="26"/>
      <c r="F27" s="26"/>
      <c r="G27" s="26"/>
      <c r="H27" s="159"/>
      <c r="I27" s="26"/>
      <c r="J27" s="148"/>
    </row>
    <row r="28" spans="1:10" s="23" customFormat="1">
      <c r="J28" s="65"/>
    </row>
    <row r="29" spans="1:10" s="23" customFormat="1"/>
    <row r="30" spans="1:10" s="23" customFormat="1">
      <c r="A30" s="25"/>
    </row>
    <row r="31" spans="1:10" s="2" customFormat="1" ht="15">
      <c r="B31" s="73" t="s">
        <v>106</v>
      </c>
      <c r="E31" s="5"/>
    </row>
    <row r="32" spans="1:10" s="2" customFormat="1" ht="15">
      <c r="C32" s="72"/>
      <c r="E32" s="72"/>
      <c r="F32" s="75"/>
      <c r="G32" s="75"/>
      <c r="H32"/>
      <c r="I32"/>
    </row>
    <row r="33" spans="1:10" s="2" customFormat="1" ht="15">
      <c r="A33"/>
      <c r="C33" s="71" t="s">
        <v>267</v>
      </c>
      <c r="E33" s="12" t="s">
        <v>272</v>
      </c>
      <c r="F33" s="74"/>
      <c r="G33"/>
      <c r="H33"/>
      <c r="I33"/>
    </row>
    <row r="34" spans="1:10" s="2" customFormat="1" ht="15">
      <c r="A34"/>
      <c r="C34" s="67" t="s">
        <v>138</v>
      </c>
      <c r="E34" s="2" t="s">
        <v>268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5"/>
    </row>
    <row r="38" spans="1:10" s="23" customFormat="1">
      <c r="J38" s="65"/>
    </row>
    <row r="39" spans="1:10" s="23" customFormat="1">
      <c r="J39" s="65"/>
    </row>
    <row r="40" spans="1:10" s="23" customFormat="1">
      <c r="J40" s="65"/>
    </row>
    <row r="41" spans="1:10" s="23" customFormat="1">
      <c r="J41" s="65"/>
    </row>
    <row r="42" spans="1:10" s="23" customFormat="1">
      <c r="J42" s="65"/>
    </row>
    <row r="43" spans="1:10" s="23" customFormat="1">
      <c r="J43" s="65"/>
    </row>
    <row r="44" spans="1:10" s="23" customFormat="1">
      <c r="J44" s="65"/>
    </row>
    <row r="45" spans="1:10" s="23" customFormat="1">
      <c r="J45" s="65"/>
    </row>
    <row r="46" spans="1:10" s="23" customFormat="1">
      <c r="J46" s="65"/>
    </row>
    <row r="47" spans="1:10" s="23" customFormat="1">
      <c r="J47" s="65"/>
    </row>
    <row r="48" spans="1:10" s="23" customFormat="1">
      <c r="J48" s="65"/>
    </row>
    <row r="49" spans="10:10" s="23" customFormat="1">
      <c r="J49" s="65"/>
    </row>
    <row r="50" spans="10:10" s="23" customFormat="1">
      <c r="J50" s="65"/>
    </row>
    <row r="51" spans="10:10" s="23" customFormat="1">
      <c r="J51" s="65"/>
    </row>
    <row r="52" spans="10:10" s="23" customFormat="1">
      <c r="J52" s="65"/>
    </row>
    <row r="53" spans="10:10" s="23" customFormat="1">
      <c r="J53" s="65"/>
    </row>
    <row r="54" spans="10:10" s="23" customFormat="1">
      <c r="J54" s="65"/>
    </row>
  </sheetData>
  <mergeCells count="1">
    <mergeCell ref="H2:I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G2" sqref="G2:H2"/>
    </sheetView>
  </sheetViews>
  <sheetFormatPr defaultRowHeight="12.75"/>
  <cols>
    <col min="1" max="1" width="4.85546875" style="218" customWidth="1"/>
    <col min="2" max="2" width="37.42578125" style="218" customWidth="1"/>
    <col min="3" max="3" width="21.5703125" style="218" customWidth="1"/>
    <col min="4" max="4" width="20" style="218" customWidth="1"/>
    <col min="5" max="5" width="18.7109375" style="218" customWidth="1"/>
    <col min="6" max="6" width="24.140625" style="218" customWidth="1"/>
    <col min="7" max="7" width="27.140625" style="218" customWidth="1"/>
    <col min="8" max="8" width="0.7109375" style="218" customWidth="1"/>
    <col min="9" max="16384" width="9.140625" style="218"/>
  </cols>
  <sheetData>
    <row r="1" spans="1:8" s="202" customFormat="1" ht="15">
      <c r="A1" s="199" t="s">
        <v>325</v>
      </c>
      <c r="B1" s="200"/>
      <c r="C1" s="200"/>
      <c r="D1" s="200"/>
      <c r="E1" s="200"/>
      <c r="F1" s="80"/>
      <c r="G1" s="80" t="s">
        <v>108</v>
      </c>
      <c r="H1" s="203"/>
    </row>
    <row r="2" spans="1:8" s="202" customFormat="1" ht="15">
      <c r="A2" s="203" t="s">
        <v>316</v>
      </c>
      <c r="B2" s="200"/>
      <c r="C2" s="200"/>
      <c r="D2" s="200"/>
      <c r="E2" s="201"/>
      <c r="F2" s="201"/>
      <c r="G2" s="517" t="s">
        <v>625</v>
      </c>
      <c r="H2" s="518"/>
    </row>
    <row r="3" spans="1:8" s="202" customFormat="1">
      <c r="A3" s="203"/>
      <c r="B3" s="200"/>
      <c r="C3" s="200"/>
      <c r="D3" s="200"/>
      <c r="E3" s="201"/>
      <c r="F3" s="201"/>
      <c r="G3" s="201"/>
      <c r="H3" s="203"/>
    </row>
    <row r="4" spans="1:8" s="202" customFormat="1" ht="15">
      <c r="A4" s="116" t="s">
        <v>273</v>
      </c>
      <c r="B4" s="200"/>
      <c r="C4" s="200"/>
      <c r="D4" s="200"/>
      <c r="E4" s="204"/>
      <c r="F4" s="204"/>
      <c r="G4" s="201"/>
      <c r="H4" s="203"/>
    </row>
    <row r="5" spans="1:8" s="202" customFormat="1">
      <c r="A5" s="205" t="str">
        <f>'ფორმა N1'!D4</f>
        <v>საქართველოს კონსერვატიული პარტია</v>
      </c>
      <c r="B5" s="205"/>
      <c r="C5" s="205"/>
      <c r="D5" s="205"/>
      <c r="E5" s="205"/>
      <c r="F5" s="205"/>
      <c r="G5" s="206"/>
      <c r="H5" s="203"/>
    </row>
    <row r="6" spans="1:8" s="219" customFormat="1">
      <c r="A6" s="207"/>
      <c r="B6" s="207"/>
      <c r="C6" s="207"/>
      <c r="D6" s="207"/>
      <c r="E6" s="207"/>
      <c r="F6" s="207"/>
      <c r="G6" s="207"/>
      <c r="H6" s="204"/>
    </row>
    <row r="7" spans="1:8" s="202" customFormat="1" ht="51">
      <c r="A7" s="238" t="s">
        <v>64</v>
      </c>
      <c r="B7" s="210" t="s">
        <v>320</v>
      </c>
      <c r="C7" s="210" t="s">
        <v>321</v>
      </c>
      <c r="D7" s="210" t="s">
        <v>322</v>
      </c>
      <c r="E7" s="210" t="s">
        <v>323</v>
      </c>
      <c r="F7" s="210" t="s">
        <v>324</v>
      </c>
      <c r="G7" s="210" t="s">
        <v>317</v>
      </c>
      <c r="H7" s="203"/>
    </row>
    <row r="8" spans="1:8" s="202" customFormat="1">
      <c r="A8" s="208">
        <v>1</v>
      </c>
      <c r="B8" s="209">
        <v>2</v>
      </c>
      <c r="C8" s="209">
        <v>3</v>
      </c>
      <c r="D8" s="209">
        <v>4</v>
      </c>
      <c r="E8" s="210">
        <v>5</v>
      </c>
      <c r="F8" s="210">
        <v>6</v>
      </c>
      <c r="G8" s="210">
        <v>7</v>
      </c>
      <c r="H8" s="203"/>
    </row>
    <row r="9" spans="1:8" s="202" customFormat="1">
      <c r="A9" s="220">
        <v>1</v>
      </c>
      <c r="B9" s="211"/>
      <c r="C9" s="211"/>
      <c r="D9" s="212"/>
      <c r="E9" s="211"/>
      <c r="F9" s="211"/>
      <c r="G9" s="211"/>
      <c r="H9" s="203"/>
    </row>
    <row r="10" spans="1:8" s="202" customFormat="1">
      <c r="A10" s="220">
        <v>2</v>
      </c>
      <c r="B10" s="211"/>
      <c r="C10" s="211"/>
      <c r="D10" s="212"/>
      <c r="E10" s="211"/>
      <c r="F10" s="211"/>
      <c r="G10" s="211"/>
      <c r="H10" s="203"/>
    </row>
    <row r="11" spans="1:8" s="202" customFormat="1">
      <c r="A11" s="220">
        <v>3</v>
      </c>
      <c r="B11" s="211"/>
      <c r="C11" s="211"/>
      <c r="D11" s="212"/>
      <c r="E11" s="211"/>
      <c r="F11" s="211"/>
      <c r="G11" s="211"/>
      <c r="H11" s="203"/>
    </row>
    <row r="12" spans="1:8" s="202" customFormat="1">
      <c r="A12" s="220">
        <v>4</v>
      </c>
      <c r="B12" s="211"/>
      <c r="C12" s="211"/>
      <c r="D12" s="212"/>
      <c r="E12" s="211"/>
      <c r="F12" s="211"/>
      <c r="G12" s="211"/>
      <c r="H12" s="203"/>
    </row>
    <row r="13" spans="1:8" s="202" customFormat="1">
      <c r="A13" s="220">
        <v>5</v>
      </c>
      <c r="B13" s="211"/>
      <c r="C13" s="211"/>
      <c r="D13" s="212"/>
      <c r="E13" s="211"/>
      <c r="F13" s="211"/>
      <c r="G13" s="211"/>
      <c r="H13" s="203"/>
    </row>
    <row r="14" spans="1:8" s="202" customFormat="1">
      <c r="A14" s="220">
        <v>6</v>
      </c>
      <c r="B14" s="211"/>
      <c r="C14" s="211"/>
      <c r="D14" s="212"/>
      <c r="E14" s="211"/>
      <c r="F14" s="211"/>
      <c r="G14" s="211"/>
      <c r="H14" s="203"/>
    </row>
    <row r="15" spans="1:8" s="202" customFormat="1">
      <c r="A15" s="220">
        <v>7</v>
      </c>
      <c r="B15" s="211"/>
      <c r="C15" s="211"/>
      <c r="D15" s="212"/>
      <c r="E15" s="211"/>
      <c r="F15" s="211"/>
      <c r="G15" s="211"/>
      <c r="H15" s="203"/>
    </row>
    <row r="16" spans="1:8" s="202" customFormat="1">
      <c r="A16" s="220">
        <v>8</v>
      </c>
      <c r="B16" s="211"/>
      <c r="C16" s="211"/>
      <c r="D16" s="212"/>
      <c r="E16" s="211"/>
      <c r="F16" s="211"/>
      <c r="G16" s="211"/>
      <c r="H16" s="203"/>
    </row>
    <row r="17" spans="1:11" s="202" customFormat="1">
      <c r="A17" s="220">
        <v>9</v>
      </c>
      <c r="B17" s="211"/>
      <c r="C17" s="211"/>
      <c r="D17" s="212"/>
      <c r="E17" s="211"/>
      <c r="F17" s="211"/>
      <c r="G17" s="211"/>
      <c r="H17" s="203"/>
    </row>
    <row r="18" spans="1:11" s="202" customFormat="1">
      <c r="A18" s="220">
        <v>10</v>
      </c>
      <c r="B18" s="211"/>
      <c r="C18" s="211"/>
      <c r="D18" s="212"/>
      <c r="E18" s="211"/>
      <c r="F18" s="211"/>
      <c r="G18" s="211"/>
      <c r="H18" s="203"/>
    </row>
    <row r="19" spans="1:11" s="202" customFormat="1">
      <c r="A19" s="220" t="s">
        <v>275</v>
      </c>
      <c r="B19" s="211"/>
      <c r="C19" s="211"/>
      <c r="D19" s="212"/>
      <c r="E19" s="211"/>
      <c r="F19" s="211"/>
      <c r="G19" s="211"/>
      <c r="H19" s="203"/>
    </row>
    <row r="22" spans="1:11" s="202" customFormat="1"/>
    <row r="23" spans="1:11" s="202" customFormat="1"/>
    <row r="24" spans="1:11" s="21" customFormat="1" ht="15">
      <c r="B24" s="213" t="s">
        <v>106</v>
      </c>
      <c r="C24" s="213"/>
    </row>
    <row r="25" spans="1:11" s="21" customFormat="1" ht="15">
      <c r="B25" s="213"/>
      <c r="C25" s="213"/>
    </row>
    <row r="26" spans="1:11" s="21" customFormat="1" ht="15">
      <c r="C26" s="215"/>
      <c r="F26" s="215"/>
      <c r="G26" s="215"/>
      <c r="H26" s="214"/>
    </row>
    <row r="27" spans="1:11" s="21" customFormat="1" ht="15">
      <c r="C27" s="216" t="s">
        <v>267</v>
      </c>
      <c r="F27" s="213" t="s">
        <v>318</v>
      </c>
      <c r="J27" s="214"/>
      <c r="K27" s="214"/>
    </row>
    <row r="28" spans="1:11" s="21" customFormat="1" ht="15">
      <c r="C28" s="216" t="s">
        <v>138</v>
      </c>
      <c r="F28" s="217" t="s">
        <v>268</v>
      </c>
      <c r="J28" s="214"/>
      <c r="K28" s="214"/>
    </row>
    <row r="29" spans="1:11" s="202" customFormat="1" ht="15">
      <c r="C29" s="216"/>
      <c r="J29" s="219"/>
      <c r="K29" s="219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8"/>
  <sheetViews>
    <sheetView view="pageBreakPreview" zoomScale="80" zoomScaleNormal="80" zoomScaleSheetLayoutView="80" workbookViewId="0">
      <selection activeCell="K2" sqref="K2:L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39" t="s">
        <v>460</v>
      </c>
      <c r="B1" s="140"/>
      <c r="C1" s="140"/>
      <c r="D1" s="140"/>
      <c r="E1" s="140"/>
      <c r="F1" s="140"/>
      <c r="G1" s="140"/>
      <c r="H1" s="140"/>
      <c r="I1" s="140"/>
      <c r="J1" s="140"/>
      <c r="K1" s="80" t="s">
        <v>108</v>
      </c>
    </row>
    <row r="2" spans="1:12" ht="15">
      <c r="A2" s="107" t="s">
        <v>139</v>
      </c>
      <c r="B2" s="140"/>
      <c r="C2" s="140"/>
      <c r="D2" s="140"/>
      <c r="E2" s="140"/>
      <c r="F2" s="140"/>
      <c r="G2" s="140"/>
      <c r="H2" s="140"/>
      <c r="I2" s="140"/>
      <c r="J2" s="140"/>
      <c r="K2" s="517" t="s">
        <v>625</v>
      </c>
      <c r="L2" s="518"/>
    </row>
    <row r="3" spans="1:12" ht="1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</row>
    <row r="4" spans="1:12" ht="15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49"/>
      <c r="F4" s="140"/>
      <c r="G4" s="140"/>
      <c r="H4" s="140"/>
      <c r="I4" s="140"/>
      <c r="J4" s="140"/>
      <c r="K4" s="149"/>
    </row>
    <row r="5" spans="1:12" s="191" customFormat="1" ht="15">
      <c r="A5" s="228" t="str">
        <f>'ფორმა N1'!D4</f>
        <v>საქართველოს კონსერვატიული პარტია</v>
      </c>
      <c r="B5" s="82"/>
      <c r="C5" s="82"/>
      <c r="D5" s="82"/>
      <c r="E5" s="229"/>
      <c r="F5" s="230"/>
      <c r="G5" s="230"/>
      <c r="H5" s="230"/>
      <c r="I5" s="230"/>
      <c r="J5" s="230"/>
      <c r="K5" s="229"/>
    </row>
    <row r="6" spans="1:12" ht="14.25">
      <c r="A6" s="144"/>
      <c r="B6" s="145"/>
      <c r="C6" s="145"/>
      <c r="D6" s="145"/>
      <c r="E6" s="140"/>
      <c r="F6" s="140"/>
      <c r="G6" s="140"/>
      <c r="H6" s="140"/>
      <c r="I6" s="140"/>
      <c r="J6" s="140"/>
      <c r="K6" s="140"/>
    </row>
    <row r="7" spans="1:12" ht="60">
      <c r="A7" s="152" t="s">
        <v>64</v>
      </c>
      <c r="B7" s="138" t="s">
        <v>380</v>
      </c>
      <c r="C7" s="138" t="s">
        <v>381</v>
      </c>
      <c r="D7" s="138" t="s">
        <v>383</v>
      </c>
      <c r="E7" s="138" t="s">
        <v>382</v>
      </c>
      <c r="F7" s="138" t="s">
        <v>391</v>
      </c>
      <c r="G7" s="138" t="s">
        <v>392</v>
      </c>
      <c r="H7" s="138" t="s">
        <v>386</v>
      </c>
      <c r="I7" s="138" t="s">
        <v>387</v>
      </c>
      <c r="J7" s="138" t="s">
        <v>399</v>
      </c>
      <c r="K7" s="138" t="s">
        <v>388</v>
      </c>
    </row>
    <row r="8" spans="1:12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36">
        <v>10</v>
      </c>
      <c r="K8" s="138">
        <v>11</v>
      </c>
    </row>
    <row r="9" spans="1:12" ht="60">
      <c r="A9" s="493">
        <v>1</v>
      </c>
      <c r="B9" s="494" t="s">
        <v>599</v>
      </c>
      <c r="C9" s="494" t="s">
        <v>600</v>
      </c>
      <c r="D9" s="495" t="s">
        <v>601</v>
      </c>
      <c r="E9" s="495" t="s">
        <v>602</v>
      </c>
      <c r="F9" s="495">
        <v>120</v>
      </c>
      <c r="G9" s="495"/>
      <c r="H9" s="494"/>
      <c r="I9" s="494"/>
      <c r="J9" s="496">
        <v>238769025</v>
      </c>
      <c r="K9" s="497" t="s">
        <v>603</v>
      </c>
    </row>
    <row r="10" spans="1:12" ht="15">
      <c r="A10" s="69">
        <v>2</v>
      </c>
      <c r="B10" s="26"/>
      <c r="C10" s="26"/>
      <c r="D10" s="26"/>
      <c r="E10" s="26"/>
      <c r="F10" s="26"/>
      <c r="G10" s="26"/>
      <c r="H10" s="226"/>
      <c r="I10" s="226"/>
      <c r="J10" s="226"/>
      <c r="K10" s="26"/>
    </row>
    <row r="11" spans="1:12" ht="15">
      <c r="A11" s="69">
        <v>3</v>
      </c>
      <c r="B11" s="26"/>
      <c r="C11" s="26"/>
      <c r="D11" s="26"/>
      <c r="E11" s="26"/>
      <c r="F11" s="26"/>
      <c r="G11" s="26"/>
      <c r="H11" s="226"/>
      <c r="I11" s="226"/>
      <c r="J11" s="226"/>
      <c r="K11" s="26"/>
    </row>
    <row r="12" spans="1:12" ht="15">
      <c r="A12" s="69">
        <v>4</v>
      </c>
      <c r="B12" s="26"/>
      <c r="C12" s="26"/>
      <c r="D12" s="26"/>
      <c r="E12" s="26"/>
      <c r="F12" s="26"/>
      <c r="G12" s="26"/>
      <c r="H12" s="226"/>
      <c r="I12" s="226"/>
      <c r="J12" s="226"/>
      <c r="K12" s="26"/>
    </row>
    <row r="13" spans="1:12" ht="15">
      <c r="A13" s="69">
        <v>12</v>
      </c>
      <c r="B13" s="26"/>
      <c r="C13" s="26"/>
      <c r="D13" s="26"/>
      <c r="E13" s="26"/>
      <c r="F13" s="26"/>
      <c r="G13" s="26"/>
      <c r="H13" s="226"/>
      <c r="I13" s="226"/>
      <c r="J13" s="226"/>
      <c r="K13" s="26"/>
    </row>
    <row r="14" spans="1:12" ht="15">
      <c r="A14" s="69">
        <v>13</v>
      </c>
      <c r="B14" s="26"/>
      <c r="C14" s="26"/>
      <c r="D14" s="26"/>
      <c r="E14" s="26"/>
      <c r="F14" s="26"/>
      <c r="G14" s="26"/>
      <c r="H14" s="226"/>
      <c r="I14" s="226"/>
      <c r="J14" s="226"/>
      <c r="K14" s="26"/>
    </row>
    <row r="15" spans="1:12" ht="15">
      <c r="A15" s="69">
        <v>14</v>
      </c>
      <c r="B15" s="26"/>
      <c r="C15" s="26"/>
      <c r="D15" s="26"/>
      <c r="E15" s="26"/>
      <c r="F15" s="26"/>
      <c r="G15" s="26"/>
      <c r="H15" s="226"/>
      <c r="I15" s="226"/>
      <c r="J15" s="226"/>
      <c r="K15" s="26"/>
    </row>
    <row r="16" spans="1:12" ht="15">
      <c r="A16" s="69">
        <v>15</v>
      </c>
      <c r="B16" s="26"/>
      <c r="C16" s="26"/>
      <c r="D16" s="26"/>
      <c r="E16" s="26"/>
      <c r="F16" s="26"/>
      <c r="G16" s="26"/>
      <c r="H16" s="226"/>
      <c r="I16" s="226"/>
      <c r="J16" s="226"/>
      <c r="K16" s="26"/>
    </row>
    <row r="17" spans="1:11" ht="15">
      <c r="A17" s="69">
        <v>16</v>
      </c>
      <c r="B17" s="26"/>
      <c r="C17" s="26"/>
      <c r="D17" s="26"/>
      <c r="E17" s="26"/>
      <c r="F17" s="26"/>
      <c r="G17" s="26"/>
      <c r="H17" s="226"/>
      <c r="I17" s="226"/>
      <c r="J17" s="226"/>
      <c r="K17" s="26"/>
    </row>
    <row r="18" spans="1:11" ht="15">
      <c r="A18" s="69">
        <v>17</v>
      </c>
      <c r="B18" s="26"/>
      <c r="C18" s="26"/>
      <c r="D18" s="26"/>
      <c r="E18" s="26"/>
      <c r="F18" s="26"/>
      <c r="G18" s="26"/>
      <c r="H18" s="226"/>
      <c r="I18" s="226"/>
      <c r="J18" s="226"/>
      <c r="K18" s="26"/>
    </row>
    <row r="19" spans="1:11" ht="15">
      <c r="A19" s="69">
        <v>18</v>
      </c>
      <c r="B19" s="26"/>
      <c r="C19" s="26"/>
      <c r="D19" s="26"/>
      <c r="E19" s="26"/>
      <c r="F19" s="26"/>
      <c r="G19" s="26"/>
      <c r="H19" s="226"/>
      <c r="I19" s="226"/>
      <c r="J19" s="226"/>
      <c r="K19" s="26"/>
    </row>
    <row r="20" spans="1:11" ht="15">
      <c r="A20" s="69" t="s">
        <v>277</v>
      </c>
      <c r="B20" s="26"/>
      <c r="C20" s="26"/>
      <c r="D20" s="26"/>
      <c r="E20" s="26"/>
      <c r="F20" s="26"/>
      <c r="G20" s="26"/>
      <c r="H20" s="226"/>
      <c r="I20" s="226"/>
      <c r="J20" s="226"/>
      <c r="K20" s="26"/>
    </row>
    <row r="21" spans="1:1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</row>
    <row r="22" spans="1:11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</row>
    <row r="23" spans="1:11">
      <c r="A23" s="25"/>
      <c r="B23" s="23"/>
      <c r="C23" s="23"/>
      <c r="D23" s="23"/>
      <c r="E23" s="23"/>
      <c r="F23" s="23"/>
      <c r="G23" s="23"/>
      <c r="H23" s="23"/>
      <c r="I23" s="23"/>
      <c r="J23" s="23"/>
      <c r="K23" s="23"/>
    </row>
    <row r="24" spans="1:11" ht="15">
      <c r="A24" s="2"/>
      <c r="B24" s="73" t="s">
        <v>106</v>
      </c>
      <c r="C24" s="2"/>
      <c r="D24" s="2"/>
      <c r="E24" s="5"/>
      <c r="F24" s="2"/>
      <c r="G24" s="2"/>
      <c r="H24" s="2"/>
      <c r="I24" s="2"/>
      <c r="J24" s="2"/>
      <c r="K24" s="2"/>
    </row>
    <row r="25" spans="1:11" ht="15">
      <c r="A25" s="2"/>
      <c r="B25" s="2"/>
      <c r="C25" s="542"/>
      <c r="D25" s="542"/>
      <c r="F25" s="72"/>
      <c r="G25" s="75"/>
    </row>
    <row r="26" spans="1:11" ht="15">
      <c r="B26" s="2"/>
      <c r="C26" s="71" t="s">
        <v>267</v>
      </c>
      <c r="D26" s="2"/>
      <c r="F26" s="12" t="s">
        <v>272</v>
      </c>
    </row>
    <row r="27" spans="1:11" ht="15">
      <c r="B27" s="2"/>
      <c r="C27" s="2"/>
      <c r="D27" s="2"/>
      <c r="F27" s="2" t="s">
        <v>268</v>
      </c>
    </row>
    <row r="28" spans="1:11" ht="15">
      <c r="B28" s="2"/>
      <c r="C28" s="67" t="s">
        <v>138</v>
      </c>
    </row>
  </sheetData>
  <mergeCells count="2">
    <mergeCell ref="C25:D25"/>
    <mergeCell ref="K2:L2"/>
  </mergeCells>
  <pageMargins left="0.7" right="0.7" top="0.75" bottom="0.75" header="0.3" footer="0.3"/>
  <pageSetup scale="55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4"/>
  <sheetViews>
    <sheetView view="pageBreakPreview" zoomScale="80" zoomScaleSheetLayoutView="80" workbookViewId="0">
      <selection activeCell="K2" sqref="K2:L2"/>
    </sheetView>
  </sheetViews>
  <sheetFormatPr defaultRowHeight="12.75"/>
  <cols>
    <col min="1" max="1" width="6.85546875" style="191" customWidth="1"/>
    <col min="2" max="2" width="21.140625" style="191" customWidth="1"/>
    <col min="3" max="3" width="21.5703125" style="191" customWidth="1"/>
    <col min="4" max="4" width="19.140625" style="191" customWidth="1"/>
    <col min="5" max="5" width="15.140625" style="191" customWidth="1"/>
    <col min="6" max="6" width="20.85546875" style="191" customWidth="1"/>
    <col min="7" max="7" width="23.85546875" style="191" customWidth="1"/>
    <col min="8" max="8" width="19" style="191" customWidth="1"/>
    <col min="9" max="9" width="21.140625" style="191" customWidth="1"/>
    <col min="10" max="10" width="17" style="191" customWidth="1"/>
    <col min="11" max="11" width="21.5703125" style="191" customWidth="1"/>
    <col min="12" max="12" width="24.42578125" style="191" customWidth="1"/>
    <col min="13" max="16384" width="9.140625" style="191"/>
  </cols>
  <sheetData>
    <row r="1" spans="1:13" customFormat="1" ht="15">
      <c r="A1" s="139" t="s">
        <v>461</v>
      </c>
      <c r="B1" s="139"/>
      <c r="C1" s="140"/>
      <c r="D1" s="140"/>
      <c r="E1" s="140"/>
      <c r="F1" s="140"/>
      <c r="G1" s="140"/>
      <c r="H1" s="140"/>
      <c r="I1" s="140"/>
      <c r="J1" s="140"/>
      <c r="K1" s="146"/>
      <c r="L1" s="80" t="s">
        <v>108</v>
      </c>
    </row>
    <row r="2" spans="1:13" customFormat="1" ht="15">
      <c r="A2" s="107" t="s">
        <v>139</v>
      </c>
      <c r="B2" s="107"/>
      <c r="C2" s="140"/>
      <c r="D2" s="140"/>
      <c r="E2" s="140"/>
      <c r="F2" s="140"/>
      <c r="G2" s="140"/>
      <c r="H2" s="140"/>
      <c r="I2" s="140"/>
      <c r="J2" s="140"/>
      <c r="K2" s="517" t="s">
        <v>625</v>
      </c>
      <c r="L2" s="518"/>
    </row>
    <row r="3" spans="1:13" customFormat="1" ht="1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  <c r="L3" s="143"/>
      <c r="M3" s="191"/>
    </row>
    <row r="4" spans="1:13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9"/>
      <c r="F4" s="149"/>
      <c r="G4" s="140"/>
      <c r="H4" s="140"/>
      <c r="I4" s="140"/>
      <c r="J4" s="140"/>
      <c r="K4" s="140"/>
      <c r="L4" s="140"/>
    </row>
    <row r="5" spans="1:13" ht="15">
      <c r="A5" s="228" t="str">
        <f>'ფორმა N1'!D4</f>
        <v>საქართველოს კონსერვატიული პარტია</v>
      </c>
      <c r="B5" s="228"/>
      <c r="C5" s="82"/>
      <c r="D5" s="82"/>
      <c r="E5" s="82"/>
      <c r="F5" s="229"/>
      <c r="G5" s="230"/>
      <c r="H5" s="230"/>
      <c r="I5" s="230"/>
      <c r="J5" s="230"/>
      <c r="K5" s="230"/>
      <c r="L5" s="229"/>
    </row>
    <row r="6" spans="1:13" customFormat="1" ht="14.25">
      <c r="A6" s="144"/>
      <c r="B6" s="144"/>
      <c r="C6" s="145"/>
      <c r="D6" s="145"/>
      <c r="E6" s="145"/>
      <c r="F6" s="140"/>
      <c r="G6" s="140"/>
      <c r="H6" s="140"/>
      <c r="I6" s="140"/>
      <c r="J6" s="140"/>
      <c r="K6" s="140"/>
      <c r="L6" s="140"/>
    </row>
    <row r="7" spans="1:13" customFormat="1" ht="60">
      <c r="A7" s="152" t="s">
        <v>64</v>
      </c>
      <c r="B7" s="136" t="s">
        <v>247</v>
      </c>
      <c r="C7" s="138" t="s">
        <v>243</v>
      </c>
      <c r="D7" s="138" t="s">
        <v>244</v>
      </c>
      <c r="E7" s="138" t="s">
        <v>353</v>
      </c>
      <c r="F7" s="138" t="s">
        <v>246</v>
      </c>
      <c r="G7" s="138" t="s">
        <v>390</v>
      </c>
      <c r="H7" s="138" t="s">
        <v>392</v>
      </c>
      <c r="I7" s="138" t="s">
        <v>386</v>
      </c>
      <c r="J7" s="138" t="s">
        <v>387</v>
      </c>
      <c r="K7" s="138" t="s">
        <v>399</v>
      </c>
      <c r="L7" s="138" t="s">
        <v>388</v>
      </c>
    </row>
    <row r="8" spans="1:13" customFormat="1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6">
        <v>9</v>
      </c>
      <c r="J8" s="136">
        <v>10</v>
      </c>
      <c r="K8" s="138">
        <v>11</v>
      </c>
      <c r="L8" s="138">
        <v>12</v>
      </c>
    </row>
    <row r="9" spans="1:13" customFormat="1" ht="15">
      <c r="A9" s="69">
        <v>1</v>
      </c>
      <c r="B9" s="69"/>
      <c r="C9" s="26"/>
      <c r="D9" s="26"/>
      <c r="E9" s="26"/>
      <c r="F9" s="26"/>
      <c r="G9" s="26"/>
      <c r="H9" s="26"/>
      <c r="I9" s="226"/>
      <c r="J9" s="226"/>
      <c r="K9" s="226"/>
      <c r="L9" s="26"/>
    </row>
    <row r="10" spans="1:13" customFormat="1" ht="15">
      <c r="A10" s="69">
        <v>2</v>
      </c>
      <c r="B10" s="69"/>
      <c r="C10" s="26"/>
      <c r="D10" s="26"/>
      <c r="E10" s="26"/>
      <c r="F10" s="26"/>
      <c r="G10" s="26"/>
      <c r="H10" s="26"/>
      <c r="I10" s="226"/>
      <c r="J10" s="226"/>
      <c r="K10" s="226"/>
      <c r="L10" s="26"/>
    </row>
    <row r="11" spans="1:13" customFormat="1" ht="15">
      <c r="A11" s="69">
        <v>3</v>
      </c>
      <c r="B11" s="69"/>
      <c r="C11" s="26"/>
      <c r="D11" s="26"/>
      <c r="E11" s="26"/>
      <c r="F11" s="26"/>
      <c r="G11" s="26"/>
      <c r="H11" s="26"/>
      <c r="I11" s="226"/>
      <c r="J11" s="226"/>
      <c r="K11" s="226"/>
      <c r="L11" s="26"/>
    </row>
    <row r="12" spans="1:13" customFormat="1" ht="15">
      <c r="A12" s="69">
        <v>4</v>
      </c>
      <c r="B12" s="69"/>
      <c r="C12" s="26"/>
      <c r="D12" s="26"/>
      <c r="E12" s="26"/>
      <c r="F12" s="26"/>
      <c r="G12" s="26"/>
      <c r="H12" s="26"/>
      <c r="I12" s="226"/>
      <c r="J12" s="226"/>
      <c r="K12" s="226"/>
      <c r="L12" s="26"/>
    </row>
    <row r="13" spans="1:13" customFormat="1" ht="12" customHeight="1">
      <c r="A13" s="69">
        <v>5</v>
      </c>
      <c r="B13" s="69"/>
      <c r="C13" s="26"/>
      <c r="D13" s="26"/>
      <c r="E13" s="26"/>
      <c r="F13" s="26"/>
      <c r="G13" s="26"/>
      <c r="H13" s="26"/>
      <c r="I13" s="226"/>
      <c r="J13" s="226"/>
      <c r="K13" s="226"/>
      <c r="L13" s="26"/>
    </row>
    <row r="14" spans="1:13" customFormat="1" ht="15">
      <c r="A14" s="69">
        <v>6</v>
      </c>
      <c r="B14" s="69"/>
      <c r="C14" s="26"/>
      <c r="D14" s="26"/>
      <c r="E14" s="26"/>
      <c r="F14" s="26"/>
      <c r="G14" s="26"/>
      <c r="H14" s="26"/>
      <c r="I14" s="226"/>
      <c r="J14" s="226"/>
      <c r="K14" s="226"/>
      <c r="L14" s="26"/>
    </row>
    <row r="15" spans="1:13" customFormat="1" ht="15">
      <c r="A15" s="69">
        <v>7</v>
      </c>
      <c r="B15" s="69"/>
      <c r="C15" s="26"/>
      <c r="D15" s="26"/>
      <c r="E15" s="26"/>
      <c r="F15" s="26"/>
      <c r="G15" s="26"/>
      <c r="H15" s="26"/>
      <c r="I15" s="226"/>
      <c r="J15" s="226"/>
      <c r="K15" s="226"/>
      <c r="L15" s="26"/>
    </row>
    <row r="16" spans="1:13" customFormat="1" ht="15">
      <c r="A16" s="69">
        <v>9</v>
      </c>
      <c r="B16" s="69"/>
      <c r="C16" s="26"/>
      <c r="D16" s="26"/>
      <c r="E16" s="26"/>
      <c r="F16" s="26"/>
      <c r="G16" s="26"/>
      <c r="H16" s="26"/>
      <c r="I16" s="226"/>
      <c r="J16" s="226"/>
      <c r="K16" s="226"/>
      <c r="L16" s="26"/>
    </row>
    <row r="17" spans="1:12" customFormat="1" ht="15">
      <c r="A17" s="69">
        <v>10</v>
      </c>
      <c r="B17" s="69"/>
      <c r="C17" s="26"/>
      <c r="D17" s="26"/>
      <c r="E17" s="26"/>
      <c r="F17" s="26"/>
      <c r="G17" s="26"/>
      <c r="H17" s="26"/>
      <c r="I17" s="226"/>
      <c r="J17" s="226"/>
      <c r="K17" s="226"/>
      <c r="L17" s="26"/>
    </row>
    <row r="18" spans="1:12" customFormat="1" ht="15">
      <c r="A18" s="69">
        <v>11</v>
      </c>
      <c r="B18" s="69"/>
      <c r="C18" s="26"/>
      <c r="D18" s="26"/>
      <c r="E18" s="26"/>
      <c r="F18" s="26"/>
      <c r="G18" s="26"/>
      <c r="H18" s="26"/>
      <c r="I18" s="226"/>
      <c r="J18" s="226"/>
      <c r="K18" s="226"/>
      <c r="L18" s="26"/>
    </row>
    <row r="19" spans="1:12" customFormat="1" ht="15">
      <c r="A19" s="69">
        <v>12</v>
      </c>
      <c r="B19" s="69"/>
      <c r="C19" s="26"/>
      <c r="D19" s="26"/>
      <c r="E19" s="26"/>
      <c r="F19" s="26"/>
      <c r="G19" s="26"/>
      <c r="H19" s="26"/>
      <c r="I19" s="226"/>
      <c r="J19" s="226"/>
      <c r="K19" s="226"/>
      <c r="L19" s="26"/>
    </row>
    <row r="20" spans="1:12" customFormat="1" ht="15">
      <c r="A20" s="69">
        <v>13</v>
      </c>
      <c r="B20" s="69"/>
      <c r="C20" s="26"/>
      <c r="D20" s="26"/>
      <c r="E20" s="26"/>
      <c r="F20" s="26"/>
      <c r="G20" s="26"/>
      <c r="H20" s="26"/>
      <c r="I20" s="226"/>
      <c r="J20" s="226"/>
      <c r="K20" s="226"/>
      <c r="L20" s="26"/>
    </row>
    <row r="21" spans="1:12" customFormat="1" ht="15">
      <c r="A21" s="69">
        <v>14</v>
      </c>
      <c r="B21" s="69"/>
      <c r="C21" s="26"/>
      <c r="D21" s="26"/>
      <c r="E21" s="26"/>
      <c r="F21" s="26"/>
      <c r="G21" s="26"/>
      <c r="H21" s="26"/>
      <c r="I21" s="226"/>
      <c r="J21" s="226"/>
      <c r="K21" s="226"/>
      <c r="L21" s="26"/>
    </row>
    <row r="22" spans="1:12" customFormat="1" ht="15">
      <c r="A22" s="69">
        <v>15</v>
      </c>
      <c r="B22" s="69"/>
      <c r="C22" s="26"/>
      <c r="D22" s="26"/>
      <c r="E22" s="26"/>
      <c r="F22" s="26"/>
      <c r="G22" s="26"/>
      <c r="H22" s="26"/>
      <c r="I22" s="226"/>
      <c r="J22" s="226"/>
      <c r="K22" s="226"/>
      <c r="L22" s="26"/>
    </row>
    <row r="23" spans="1:12" customFormat="1" ht="15">
      <c r="A23" s="69">
        <v>16</v>
      </c>
      <c r="B23" s="69"/>
      <c r="C23" s="26"/>
      <c r="D23" s="26"/>
      <c r="E23" s="26"/>
      <c r="F23" s="26"/>
      <c r="G23" s="26"/>
      <c r="H23" s="26"/>
      <c r="I23" s="226"/>
      <c r="J23" s="226"/>
      <c r="K23" s="226"/>
      <c r="L23" s="26"/>
    </row>
    <row r="24" spans="1:12" customFormat="1" ht="15">
      <c r="A24" s="69">
        <v>17</v>
      </c>
      <c r="B24" s="69"/>
      <c r="C24" s="26"/>
      <c r="D24" s="26"/>
      <c r="E24" s="26"/>
      <c r="F24" s="26"/>
      <c r="G24" s="26"/>
      <c r="H24" s="26"/>
      <c r="I24" s="226"/>
      <c r="J24" s="226"/>
      <c r="K24" s="226"/>
      <c r="L24" s="26"/>
    </row>
    <row r="25" spans="1:12" customFormat="1" ht="15">
      <c r="A25" s="69">
        <v>18</v>
      </c>
      <c r="B25" s="69"/>
      <c r="C25" s="26"/>
      <c r="D25" s="26"/>
      <c r="E25" s="26"/>
      <c r="F25" s="26"/>
      <c r="G25" s="26"/>
      <c r="H25" s="26"/>
      <c r="I25" s="226"/>
      <c r="J25" s="226"/>
      <c r="K25" s="226"/>
      <c r="L25" s="26"/>
    </row>
    <row r="26" spans="1:12" customFormat="1" ht="15">
      <c r="A26" s="69" t="s">
        <v>277</v>
      </c>
      <c r="B26" s="69"/>
      <c r="C26" s="26"/>
      <c r="D26" s="26"/>
      <c r="E26" s="26"/>
      <c r="F26" s="26"/>
      <c r="G26" s="26"/>
      <c r="H26" s="26"/>
      <c r="I26" s="226"/>
      <c r="J26" s="226"/>
      <c r="K26" s="226"/>
      <c r="L26" s="26"/>
    </row>
    <row r="27" spans="1:12">
      <c r="A27" s="231"/>
      <c r="B27" s="231"/>
      <c r="C27" s="231"/>
      <c r="D27" s="231"/>
      <c r="E27" s="231"/>
      <c r="F27" s="231"/>
      <c r="G27" s="231"/>
      <c r="H27" s="231"/>
      <c r="I27" s="231"/>
      <c r="J27" s="231"/>
      <c r="K27" s="231"/>
      <c r="L27" s="231"/>
    </row>
    <row r="28" spans="1:12">
      <c r="A28" s="231"/>
      <c r="B28" s="231"/>
      <c r="C28" s="231"/>
      <c r="D28" s="231"/>
      <c r="E28" s="231"/>
      <c r="F28" s="231"/>
      <c r="G28" s="231"/>
      <c r="H28" s="231"/>
      <c r="I28" s="231"/>
      <c r="J28" s="231"/>
      <c r="K28" s="231"/>
      <c r="L28" s="231"/>
    </row>
    <row r="29" spans="1:12">
      <c r="A29" s="232"/>
      <c r="B29" s="232"/>
      <c r="C29" s="231"/>
      <c r="D29" s="231"/>
      <c r="E29" s="231"/>
      <c r="F29" s="231"/>
      <c r="G29" s="231"/>
      <c r="H29" s="231"/>
      <c r="I29" s="231"/>
      <c r="J29" s="231"/>
      <c r="K29" s="231"/>
      <c r="L29" s="231"/>
    </row>
    <row r="30" spans="1:12" ht="15">
      <c r="A30" s="190"/>
      <c r="B30" s="190"/>
      <c r="C30" s="192" t="s">
        <v>106</v>
      </c>
      <c r="D30" s="190"/>
      <c r="E30" s="190"/>
      <c r="F30" s="193"/>
      <c r="G30" s="190"/>
      <c r="H30" s="190"/>
      <c r="I30" s="190"/>
      <c r="J30" s="190"/>
      <c r="K30" s="190"/>
      <c r="L30" s="190"/>
    </row>
    <row r="31" spans="1:12" ht="15">
      <c r="A31" s="190"/>
      <c r="B31" s="190"/>
      <c r="C31" s="190"/>
      <c r="D31" s="194"/>
      <c r="E31" s="190"/>
      <c r="G31" s="194"/>
      <c r="H31" s="237"/>
    </row>
    <row r="32" spans="1:12" ht="15">
      <c r="C32" s="190"/>
      <c r="D32" s="196" t="s">
        <v>267</v>
      </c>
      <c r="E32" s="190"/>
      <c r="G32" s="197" t="s">
        <v>272</v>
      </c>
    </row>
    <row r="33" spans="3:7" ht="15">
      <c r="C33" s="190"/>
      <c r="D33" s="198" t="s">
        <v>138</v>
      </c>
      <c r="E33" s="190"/>
      <c r="G33" s="190" t="s">
        <v>268</v>
      </c>
    </row>
    <row r="34" spans="3:7" ht="15">
      <c r="C34" s="190"/>
      <c r="D34" s="198"/>
    </row>
  </sheetData>
  <mergeCells count="1">
    <mergeCell ref="K2:L2"/>
  </mergeCells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11.7109375" style="191" customWidth="1"/>
    <col min="2" max="2" width="21.5703125" style="191" customWidth="1"/>
    <col min="3" max="3" width="19.140625" style="191" customWidth="1"/>
    <col min="4" max="4" width="23.7109375" style="191" customWidth="1"/>
    <col min="5" max="6" width="16.5703125" style="191" bestFit="1" customWidth="1"/>
    <col min="7" max="7" width="17" style="191" customWidth="1"/>
    <col min="8" max="8" width="19" style="191" customWidth="1"/>
    <col min="9" max="9" width="24.42578125" style="191" customWidth="1"/>
    <col min="10" max="16384" width="9.140625" style="191"/>
  </cols>
  <sheetData>
    <row r="1" spans="1:13" customFormat="1" ht="15">
      <c r="A1" s="139" t="s">
        <v>462</v>
      </c>
      <c r="B1" s="140"/>
      <c r="C1" s="140"/>
      <c r="D1" s="140"/>
      <c r="E1" s="140"/>
      <c r="F1" s="140"/>
      <c r="G1" s="140"/>
      <c r="H1" s="146"/>
      <c r="I1" s="80" t="s">
        <v>108</v>
      </c>
    </row>
    <row r="2" spans="1:13" customFormat="1" ht="15">
      <c r="A2" s="107" t="s">
        <v>139</v>
      </c>
      <c r="B2" s="140"/>
      <c r="C2" s="140"/>
      <c r="D2" s="140"/>
      <c r="E2" s="140"/>
      <c r="F2" s="140"/>
      <c r="G2" s="140"/>
      <c r="H2" s="146"/>
      <c r="I2" s="517" t="s">
        <v>625</v>
      </c>
      <c r="J2" s="518"/>
    </row>
    <row r="3" spans="1:13" customFormat="1" ht="15">
      <c r="A3" s="140"/>
      <c r="B3" s="140"/>
      <c r="C3" s="140"/>
      <c r="D3" s="140"/>
      <c r="E3" s="140"/>
      <c r="F3" s="140"/>
      <c r="G3" s="140"/>
      <c r="H3" s="143"/>
      <c r="I3" s="143"/>
      <c r="M3" s="191"/>
    </row>
    <row r="4" spans="1:13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140"/>
      <c r="E4" s="140"/>
      <c r="F4" s="140"/>
      <c r="G4" s="140"/>
      <c r="H4" s="140"/>
      <c r="I4" s="149"/>
    </row>
    <row r="5" spans="1:13" ht="15">
      <c r="A5" s="228" t="str">
        <f>'ფორმა N1'!D4</f>
        <v>საქართველოს კონსერვატიული პარტია</v>
      </c>
      <c r="B5" s="82"/>
      <c r="C5" s="82"/>
      <c r="D5" s="230"/>
      <c r="E5" s="230"/>
      <c r="F5" s="230"/>
      <c r="G5" s="230"/>
      <c r="H5" s="230"/>
      <c r="I5" s="229"/>
    </row>
    <row r="6" spans="1:13" customFormat="1" ht="14.25">
      <c r="A6" s="144"/>
      <c r="B6" s="145"/>
      <c r="C6" s="145"/>
      <c r="D6" s="140"/>
      <c r="E6" s="140"/>
      <c r="F6" s="140"/>
      <c r="G6" s="140"/>
      <c r="H6" s="140"/>
      <c r="I6" s="140"/>
    </row>
    <row r="7" spans="1:13" customFormat="1" ht="60">
      <c r="A7" s="152" t="s">
        <v>64</v>
      </c>
      <c r="B7" s="138" t="s">
        <v>384</v>
      </c>
      <c r="C7" s="138" t="s">
        <v>385</v>
      </c>
      <c r="D7" s="138" t="s">
        <v>390</v>
      </c>
      <c r="E7" s="138" t="s">
        <v>392</v>
      </c>
      <c r="F7" s="138" t="s">
        <v>386</v>
      </c>
      <c r="G7" s="138" t="s">
        <v>387</v>
      </c>
      <c r="H7" s="138" t="s">
        <v>399</v>
      </c>
      <c r="I7" s="138" t="s">
        <v>388</v>
      </c>
    </row>
    <row r="8" spans="1:13" customFormat="1" ht="15">
      <c r="A8" s="136">
        <v>1</v>
      </c>
      <c r="B8" s="136">
        <v>2</v>
      </c>
      <c r="C8" s="138">
        <v>3</v>
      </c>
      <c r="D8" s="136">
        <v>6</v>
      </c>
      <c r="E8" s="138">
        <v>7</v>
      </c>
      <c r="F8" s="136">
        <v>8</v>
      </c>
      <c r="G8" s="136">
        <v>9</v>
      </c>
      <c r="H8" s="136">
        <v>10</v>
      </c>
      <c r="I8" s="138">
        <v>11</v>
      </c>
    </row>
    <row r="9" spans="1:13" customFormat="1" ht="15">
      <c r="A9" s="69">
        <v>1</v>
      </c>
      <c r="B9" s="26"/>
      <c r="C9" s="26"/>
      <c r="D9" s="26"/>
      <c r="E9" s="26"/>
      <c r="F9" s="226"/>
      <c r="G9" s="226"/>
      <c r="H9" s="226"/>
      <c r="I9" s="26"/>
    </row>
    <row r="10" spans="1:13" customFormat="1" ht="15">
      <c r="A10" s="69">
        <v>2</v>
      </c>
      <c r="B10" s="26"/>
      <c r="C10" s="26"/>
      <c r="D10" s="26"/>
      <c r="E10" s="26"/>
      <c r="F10" s="226"/>
      <c r="G10" s="226"/>
      <c r="H10" s="226"/>
      <c r="I10" s="26"/>
    </row>
    <row r="11" spans="1:13" customFormat="1" ht="15">
      <c r="A11" s="69">
        <v>3</v>
      </c>
      <c r="B11" s="26"/>
      <c r="C11" s="26"/>
      <c r="D11" s="26"/>
      <c r="E11" s="26"/>
      <c r="F11" s="226"/>
      <c r="G11" s="226"/>
      <c r="H11" s="226"/>
      <c r="I11" s="26"/>
    </row>
    <row r="12" spans="1:13" customFormat="1" ht="15">
      <c r="A12" s="69">
        <v>4</v>
      </c>
      <c r="B12" s="26"/>
      <c r="C12" s="26"/>
      <c r="D12" s="26"/>
      <c r="E12" s="26"/>
      <c r="F12" s="226"/>
      <c r="G12" s="226"/>
      <c r="H12" s="226"/>
      <c r="I12" s="26"/>
    </row>
    <row r="13" spans="1:13" customFormat="1" ht="15">
      <c r="A13" s="69">
        <v>5</v>
      </c>
      <c r="B13" s="26"/>
      <c r="C13" s="26"/>
      <c r="D13" s="26"/>
      <c r="E13" s="26"/>
      <c r="F13" s="226"/>
      <c r="G13" s="226"/>
      <c r="H13" s="226"/>
      <c r="I13" s="26"/>
    </row>
    <row r="14" spans="1:13" customFormat="1" ht="15">
      <c r="A14" s="69">
        <v>6</v>
      </c>
      <c r="B14" s="26"/>
      <c r="C14" s="26"/>
      <c r="D14" s="26"/>
      <c r="E14" s="26"/>
      <c r="F14" s="226"/>
      <c r="G14" s="226"/>
      <c r="H14" s="226"/>
      <c r="I14" s="26"/>
    </row>
    <row r="15" spans="1:13" customFormat="1" ht="15">
      <c r="A15" s="69">
        <v>7</v>
      </c>
      <c r="B15" s="26"/>
      <c r="C15" s="26"/>
      <c r="D15" s="26"/>
      <c r="E15" s="26"/>
      <c r="F15" s="226"/>
      <c r="G15" s="226"/>
      <c r="H15" s="226"/>
      <c r="I15" s="26"/>
    </row>
    <row r="16" spans="1:13" customFormat="1" ht="15">
      <c r="A16" s="69">
        <v>8</v>
      </c>
      <c r="B16" s="26"/>
      <c r="C16" s="26"/>
      <c r="D16" s="26"/>
      <c r="E16" s="26"/>
      <c r="F16" s="226"/>
      <c r="G16" s="226"/>
      <c r="H16" s="226"/>
      <c r="I16" s="26"/>
    </row>
    <row r="17" spans="1:9" customFormat="1" ht="15">
      <c r="A17" s="69">
        <v>9</v>
      </c>
      <c r="B17" s="26"/>
      <c r="C17" s="26"/>
      <c r="D17" s="26"/>
      <c r="E17" s="26"/>
      <c r="F17" s="226"/>
      <c r="G17" s="226"/>
      <c r="H17" s="226"/>
      <c r="I17" s="26"/>
    </row>
    <row r="18" spans="1:9" customFormat="1" ht="15">
      <c r="A18" s="69">
        <v>10</v>
      </c>
      <c r="B18" s="26"/>
      <c r="C18" s="26"/>
      <c r="D18" s="26"/>
      <c r="E18" s="26"/>
      <c r="F18" s="226"/>
      <c r="G18" s="226"/>
      <c r="H18" s="226"/>
      <c r="I18" s="26"/>
    </row>
    <row r="19" spans="1:9" customFormat="1" ht="15">
      <c r="A19" s="69">
        <v>11</v>
      </c>
      <c r="B19" s="26"/>
      <c r="C19" s="26"/>
      <c r="D19" s="26"/>
      <c r="E19" s="26"/>
      <c r="F19" s="226"/>
      <c r="G19" s="226"/>
      <c r="H19" s="226"/>
      <c r="I19" s="26"/>
    </row>
    <row r="20" spans="1:9" customFormat="1" ht="15">
      <c r="A20" s="69">
        <v>12</v>
      </c>
      <c r="B20" s="26"/>
      <c r="C20" s="26"/>
      <c r="D20" s="26"/>
      <c r="E20" s="26"/>
      <c r="F20" s="226"/>
      <c r="G20" s="226"/>
      <c r="H20" s="226"/>
      <c r="I20" s="26"/>
    </row>
    <row r="21" spans="1:9" customFormat="1" ht="15">
      <c r="A21" s="69">
        <v>13</v>
      </c>
      <c r="B21" s="26"/>
      <c r="C21" s="26"/>
      <c r="D21" s="26"/>
      <c r="E21" s="26"/>
      <c r="F21" s="226"/>
      <c r="G21" s="226"/>
      <c r="H21" s="226"/>
      <c r="I21" s="26"/>
    </row>
    <row r="22" spans="1:9" customFormat="1" ht="15">
      <c r="A22" s="69">
        <v>14</v>
      </c>
      <c r="B22" s="26"/>
      <c r="C22" s="26"/>
      <c r="D22" s="26"/>
      <c r="E22" s="26"/>
      <c r="F22" s="226"/>
      <c r="G22" s="226"/>
      <c r="H22" s="226"/>
      <c r="I22" s="26"/>
    </row>
    <row r="23" spans="1:9" customFormat="1" ht="15">
      <c r="A23" s="69">
        <v>15</v>
      </c>
      <c r="B23" s="26"/>
      <c r="C23" s="26"/>
      <c r="D23" s="26"/>
      <c r="E23" s="26"/>
      <c r="F23" s="226"/>
      <c r="G23" s="226"/>
      <c r="H23" s="226"/>
      <c r="I23" s="26"/>
    </row>
    <row r="24" spans="1:9" customFormat="1" ht="15">
      <c r="A24" s="69">
        <v>16</v>
      </c>
      <c r="B24" s="26"/>
      <c r="C24" s="26"/>
      <c r="D24" s="26"/>
      <c r="E24" s="26"/>
      <c r="F24" s="226"/>
      <c r="G24" s="226"/>
      <c r="H24" s="226"/>
      <c r="I24" s="26"/>
    </row>
    <row r="25" spans="1:9" customFormat="1" ht="15">
      <c r="A25" s="69">
        <v>17</v>
      </c>
      <c r="B25" s="26"/>
      <c r="C25" s="26"/>
      <c r="D25" s="26"/>
      <c r="E25" s="26"/>
      <c r="F25" s="226"/>
      <c r="G25" s="226"/>
      <c r="H25" s="226"/>
      <c r="I25" s="26"/>
    </row>
    <row r="26" spans="1:9" customFormat="1" ht="15">
      <c r="A26" s="69">
        <v>18</v>
      </c>
      <c r="B26" s="26"/>
      <c r="C26" s="26"/>
      <c r="D26" s="26"/>
      <c r="E26" s="26"/>
      <c r="F26" s="226"/>
      <c r="G26" s="226"/>
      <c r="H26" s="226"/>
      <c r="I26" s="26"/>
    </row>
    <row r="27" spans="1:9" customFormat="1" ht="15">
      <c r="A27" s="69" t="s">
        <v>277</v>
      </c>
      <c r="B27" s="26"/>
      <c r="C27" s="26"/>
      <c r="D27" s="26"/>
      <c r="E27" s="26"/>
      <c r="F27" s="226"/>
      <c r="G27" s="226"/>
      <c r="H27" s="226"/>
      <c r="I27" s="26"/>
    </row>
    <row r="28" spans="1:9">
      <c r="A28" s="231"/>
      <c r="B28" s="231"/>
      <c r="C28" s="231"/>
      <c r="D28" s="231"/>
      <c r="E28" s="231"/>
      <c r="F28" s="231"/>
      <c r="G28" s="231"/>
      <c r="H28" s="231"/>
      <c r="I28" s="231"/>
    </row>
    <row r="29" spans="1:9">
      <c r="A29" s="231"/>
      <c r="B29" s="231"/>
      <c r="C29" s="231"/>
      <c r="D29" s="231"/>
      <c r="E29" s="231"/>
      <c r="F29" s="231"/>
      <c r="G29" s="231"/>
      <c r="H29" s="231"/>
      <c r="I29" s="231"/>
    </row>
    <row r="30" spans="1:9">
      <c r="A30" s="232"/>
      <c r="B30" s="231"/>
      <c r="C30" s="231"/>
      <c r="D30" s="231"/>
      <c r="E30" s="231"/>
      <c r="F30" s="231"/>
      <c r="G30" s="231"/>
      <c r="H30" s="231"/>
      <c r="I30" s="231"/>
    </row>
    <row r="31" spans="1:9" ht="15">
      <c r="A31" s="190"/>
      <c r="B31" s="192" t="s">
        <v>106</v>
      </c>
      <c r="C31" s="190"/>
      <c r="D31" s="190"/>
      <c r="E31" s="193"/>
      <c r="F31" s="190"/>
      <c r="G31" s="190"/>
      <c r="H31" s="190"/>
      <c r="I31" s="190"/>
    </row>
    <row r="32" spans="1:9" ht="15">
      <c r="A32" s="190"/>
      <c r="B32" s="190"/>
      <c r="C32" s="194"/>
      <c r="D32" s="190"/>
      <c r="F32" s="194"/>
      <c r="G32" s="237"/>
    </row>
    <row r="33" spans="2:6" ht="15">
      <c r="B33" s="190"/>
      <c r="C33" s="196" t="s">
        <v>267</v>
      </c>
      <c r="D33" s="190"/>
      <c r="F33" s="197" t="s">
        <v>272</v>
      </c>
    </row>
    <row r="34" spans="2:6" ht="15">
      <c r="B34" s="190"/>
      <c r="C34" s="198" t="s">
        <v>138</v>
      </c>
      <c r="D34" s="190"/>
      <c r="F34" s="190" t="s">
        <v>268</v>
      </c>
    </row>
    <row r="35" spans="2:6" ht="15">
      <c r="B35" s="190"/>
      <c r="C35" s="198"/>
    </row>
  </sheetData>
  <mergeCells count="1">
    <mergeCell ref="I2:J2"/>
  </mergeCells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80"/>
  <sheetViews>
    <sheetView view="pageBreakPreview" zoomScale="80" zoomScaleSheetLayoutView="80" workbookViewId="0">
      <selection activeCell="H2" sqref="H2:I2"/>
    </sheetView>
  </sheetViews>
  <sheetFormatPr defaultRowHeight="15"/>
  <cols>
    <col min="1" max="1" width="10" style="190" customWidth="1"/>
    <col min="2" max="2" width="20.28515625" style="190" customWidth="1"/>
    <col min="3" max="3" width="30" style="190" customWidth="1"/>
    <col min="4" max="4" width="29" style="190" customWidth="1"/>
    <col min="5" max="5" width="22.5703125" style="190" customWidth="1"/>
    <col min="6" max="6" width="20" style="190" customWidth="1"/>
    <col min="7" max="7" width="29.28515625" style="190" customWidth="1"/>
    <col min="8" max="8" width="27.140625" style="190" customWidth="1"/>
    <col min="9" max="9" width="26.42578125" style="190" customWidth="1"/>
    <col min="10" max="10" width="0.5703125" style="190" customWidth="1"/>
    <col min="11" max="16384" width="9.140625" style="190"/>
  </cols>
  <sheetData>
    <row r="1" spans="1:10">
      <c r="A1" s="76" t="s">
        <v>404</v>
      </c>
      <c r="B1" s="78"/>
      <c r="C1" s="78"/>
      <c r="D1" s="78"/>
      <c r="E1" s="78"/>
      <c r="F1" s="78"/>
      <c r="G1" s="78"/>
      <c r="H1" s="78"/>
      <c r="I1" s="170" t="s">
        <v>197</v>
      </c>
      <c r="J1" s="171"/>
    </row>
    <row r="2" spans="1:10">
      <c r="A2" s="78" t="s">
        <v>139</v>
      </c>
      <c r="B2" s="78"/>
      <c r="C2" s="78"/>
      <c r="D2" s="78"/>
      <c r="E2" s="78"/>
      <c r="F2" s="78"/>
      <c r="G2" s="78"/>
      <c r="H2" s="517" t="s">
        <v>625</v>
      </c>
      <c r="I2" s="518"/>
      <c r="J2" s="171"/>
    </row>
    <row r="3" spans="1:10">
      <c r="A3" s="78"/>
      <c r="B3" s="78"/>
      <c r="C3" s="78"/>
      <c r="D3" s="78"/>
      <c r="E3" s="78"/>
      <c r="F3" s="78"/>
      <c r="G3" s="78"/>
      <c r="H3" s="78"/>
      <c r="I3" s="104"/>
      <c r="J3" s="171"/>
    </row>
    <row r="4" spans="1:10">
      <c r="A4" s="79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78"/>
      <c r="I4" s="78"/>
      <c r="J4" s="106"/>
    </row>
    <row r="5" spans="1:10">
      <c r="A5" s="228" t="str">
        <f>'ფორმა N1'!D4</f>
        <v>საქართველოს კონსერვატიული პარტია</v>
      </c>
      <c r="B5" s="228"/>
      <c r="C5" s="228"/>
      <c r="D5" s="228"/>
      <c r="E5" s="228"/>
      <c r="F5" s="228"/>
      <c r="G5" s="228"/>
      <c r="H5" s="228"/>
      <c r="I5" s="228"/>
      <c r="J5" s="197"/>
    </row>
    <row r="6" spans="1:10">
      <c r="A6" s="79"/>
      <c r="B6" s="78"/>
      <c r="C6" s="78"/>
      <c r="D6" s="78"/>
      <c r="E6" s="78"/>
      <c r="F6" s="78"/>
      <c r="G6" s="78"/>
      <c r="H6" s="78"/>
      <c r="I6" s="78"/>
      <c r="J6" s="106"/>
    </row>
    <row r="7" spans="1:10">
      <c r="A7" s="78"/>
      <c r="B7" s="78"/>
      <c r="C7" s="78"/>
      <c r="D7" s="78"/>
      <c r="E7" s="78"/>
      <c r="F7" s="78"/>
      <c r="G7" s="78"/>
      <c r="H7" s="78"/>
      <c r="I7" s="78"/>
      <c r="J7" s="107"/>
    </row>
    <row r="8" spans="1:10" ht="63.75" customHeight="1">
      <c r="A8" s="172" t="s">
        <v>64</v>
      </c>
      <c r="B8" s="404" t="s">
        <v>376</v>
      </c>
      <c r="C8" s="405" t="s">
        <v>438</v>
      </c>
      <c r="D8" s="405" t="s">
        <v>439</v>
      </c>
      <c r="E8" s="405" t="s">
        <v>377</v>
      </c>
      <c r="F8" s="405" t="s">
        <v>396</v>
      </c>
      <c r="G8" s="405" t="s">
        <v>397</v>
      </c>
      <c r="H8" s="405" t="s">
        <v>443</v>
      </c>
      <c r="I8" s="173" t="s">
        <v>398</v>
      </c>
      <c r="J8" s="107"/>
    </row>
    <row r="9" spans="1:10">
      <c r="A9" s="175">
        <v>1</v>
      </c>
      <c r="B9" s="436">
        <v>41083</v>
      </c>
      <c r="C9" s="437" t="s">
        <v>515</v>
      </c>
      <c r="D9" s="438" t="s">
        <v>516</v>
      </c>
      <c r="E9" s="439" t="s">
        <v>517</v>
      </c>
      <c r="F9" s="439">
        <v>125</v>
      </c>
      <c r="G9" s="440"/>
      <c r="H9" s="439"/>
      <c r="I9" s="439">
        <v>125</v>
      </c>
      <c r="J9" s="107"/>
    </row>
    <row r="10" spans="1:10">
      <c r="A10" s="175">
        <v>2</v>
      </c>
      <c r="B10" s="441">
        <v>41083</v>
      </c>
      <c r="C10" s="437" t="s">
        <v>518</v>
      </c>
      <c r="D10" s="438" t="s">
        <v>519</v>
      </c>
      <c r="E10" s="439" t="s">
        <v>517</v>
      </c>
      <c r="F10" s="439">
        <v>125</v>
      </c>
      <c r="G10" s="440"/>
      <c r="H10" s="439"/>
      <c r="I10" s="439">
        <v>125</v>
      </c>
      <c r="J10" s="107"/>
    </row>
    <row r="11" spans="1:10">
      <c r="A11" s="175">
        <v>3</v>
      </c>
      <c r="B11" s="436">
        <v>41083</v>
      </c>
      <c r="C11" s="437" t="s">
        <v>520</v>
      </c>
      <c r="D11" s="438" t="s">
        <v>521</v>
      </c>
      <c r="E11" s="439" t="s">
        <v>517</v>
      </c>
      <c r="F11" s="439">
        <v>125</v>
      </c>
      <c r="G11" s="440"/>
      <c r="H11" s="439"/>
      <c r="I11" s="439">
        <v>125</v>
      </c>
      <c r="J11" s="107"/>
    </row>
    <row r="12" spans="1:10">
      <c r="A12" s="175">
        <v>4</v>
      </c>
      <c r="B12" s="441">
        <v>41083</v>
      </c>
      <c r="C12" s="437" t="s">
        <v>522</v>
      </c>
      <c r="D12" s="438" t="s">
        <v>523</v>
      </c>
      <c r="E12" s="439" t="s">
        <v>517</v>
      </c>
      <c r="F12" s="439">
        <v>125</v>
      </c>
      <c r="G12" s="440"/>
      <c r="H12" s="439"/>
      <c r="I12" s="439">
        <v>125</v>
      </c>
      <c r="J12" s="107"/>
    </row>
    <row r="13" spans="1:10">
      <c r="A13" s="175">
        <v>5</v>
      </c>
      <c r="B13" s="441">
        <v>41083</v>
      </c>
      <c r="C13" s="437" t="s">
        <v>524</v>
      </c>
      <c r="D13" s="438" t="s">
        <v>525</v>
      </c>
      <c r="E13" s="439" t="s">
        <v>517</v>
      </c>
      <c r="F13" s="439">
        <v>125</v>
      </c>
      <c r="G13" s="440"/>
      <c r="H13" s="439"/>
      <c r="I13" s="439">
        <v>125</v>
      </c>
      <c r="J13" s="107"/>
    </row>
    <row r="14" spans="1:10">
      <c r="A14" s="175">
        <v>6</v>
      </c>
      <c r="B14" s="441">
        <v>41083</v>
      </c>
      <c r="C14" s="437" t="s">
        <v>526</v>
      </c>
      <c r="D14" s="438" t="s">
        <v>527</v>
      </c>
      <c r="E14" s="439" t="s">
        <v>517</v>
      </c>
      <c r="F14" s="439">
        <v>125</v>
      </c>
      <c r="G14" s="440"/>
      <c r="H14" s="439"/>
      <c r="I14" s="439">
        <v>125</v>
      </c>
      <c r="J14" s="107"/>
    </row>
    <row r="15" spans="1:10">
      <c r="A15" s="175"/>
      <c r="B15" s="441">
        <v>41083</v>
      </c>
      <c r="C15" s="437" t="s">
        <v>528</v>
      </c>
      <c r="D15" s="438" t="s">
        <v>529</v>
      </c>
      <c r="E15" s="439" t="s">
        <v>517</v>
      </c>
      <c r="F15" s="439">
        <v>125</v>
      </c>
      <c r="G15" s="440"/>
      <c r="H15" s="439"/>
      <c r="I15" s="439">
        <v>125</v>
      </c>
      <c r="J15" s="107"/>
    </row>
    <row r="16" spans="1:10">
      <c r="A16" s="175"/>
      <c r="B16" s="441">
        <v>41083</v>
      </c>
      <c r="C16" s="437" t="s">
        <v>530</v>
      </c>
      <c r="D16" s="438" t="s">
        <v>531</v>
      </c>
      <c r="E16" s="439" t="s">
        <v>517</v>
      </c>
      <c r="F16" s="439">
        <v>125</v>
      </c>
      <c r="G16" s="440"/>
      <c r="H16" s="439"/>
      <c r="I16" s="439">
        <v>125</v>
      </c>
      <c r="J16" s="107"/>
    </row>
    <row r="17" spans="1:10">
      <c r="A17" s="175"/>
      <c r="B17" s="441">
        <v>41083</v>
      </c>
      <c r="C17" s="437" t="s">
        <v>532</v>
      </c>
      <c r="D17" s="438" t="s">
        <v>533</v>
      </c>
      <c r="E17" s="439" t="s">
        <v>517</v>
      </c>
      <c r="F17" s="439">
        <v>125</v>
      </c>
      <c r="G17" s="440"/>
      <c r="H17" s="439"/>
      <c r="I17" s="439">
        <v>125</v>
      </c>
      <c r="J17" s="107"/>
    </row>
    <row r="18" spans="1:10">
      <c r="A18" s="175"/>
      <c r="B18" s="441">
        <v>41083</v>
      </c>
      <c r="C18" s="437" t="s">
        <v>534</v>
      </c>
      <c r="D18" s="438" t="s">
        <v>535</v>
      </c>
      <c r="E18" s="439" t="s">
        <v>517</v>
      </c>
      <c r="F18" s="439">
        <v>125</v>
      </c>
      <c r="G18" s="440"/>
      <c r="H18" s="439"/>
      <c r="I18" s="439">
        <v>125</v>
      </c>
      <c r="J18" s="107"/>
    </row>
    <row r="19" spans="1:10">
      <c r="A19" s="175"/>
      <c r="B19" s="441">
        <v>41083</v>
      </c>
      <c r="C19" s="437" t="s">
        <v>536</v>
      </c>
      <c r="D19" s="438" t="s">
        <v>537</v>
      </c>
      <c r="E19" s="439" t="s">
        <v>517</v>
      </c>
      <c r="F19" s="439">
        <v>125</v>
      </c>
      <c r="G19" s="440"/>
      <c r="H19" s="439"/>
      <c r="I19" s="439">
        <v>125</v>
      </c>
      <c r="J19" s="107"/>
    </row>
    <row r="20" spans="1:10">
      <c r="A20" s="175"/>
      <c r="B20" s="441">
        <v>41083</v>
      </c>
      <c r="C20" s="437" t="s">
        <v>538</v>
      </c>
      <c r="D20" s="438" t="s">
        <v>539</v>
      </c>
      <c r="E20" s="439" t="s">
        <v>517</v>
      </c>
      <c r="F20" s="439">
        <v>125</v>
      </c>
      <c r="G20" s="440"/>
      <c r="H20" s="439"/>
      <c r="I20" s="439">
        <v>125</v>
      </c>
      <c r="J20" s="107"/>
    </row>
    <row r="21" spans="1:10">
      <c r="A21" s="175"/>
      <c r="B21" s="436">
        <v>41083</v>
      </c>
      <c r="C21" s="437" t="s">
        <v>540</v>
      </c>
      <c r="D21" s="438" t="s">
        <v>541</v>
      </c>
      <c r="E21" s="439" t="s">
        <v>517</v>
      </c>
      <c r="F21" s="439">
        <v>125</v>
      </c>
      <c r="G21" s="440"/>
      <c r="H21" s="439"/>
      <c r="I21" s="439">
        <v>125</v>
      </c>
      <c r="J21" s="107"/>
    </row>
    <row r="22" spans="1:10">
      <c r="A22" s="175"/>
      <c r="B22" s="441">
        <v>41083</v>
      </c>
      <c r="C22" s="437" t="s">
        <v>542</v>
      </c>
      <c r="D22" s="438" t="s">
        <v>543</v>
      </c>
      <c r="E22" s="439" t="s">
        <v>517</v>
      </c>
      <c r="F22" s="439">
        <v>125</v>
      </c>
      <c r="G22" s="440"/>
      <c r="H22" s="439"/>
      <c r="I22" s="439">
        <v>125</v>
      </c>
      <c r="J22" s="107"/>
    </row>
    <row r="23" spans="1:10">
      <c r="A23" s="175"/>
      <c r="B23" s="441">
        <v>41083</v>
      </c>
      <c r="C23" s="442" t="s">
        <v>544</v>
      </c>
      <c r="D23" s="443" t="s">
        <v>545</v>
      </c>
      <c r="E23" s="444" t="s">
        <v>517</v>
      </c>
      <c r="F23" s="439">
        <v>125</v>
      </c>
      <c r="G23" s="445"/>
      <c r="H23" s="439"/>
      <c r="I23" s="439">
        <v>125</v>
      </c>
      <c r="J23" s="107"/>
    </row>
    <row r="24" spans="1:10">
      <c r="A24" s="175"/>
      <c r="B24" s="441">
        <v>41083</v>
      </c>
      <c r="C24" s="442" t="s">
        <v>546</v>
      </c>
      <c r="D24" s="443" t="s">
        <v>547</v>
      </c>
      <c r="E24" s="444" t="s">
        <v>517</v>
      </c>
      <c r="F24" s="439">
        <v>125</v>
      </c>
      <c r="G24" s="445"/>
      <c r="H24" s="439"/>
      <c r="I24" s="439">
        <v>125</v>
      </c>
      <c r="J24" s="107"/>
    </row>
    <row r="25" spans="1:10">
      <c r="A25" s="175"/>
      <c r="B25" s="441">
        <v>41083</v>
      </c>
      <c r="C25" s="442" t="s">
        <v>548</v>
      </c>
      <c r="D25" s="443" t="s">
        <v>549</v>
      </c>
      <c r="E25" s="444" t="s">
        <v>517</v>
      </c>
      <c r="F25" s="439">
        <v>125</v>
      </c>
      <c r="G25" s="445"/>
      <c r="H25" s="439"/>
      <c r="I25" s="439">
        <v>125</v>
      </c>
      <c r="J25" s="107"/>
    </row>
    <row r="26" spans="1:10">
      <c r="A26" s="175"/>
      <c r="B26" s="441">
        <v>41083</v>
      </c>
      <c r="C26" s="442" t="s">
        <v>550</v>
      </c>
      <c r="D26" s="443" t="s">
        <v>551</v>
      </c>
      <c r="E26" s="444" t="s">
        <v>517</v>
      </c>
      <c r="F26" s="439">
        <v>125</v>
      </c>
      <c r="G26" s="445"/>
      <c r="H26" s="439"/>
      <c r="I26" s="439">
        <v>125</v>
      </c>
      <c r="J26" s="107"/>
    </row>
    <row r="27" spans="1:10">
      <c r="A27" s="175"/>
      <c r="B27" s="441">
        <v>41083</v>
      </c>
      <c r="C27" s="442" t="s">
        <v>552</v>
      </c>
      <c r="D27" s="443" t="s">
        <v>553</v>
      </c>
      <c r="E27" s="444" t="s">
        <v>517</v>
      </c>
      <c r="F27" s="439">
        <v>125</v>
      </c>
      <c r="G27" s="445"/>
      <c r="H27" s="439"/>
      <c r="I27" s="439">
        <v>125</v>
      </c>
      <c r="J27" s="107"/>
    </row>
    <row r="28" spans="1:10">
      <c r="A28" s="175"/>
      <c r="B28" s="441">
        <v>41083</v>
      </c>
      <c r="C28" s="442" t="s">
        <v>554</v>
      </c>
      <c r="D28" s="443" t="s">
        <v>555</v>
      </c>
      <c r="E28" s="444" t="s">
        <v>517</v>
      </c>
      <c r="F28" s="439">
        <v>125</v>
      </c>
      <c r="G28" s="445"/>
      <c r="H28" s="439"/>
      <c r="I28" s="439">
        <v>125</v>
      </c>
      <c r="J28" s="107"/>
    </row>
    <row r="29" spans="1:10">
      <c r="A29" s="175"/>
      <c r="B29" s="441">
        <v>41083</v>
      </c>
      <c r="C29" s="442" t="s">
        <v>556</v>
      </c>
      <c r="D29" s="443" t="s">
        <v>557</v>
      </c>
      <c r="E29" s="444" t="s">
        <v>517</v>
      </c>
      <c r="F29" s="439">
        <v>125</v>
      </c>
      <c r="G29" s="445"/>
      <c r="H29" s="439"/>
      <c r="I29" s="439">
        <v>125</v>
      </c>
      <c r="J29" s="107"/>
    </row>
    <row r="30" spans="1:10">
      <c r="A30" s="175"/>
      <c r="B30" s="441">
        <v>41083</v>
      </c>
      <c r="C30" s="442" t="s">
        <v>558</v>
      </c>
      <c r="D30" s="443" t="s">
        <v>559</v>
      </c>
      <c r="E30" s="444" t="s">
        <v>517</v>
      </c>
      <c r="F30" s="439">
        <v>125</v>
      </c>
      <c r="G30" s="445"/>
      <c r="H30" s="439"/>
      <c r="I30" s="439">
        <v>125</v>
      </c>
      <c r="J30" s="107"/>
    </row>
    <row r="31" spans="1:10">
      <c r="A31" s="175"/>
      <c r="B31" s="441">
        <v>41083</v>
      </c>
      <c r="C31" s="446" t="s">
        <v>560</v>
      </c>
      <c r="D31" s="447" t="s">
        <v>561</v>
      </c>
      <c r="E31" s="448" t="s">
        <v>517</v>
      </c>
      <c r="F31" s="439">
        <v>125</v>
      </c>
      <c r="G31" s="449"/>
      <c r="H31" s="439"/>
      <c r="I31" s="439">
        <v>125</v>
      </c>
      <c r="J31" s="107"/>
    </row>
    <row r="32" spans="1:10">
      <c r="A32" s="175"/>
      <c r="B32" s="441">
        <v>41083</v>
      </c>
      <c r="C32" s="446" t="s">
        <v>562</v>
      </c>
      <c r="D32" s="447" t="s">
        <v>563</v>
      </c>
      <c r="E32" s="448" t="s">
        <v>517</v>
      </c>
      <c r="F32" s="439">
        <v>125</v>
      </c>
      <c r="G32" s="449"/>
      <c r="H32" s="439"/>
      <c r="I32" s="439">
        <v>125</v>
      </c>
      <c r="J32" s="107"/>
    </row>
    <row r="33" spans="1:10">
      <c r="A33" s="175"/>
      <c r="B33" s="441">
        <v>41083</v>
      </c>
      <c r="C33" s="446" t="s">
        <v>564</v>
      </c>
      <c r="D33" s="447" t="s">
        <v>565</v>
      </c>
      <c r="E33" s="448" t="s">
        <v>517</v>
      </c>
      <c r="F33" s="439">
        <v>125</v>
      </c>
      <c r="G33" s="449"/>
      <c r="H33" s="448"/>
      <c r="I33" s="439">
        <v>125</v>
      </c>
      <c r="J33" s="107"/>
    </row>
    <row r="34" spans="1:10">
      <c r="A34" s="175"/>
      <c r="B34" s="441">
        <v>41083</v>
      </c>
      <c r="C34" s="446" t="s">
        <v>566</v>
      </c>
      <c r="D34" s="447" t="s">
        <v>567</v>
      </c>
      <c r="E34" s="448" t="s">
        <v>517</v>
      </c>
      <c r="F34" s="439">
        <v>125</v>
      </c>
      <c r="G34" s="449"/>
      <c r="H34" s="448"/>
      <c r="I34" s="439">
        <v>125</v>
      </c>
      <c r="J34" s="107"/>
    </row>
    <row r="35" spans="1:10">
      <c r="A35" s="175"/>
      <c r="B35" s="441">
        <v>41083</v>
      </c>
      <c r="C35" s="446" t="s">
        <v>568</v>
      </c>
      <c r="D35" s="447" t="s">
        <v>569</v>
      </c>
      <c r="E35" s="448" t="s">
        <v>517</v>
      </c>
      <c r="F35" s="439">
        <v>125</v>
      </c>
      <c r="G35" s="449"/>
      <c r="H35" s="448"/>
      <c r="I35" s="439">
        <v>125</v>
      </c>
      <c r="J35" s="107"/>
    </row>
    <row r="36" spans="1:10">
      <c r="A36" s="175"/>
      <c r="B36" s="441">
        <v>41083</v>
      </c>
      <c r="C36" s="446" t="s">
        <v>570</v>
      </c>
      <c r="D36" s="447" t="s">
        <v>571</v>
      </c>
      <c r="E36" s="448" t="s">
        <v>517</v>
      </c>
      <c r="F36" s="439">
        <v>125</v>
      </c>
      <c r="G36" s="449"/>
      <c r="H36" s="448"/>
      <c r="I36" s="439">
        <v>125</v>
      </c>
      <c r="J36" s="107"/>
    </row>
    <row r="37" spans="1:10">
      <c r="A37" s="175"/>
      <c r="B37" s="441">
        <v>41083</v>
      </c>
      <c r="C37" s="446" t="s">
        <v>572</v>
      </c>
      <c r="D37" s="447" t="s">
        <v>573</v>
      </c>
      <c r="E37" s="448" t="s">
        <v>517</v>
      </c>
      <c r="F37" s="439">
        <v>45</v>
      </c>
      <c r="G37" s="449"/>
      <c r="H37" s="448"/>
      <c r="I37" s="439">
        <v>45</v>
      </c>
      <c r="J37" s="107"/>
    </row>
    <row r="38" spans="1:10">
      <c r="A38" s="175"/>
      <c r="B38" s="450">
        <v>41137</v>
      </c>
      <c r="C38" s="454" t="s">
        <v>575</v>
      </c>
      <c r="D38" s="455"/>
      <c r="E38" s="456" t="s">
        <v>576</v>
      </c>
      <c r="F38" s="452">
        <v>41368.32</v>
      </c>
      <c r="G38" s="453"/>
      <c r="H38" s="452"/>
      <c r="I38" s="452">
        <v>41368.32</v>
      </c>
      <c r="J38" s="107"/>
    </row>
    <row r="39" spans="1:10">
      <c r="A39" s="175"/>
      <c r="B39" s="457">
        <v>41142</v>
      </c>
      <c r="C39" s="458" t="s">
        <v>577</v>
      </c>
      <c r="D39" s="459"/>
      <c r="E39" s="460" t="s">
        <v>578</v>
      </c>
      <c r="F39" s="461">
        <v>13476.7</v>
      </c>
      <c r="G39" s="462"/>
      <c r="H39" s="463"/>
      <c r="I39" s="461">
        <v>13476.7</v>
      </c>
      <c r="J39" s="107"/>
    </row>
    <row r="40" spans="1:10">
      <c r="A40" s="175"/>
      <c r="B40" s="457">
        <v>41146</v>
      </c>
      <c r="C40" s="464" t="s">
        <v>579</v>
      </c>
      <c r="D40" s="465"/>
      <c r="E40" s="466" t="s">
        <v>578</v>
      </c>
      <c r="F40" s="461">
        <v>10546.17</v>
      </c>
      <c r="G40" s="462"/>
      <c r="H40" s="463"/>
      <c r="I40" s="461">
        <v>10546.17</v>
      </c>
      <c r="J40" s="107"/>
    </row>
    <row r="41" spans="1:10">
      <c r="A41" s="175"/>
      <c r="B41" s="457">
        <v>41556</v>
      </c>
      <c r="C41" s="464" t="s">
        <v>581</v>
      </c>
      <c r="D41" s="465">
        <v>48001017476</v>
      </c>
      <c r="E41" s="466" t="s">
        <v>582</v>
      </c>
      <c r="F41" s="461">
        <v>20</v>
      </c>
      <c r="G41" s="462"/>
      <c r="H41" s="463"/>
      <c r="I41" s="461">
        <v>20</v>
      </c>
      <c r="J41" s="107"/>
    </row>
    <row r="42" spans="1:10">
      <c r="A42" s="175"/>
      <c r="B42" s="457">
        <v>41244</v>
      </c>
      <c r="C42" s="464" t="s">
        <v>583</v>
      </c>
      <c r="D42" s="451" t="s">
        <v>574</v>
      </c>
      <c r="E42" s="466" t="s">
        <v>580</v>
      </c>
      <c r="F42" s="461">
        <v>7855</v>
      </c>
      <c r="G42" s="462"/>
      <c r="H42" s="463"/>
      <c r="I42" s="461">
        <v>7855</v>
      </c>
      <c r="J42" s="107"/>
    </row>
    <row r="43" spans="1:10">
      <c r="A43" s="175"/>
      <c r="B43" s="467"/>
      <c r="C43" s="468"/>
      <c r="D43" s="469"/>
      <c r="E43" s="466"/>
      <c r="F43" s="469"/>
      <c r="G43" s="468"/>
      <c r="H43" s="468"/>
      <c r="I43" s="469"/>
      <c r="J43" s="107"/>
    </row>
    <row r="44" spans="1:10">
      <c r="A44" s="175"/>
      <c r="B44" s="212"/>
      <c r="C44" s="183"/>
      <c r="D44" s="183"/>
      <c r="E44" s="182"/>
      <c r="F44" s="182"/>
      <c r="G44" s="182"/>
      <c r="H44" s="281"/>
      <c r="I44" s="179"/>
      <c r="J44" s="107"/>
    </row>
    <row r="45" spans="1:10">
      <c r="A45" s="175"/>
      <c r="B45" s="212"/>
      <c r="C45" s="183"/>
      <c r="D45" s="183"/>
      <c r="E45" s="182"/>
      <c r="F45" s="182"/>
      <c r="G45" s="282"/>
      <c r="H45" s="291" t="s">
        <v>431</v>
      </c>
      <c r="I45" s="411">
        <f>SUM(I9:I44)</f>
        <v>76811.19</v>
      </c>
      <c r="J45" s="107"/>
    </row>
    <row r="46" spans="1:10">
      <c r="J46" s="107"/>
    </row>
    <row r="47" spans="1:10">
      <c r="A47" s="190" t="s">
        <v>463</v>
      </c>
      <c r="J47" s="107"/>
    </row>
    <row r="48" spans="1:10">
      <c r="J48" s="107"/>
    </row>
    <row r="49" spans="1:10">
      <c r="B49" s="192" t="s">
        <v>106</v>
      </c>
      <c r="F49" s="193"/>
      <c r="J49" s="107"/>
    </row>
    <row r="50" spans="1:10">
      <c r="F50" s="191"/>
      <c r="I50" s="191"/>
      <c r="J50" s="107"/>
    </row>
    <row r="51" spans="1:10">
      <c r="C51" s="194"/>
      <c r="F51" s="194"/>
      <c r="G51" s="194"/>
      <c r="H51" s="197"/>
      <c r="I51" s="195"/>
      <c r="J51" s="107"/>
    </row>
    <row r="52" spans="1:10">
      <c r="A52" s="191"/>
      <c r="C52" s="196" t="s">
        <v>267</v>
      </c>
      <c r="F52" s="197" t="s">
        <v>272</v>
      </c>
      <c r="G52" s="196"/>
      <c r="H52" s="196"/>
      <c r="I52" s="195"/>
      <c r="J52" s="107"/>
    </row>
    <row r="53" spans="1:10">
      <c r="A53" s="191"/>
      <c r="C53" s="198" t="s">
        <v>138</v>
      </c>
      <c r="F53" s="190" t="s">
        <v>268</v>
      </c>
      <c r="I53" s="191"/>
      <c r="J53" s="107"/>
    </row>
    <row r="54" spans="1:10">
      <c r="A54" s="191"/>
      <c r="C54" s="198"/>
      <c r="D54" s="191"/>
      <c r="E54" s="191"/>
      <c r="F54" s="191"/>
      <c r="G54" s="198"/>
      <c r="H54" s="198"/>
      <c r="I54" s="191"/>
      <c r="J54" s="107"/>
    </row>
    <row r="55" spans="1:10">
      <c r="A55" s="191"/>
      <c r="B55" s="191"/>
      <c r="C55" s="191"/>
      <c r="D55" s="191"/>
      <c r="E55" s="191"/>
      <c r="F55" s="191"/>
      <c r="G55" s="191"/>
      <c r="H55" s="191"/>
      <c r="I55" s="191"/>
      <c r="J55" s="107"/>
    </row>
    <row r="56" spans="1:10">
      <c r="A56" s="191"/>
      <c r="B56" s="191"/>
      <c r="C56" s="191"/>
      <c r="D56" s="191"/>
      <c r="E56" s="191"/>
      <c r="F56" s="191"/>
      <c r="G56" s="191"/>
      <c r="H56" s="191"/>
      <c r="I56" s="191"/>
      <c r="J56" s="107"/>
    </row>
    <row r="57" spans="1:10">
      <c r="A57" s="191"/>
      <c r="B57" s="191"/>
      <c r="C57" s="191"/>
      <c r="D57" s="191"/>
      <c r="E57" s="191"/>
      <c r="F57" s="191"/>
      <c r="G57" s="191"/>
      <c r="H57" s="191"/>
      <c r="I57" s="191"/>
      <c r="J57" s="107"/>
    </row>
    <row r="58" spans="1:10">
      <c r="A58" s="191"/>
      <c r="B58" s="191"/>
      <c r="C58" s="191"/>
      <c r="D58" s="191"/>
      <c r="E58" s="191"/>
      <c r="F58" s="191"/>
      <c r="G58" s="191"/>
      <c r="H58" s="191"/>
      <c r="I58" s="191"/>
      <c r="J58" s="107"/>
    </row>
    <row r="59" spans="1:10">
      <c r="J59" s="107"/>
    </row>
    <row r="60" spans="1:10">
      <c r="J60" s="107"/>
    </row>
    <row r="61" spans="1:10">
      <c r="J61" s="107"/>
    </row>
    <row r="62" spans="1:10">
      <c r="J62" s="107"/>
    </row>
    <row r="63" spans="1:10">
      <c r="J63" s="107"/>
    </row>
    <row r="64" spans="1:10">
      <c r="J64" s="107"/>
    </row>
    <row r="65" spans="1:12">
      <c r="J65" s="107"/>
    </row>
    <row r="66" spans="1:12">
      <c r="J66" s="107"/>
    </row>
    <row r="67" spans="1:12">
      <c r="J67" s="107"/>
    </row>
    <row r="72" spans="1:12">
      <c r="J72" s="191"/>
      <c r="K72" s="191"/>
      <c r="L72" s="191"/>
    </row>
    <row r="73" spans="1:12">
      <c r="J73" s="191"/>
      <c r="K73" s="191"/>
      <c r="L73" s="191"/>
    </row>
    <row r="74" spans="1:12">
      <c r="J74" s="191"/>
      <c r="K74" s="191"/>
      <c r="L74" s="191"/>
    </row>
    <row r="75" spans="1:12">
      <c r="J75" s="191"/>
      <c r="K75" s="191"/>
      <c r="L75" s="191"/>
    </row>
    <row r="76" spans="1:12" s="191" customFormat="1">
      <c r="A76" s="190"/>
      <c r="B76" s="190"/>
      <c r="C76" s="190"/>
      <c r="D76" s="190"/>
      <c r="E76" s="190"/>
      <c r="F76" s="190"/>
      <c r="G76" s="190"/>
      <c r="H76" s="190"/>
      <c r="I76" s="190"/>
    </row>
    <row r="77" spans="1:12" s="191" customFormat="1">
      <c r="A77" s="190"/>
      <c r="B77" s="190"/>
      <c r="C77" s="190"/>
      <c r="D77" s="190"/>
      <c r="E77" s="190"/>
      <c r="F77" s="190"/>
      <c r="G77" s="190"/>
      <c r="H77" s="190"/>
      <c r="I77" s="190"/>
    </row>
    <row r="78" spans="1:12" s="191" customFormat="1">
      <c r="A78" s="190"/>
      <c r="B78" s="190"/>
      <c r="C78" s="190"/>
      <c r="D78" s="190"/>
      <c r="E78" s="190"/>
      <c r="F78" s="190"/>
      <c r="G78" s="190"/>
      <c r="H78" s="190"/>
      <c r="I78" s="190"/>
    </row>
    <row r="79" spans="1:12" s="191" customFormat="1">
      <c r="A79" s="190"/>
      <c r="B79" s="190"/>
      <c r="C79" s="190"/>
      <c r="D79" s="190"/>
      <c r="E79" s="190"/>
      <c r="F79" s="190"/>
      <c r="G79" s="190"/>
      <c r="H79" s="190"/>
      <c r="I79" s="190"/>
    </row>
    <row r="80" spans="1:12" s="191" customFormat="1">
      <c r="A80" s="190"/>
      <c r="B80" s="190"/>
      <c r="C80" s="190"/>
      <c r="D80" s="190"/>
      <c r="E80" s="190"/>
      <c r="F80" s="190"/>
      <c r="G80" s="190"/>
      <c r="H80" s="190"/>
      <c r="I80" s="190"/>
    </row>
  </sheetData>
  <mergeCells count="1">
    <mergeCell ref="H2:I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44:B45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C38:D38 B9:B37">
      <formula1>40543</formula1>
      <formula2>42004</formula2>
    </dataValidation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tabSelected="1" view="pageBreakPreview" zoomScale="80" zoomScaleSheetLayoutView="80" workbookViewId="0">
      <selection activeCell="M2" sqref="M2:N2"/>
    </sheetView>
  </sheetViews>
  <sheetFormatPr defaultRowHeight="12.75"/>
  <cols>
    <col min="1" max="1" width="2.7109375" style="202" customWidth="1"/>
    <col min="2" max="2" width="9" style="202" customWidth="1"/>
    <col min="3" max="3" width="23.42578125" style="202" customWidth="1"/>
    <col min="4" max="4" width="13.28515625" style="202" customWidth="1"/>
    <col min="5" max="5" width="9.5703125" style="202" customWidth="1"/>
    <col min="6" max="6" width="11.5703125" style="202" customWidth="1"/>
    <col min="7" max="7" width="12.28515625" style="202" customWidth="1"/>
    <col min="8" max="8" width="15.28515625" style="202" customWidth="1"/>
    <col min="9" max="9" width="17.5703125" style="202" customWidth="1"/>
    <col min="10" max="11" width="12.42578125" style="202" customWidth="1"/>
    <col min="12" max="12" width="23.5703125" style="202" customWidth="1"/>
    <col min="13" max="13" width="18.5703125" style="202" customWidth="1"/>
    <col min="14" max="14" width="0.85546875" style="202" customWidth="1"/>
    <col min="15" max="16384" width="9.140625" style="202"/>
  </cols>
  <sheetData>
    <row r="1" spans="1:14" ht="13.5">
      <c r="A1" s="199" t="s">
        <v>465</v>
      </c>
      <c r="B1" s="200"/>
      <c r="C1" s="200"/>
      <c r="D1" s="200"/>
      <c r="E1" s="200"/>
      <c r="F1" s="200"/>
      <c r="G1" s="200"/>
      <c r="H1" s="200"/>
      <c r="I1" s="203"/>
      <c r="J1" s="269"/>
      <c r="K1" s="269"/>
      <c r="L1" s="269"/>
      <c r="M1" s="269" t="s">
        <v>420</v>
      </c>
      <c r="N1" s="203"/>
    </row>
    <row r="2" spans="1:14" ht="15">
      <c r="A2" s="203" t="s">
        <v>316</v>
      </c>
      <c r="B2" s="200"/>
      <c r="C2" s="200"/>
      <c r="D2" s="201"/>
      <c r="E2" s="201"/>
      <c r="F2" s="201"/>
      <c r="G2" s="201"/>
      <c r="H2" s="201"/>
      <c r="I2" s="200"/>
      <c r="J2" s="200"/>
      <c r="K2" s="200"/>
      <c r="L2" s="200"/>
      <c r="M2" s="517" t="s">
        <v>625</v>
      </c>
      <c r="N2" s="518"/>
    </row>
    <row r="3" spans="1:14">
      <c r="A3" s="203"/>
      <c r="B3" s="200"/>
      <c r="C3" s="200"/>
      <c r="D3" s="201"/>
      <c r="E3" s="201"/>
      <c r="F3" s="201"/>
      <c r="G3" s="201"/>
      <c r="H3" s="201"/>
      <c r="I3" s="200"/>
      <c r="J3" s="200"/>
      <c r="K3" s="200"/>
      <c r="L3" s="200"/>
      <c r="M3" s="200"/>
      <c r="N3" s="203"/>
    </row>
    <row r="4" spans="1:14" ht="15">
      <c r="A4" s="116" t="s">
        <v>273</v>
      </c>
      <c r="B4" s="200"/>
      <c r="C4" s="200"/>
      <c r="D4" s="204"/>
      <c r="E4" s="270"/>
      <c r="F4" s="204"/>
      <c r="G4" s="201"/>
      <c r="H4" s="201"/>
      <c r="I4" s="201"/>
      <c r="J4" s="201"/>
      <c r="K4" s="201"/>
      <c r="L4" s="200"/>
      <c r="M4" s="201"/>
      <c r="N4" s="203"/>
    </row>
    <row r="5" spans="1:14">
      <c r="A5" s="205" t="str">
        <f>'ფორმა N1'!D4</f>
        <v>საქართველოს კონსერვატიული პარტია</v>
      </c>
      <c r="B5" s="205"/>
      <c r="C5" s="205"/>
      <c r="D5" s="205"/>
      <c r="E5" s="206"/>
      <c r="F5" s="206"/>
      <c r="G5" s="206"/>
      <c r="H5" s="206"/>
      <c r="I5" s="206"/>
      <c r="J5" s="206"/>
      <c r="K5" s="206"/>
      <c r="L5" s="206"/>
      <c r="M5" s="206"/>
      <c r="N5" s="203"/>
    </row>
    <row r="6" spans="1:14" ht="13.5" thickBot="1">
      <c r="A6" s="271"/>
      <c r="B6" s="271"/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03"/>
    </row>
    <row r="7" spans="1:14" ht="51">
      <c r="A7" s="272" t="s">
        <v>64</v>
      </c>
      <c r="B7" s="273" t="s">
        <v>421</v>
      </c>
      <c r="C7" s="273" t="s">
        <v>422</v>
      </c>
      <c r="D7" s="274" t="s">
        <v>423</v>
      </c>
      <c r="E7" s="274" t="s">
        <v>274</v>
      </c>
      <c r="F7" s="274" t="s">
        <v>424</v>
      </c>
      <c r="G7" s="274" t="s">
        <v>425</v>
      </c>
      <c r="H7" s="273" t="s">
        <v>426</v>
      </c>
      <c r="I7" s="275" t="s">
        <v>427</v>
      </c>
      <c r="J7" s="275" t="s">
        <v>428</v>
      </c>
      <c r="K7" s="276" t="s">
        <v>429</v>
      </c>
      <c r="L7" s="276" t="s">
        <v>430</v>
      </c>
      <c r="M7" s="274" t="s">
        <v>420</v>
      </c>
      <c r="N7" s="203"/>
    </row>
    <row r="8" spans="1:14">
      <c r="A8" s="208">
        <v>1</v>
      </c>
      <c r="B8" s="209">
        <v>2</v>
      </c>
      <c r="C8" s="209">
        <v>3</v>
      </c>
      <c r="D8" s="210">
        <v>4</v>
      </c>
      <c r="E8" s="210">
        <v>5</v>
      </c>
      <c r="F8" s="210">
        <v>6</v>
      </c>
      <c r="G8" s="210">
        <v>7</v>
      </c>
      <c r="H8" s="210">
        <v>8</v>
      </c>
      <c r="I8" s="210">
        <v>9</v>
      </c>
      <c r="J8" s="210">
        <v>10</v>
      </c>
      <c r="K8" s="210">
        <v>11</v>
      </c>
      <c r="L8" s="210">
        <v>12</v>
      </c>
      <c r="M8" s="210">
        <v>13</v>
      </c>
      <c r="N8" s="203"/>
    </row>
    <row r="9" spans="1:14" ht="15">
      <c r="A9" s="211">
        <v>1</v>
      </c>
      <c r="B9" s="212"/>
      <c r="C9" s="277"/>
      <c r="D9" s="211"/>
      <c r="E9" s="211"/>
      <c r="F9" s="211"/>
      <c r="G9" s="211"/>
      <c r="H9" s="211"/>
      <c r="I9" s="211"/>
      <c r="J9" s="211"/>
      <c r="K9" s="211"/>
      <c r="L9" s="211"/>
      <c r="M9" s="278" t="str">
        <f t="shared" ref="M9:M33" si="0">IF(ISBLANK(B9),"",$M$2)</f>
        <v/>
      </c>
      <c r="N9" s="203"/>
    </row>
    <row r="10" spans="1:14" ht="15">
      <c r="A10" s="211">
        <v>2</v>
      </c>
      <c r="B10" s="212"/>
      <c r="C10" s="277"/>
      <c r="D10" s="211"/>
      <c r="E10" s="211"/>
      <c r="F10" s="211"/>
      <c r="G10" s="211"/>
      <c r="H10" s="211"/>
      <c r="I10" s="211"/>
      <c r="J10" s="211"/>
      <c r="K10" s="211"/>
      <c r="L10" s="211"/>
      <c r="M10" s="278" t="str">
        <f t="shared" si="0"/>
        <v/>
      </c>
      <c r="N10" s="203"/>
    </row>
    <row r="11" spans="1:14" ht="15">
      <c r="A11" s="211">
        <v>3</v>
      </c>
      <c r="B11" s="212"/>
      <c r="C11" s="277"/>
      <c r="D11" s="211"/>
      <c r="E11" s="211"/>
      <c r="F11" s="211"/>
      <c r="G11" s="211"/>
      <c r="H11" s="211"/>
      <c r="I11" s="211"/>
      <c r="J11" s="211"/>
      <c r="K11" s="211"/>
      <c r="L11" s="211"/>
      <c r="M11" s="278" t="str">
        <f t="shared" si="0"/>
        <v/>
      </c>
      <c r="N11" s="203"/>
    </row>
    <row r="12" spans="1:14" ht="15">
      <c r="A12" s="211">
        <v>4</v>
      </c>
      <c r="B12" s="212"/>
      <c r="C12" s="277"/>
      <c r="D12" s="211"/>
      <c r="E12" s="211"/>
      <c r="F12" s="211"/>
      <c r="G12" s="211"/>
      <c r="H12" s="211"/>
      <c r="I12" s="211"/>
      <c r="J12" s="211"/>
      <c r="K12" s="211"/>
      <c r="L12" s="211"/>
      <c r="M12" s="278" t="str">
        <f t="shared" si="0"/>
        <v/>
      </c>
      <c r="N12" s="203"/>
    </row>
    <row r="13" spans="1:14" ht="15">
      <c r="A13" s="211">
        <v>5</v>
      </c>
      <c r="B13" s="212"/>
      <c r="C13" s="277"/>
      <c r="D13" s="211"/>
      <c r="E13" s="211"/>
      <c r="F13" s="211"/>
      <c r="G13" s="211"/>
      <c r="H13" s="211"/>
      <c r="I13" s="211"/>
      <c r="J13" s="211"/>
      <c r="K13" s="211"/>
      <c r="L13" s="211"/>
      <c r="M13" s="278" t="str">
        <f t="shared" si="0"/>
        <v/>
      </c>
      <c r="N13" s="203"/>
    </row>
    <row r="14" spans="1:14" ht="15">
      <c r="A14" s="211">
        <v>6</v>
      </c>
      <c r="B14" s="212"/>
      <c r="C14" s="277"/>
      <c r="D14" s="211"/>
      <c r="E14" s="211"/>
      <c r="F14" s="211"/>
      <c r="G14" s="211"/>
      <c r="H14" s="211"/>
      <c r="I14" s="211"/>
      <c r="J14" s="211"/>
      <c r="K14" s="211"/>
      <c r="L14" s="211"/>
      <c r="M14" s="278" t="str">
        <f t="shared" si="0"/>
        <v/>
      </c>
      <c r="N14" s="203"/>
    </row>
    <row r="15" spans="1:14" ht="15">
      <c r="A15" s="211">
        <v>7</v>
      </c>
      <c r="B15" s="212"/>
      <c r="C15" s="277"/>
      <c r="D15" s="211"/>
      <c r="E15" s="211"/>
      <c r="F15" s="211"/>
      <c r="G15" s="211"/>
      <c r="H15" s="211"/>
      <c r="I15" s="211"/>
      <c r="J15" s="211"/>
      <c r="K15" s="211"/>
      <c r="L15" s="211"/>
      <c r="M15" s="278" t="str">
        <f t="shared" si="0"/>
        <v/>
      </c>
      <c r="N15" s="203"/>
    </row>
    <row r="16" spans="1:14" ht="15">
      <c r="A16" s="211">
        <v>8</v>
      </c>
      <c r="B16" s="212"/>
      <c r="C16" s="277"/>
      <c r="D16" s="211"/>
      <c r="E16" s="211"/>
      <c r="F16" s="211"/>
      <c r="G16" s="211"/>
      <c r="H16" s="211"/>
      <c r="I16" s="211"/>
      <c r="J16" s="211"/>
      <c r="K16" s="211"/>
      <c r="L16" s="211"/>
      <c r="M16" s="278" t="str">
        <f t="shared" si="0"/>
        <v/>
      </c>
      <c r="N16" s="203"/>
    </row>
    <row r="17" spans="1:14" ht="15">
      <c r="A17" s="211">
        <v>9</v>
      </c>
      <c r="B17" s="212"/>
      <c r="C17" s="277"/>
      <c r="D17" s="211"/>
      <c r="E17" s="211"/>
      <c r="F17" s="211"/>
      <c r="G17" s="211"/>
      <c r="H17" s="211"/>
      <c r="I17" s="211"/>
      <c r="J17" s="211"/>
      <c r="K17" s="211"/>
      <c r="L17" s="211"/>
      <c r="M17" s="278" t="str">
        <f t="shared" si="0"/>
        <v/>
      </c>
      <c r="N17" s="203"/>
    </row>
    <row r="18" spans="1:14" ht="15">
      <c r="A18" s="211">
        <v>10</v>
      </c>
      <c r="B18" s="212"/>
      <c r="C18" s="277"/>
      <c r="D18" s="211"/>
      <c r="E18" s="211"/>
      <c r="F18" s="211"/>
      <c r="G18" s="211"/>
      <c r="H18" s="211"/>
      <c r="I18" s="211"/>
      <c r="J18" s="211"/>
      <c r="K18" s="211"/>
      <c r="L18" s="211"/>
      <c r="M18" s="278" t="str">
        <f t="shared" si="0"/>
        <v/>
      </c>
      <c r="N18" s="203"/>
    </row>
    <row r="19" spans="1:14" ht="15">
      <c r="A19" s="211">
        <v>11</v>
      </c>
      <c r="B19" s="212"/>
      <c r="C19" s="277"/>
      <c r="D19" s="211"/>
      <c r="E19" s="211"/>
      <c r="F19" s="211"/>
      <c r="G19" s="211"/>
      <c r="H19" s="211"/>
      <c r="I19" s="211"/>
      <c r="J19" s="211"/>
      <c r="K19" s="211"/>
      <c r="L19" s="211"/>
      <c r="M19" s="278" t="str">
        <f t="shared" si="0"/>
        <v/>
      </c>
      <c r="N19" s="203"/>
    </row>
    <row r="20" spans="1:14" ht="15">
      <c r="A20" s="211">
        <v>12</v>
      </c>
      <c r="B20" s="212"/>
      <c r="C20" s="277"/>
      <c r="D20" s="211"/>
      <c r="E20" s="211"/>
      <c r="F20" s="211"/>
      <c r="G20" s="211"/>
      <c r="H20" s="211"/>
      <c r="I20" s="211"/>
      <c r="J20" s="211"/>
      <c r="K20" s="211"/>
      <c r="L20" s="211"/>
      <c r="M20" s="278" t="str">
        <f t="shared" si="0"/>
        <v/>
      </c>
      <c r="N20" s="203"/>
    </row>
    <row r="21" spans="1:14" ht="15">
      <c r="A21" s="211">
        <v>13</v>
      </c>
      <c r="B21" s="212"/>
      <c r="C21" s="277"/>
      <c r="D21" s="211"/>
      <c r="E21" s="211"/>
      <c r="F21" s="211"/>
      <c r="G21" s="211"/>
      <c r="H21" s="211"/>
      <c r="I21" s="211"/>
      <c r="J21" s="211"/>
      <c r="K21" s="211"/>
      <c r="L21" s="211"/>
      <c r="M21" s="278" t="str">
        <f t="shared" si="0"/>
        <v/>
      </c>
      <c r="N21" s="203"/>
    </row>
    <row r="22" spans="1:14" ht="15">
      <c r="A22" s="211">
        <v>14</v>
      </c>
      <c r="B22" s="212"/>
      <c r="C22" s="277"/>
      <c r="D22" s="211"/>
      <c r="E22" s="211"/>
      <c r="F22" s="211"/>
      <c r="G22" s="211"/>
      <c r="H22" s="211"/>
      <c r="I22" s="211"/>
      <c r="J22" s="211"/>
      <c r="K22" s="211"/>
      <c r="L22" s="211"/>
      <c r="M22" s="278" t="str">
        <f t="shared" si="0"/>
        <v/>
      </c>
      <c r="N22" s="203"/>
    </row>
    <row r="23" spans="1:14" ht="15">
      <c r="A23" s="211">
        <v>15</v>
      </c>
      <c r="B23" s="212"/>
      <c r="C23" s="277"/>
      <c r="D23" s="211"/>
      <c r="E23" s="211"/>
      <c r="F23" s="211"/>
      <c r="G23" s="211"/>
      <c r="H23" s="211"/>
      <c r="I23" s="211"/>
      <c r="J23" s="211"/>
      <c r="K23" s="211"/>
      <c r="L23" s="211"/>
      <c r="M23" s="278" t="str">
        <f t="shared" si="0"/>
        <v/>
      </c>
      <c r="N23" s="203"/>
    </row>
    <row r="24" spans="1:14" ht="15">
      <c r="A24" s="211">
        <v>16</v>
      </c>
      <c r="B24" s="212"/>
      <c r="C24" s="277"/>
      <c r="D24" s="211"/>
      <c r="E24" s="211"/>
      <c r="F24" s="211"/>
      <c r="G24" s="211"/>
      <c r="H24" s="211"/>
      <c r="I24" s="211"/>
      <c r="J24" s="211"/>
      <c r="K24" s="211"/>
      <c r="L24" s="211"/>
      <c r="M24" s="278" t="str">
        <f t="shared" si="0"/>
        <v/>
      </c>
      <c r="N24" s="203"/>
    </row>
    <row r="25" spans="1:14" ht="15">
      <c r="A25" s="211">
        <v>17</v>
      </c>
      <c r="B25" s="212"/>
      <c r="C25" s="277"/>
      <c r="D25" s="211"/>
      <c r="E25" s="211"/>
      <c r="F25" s="211"/>
      <c r="G25" s="211"/>
      <c r="H25" s="211"/>
      <c r="I25" s="211"/>
      <c r="J25" s="211"/>
      <c r="K25" s="211"/>
      <c r="L25" s="211"/>
      <c r="M25" s="278" t="str">
        <f t="shared" si="0"/>
        <v/>
      </c>
      <c r="N25" s="203"/>
    </row>
    <row r="26" spans="1:14" ht="15">
      <c r="A26" s="211">
        <v>18</v>
      </c>
      <c r="B26" s="212"/>
      <c r="C26" s="277"/>
      <c r="D26" s="211"/>
      <c r="E26" s="211"/>
      <c r="F26" s="211"/>
      <c r="G26" s="211"/>
      <c r="H26" s="211"/>
      <c r="I26" s="211"/>
      <c r="J26" s="211"/>
      <c r="K26" s="211"/>
      <c r="L26" s="211"/>
      <c r="M26" s="278" t="str">
        <f t="shared" si="0"/>
        <v/>
      </c>
      <c r="N26" s="203"/>
    </row>
    <row r="27" spans="1:14" ht="15">
      <c r="A27" s="211">
        <v>19</v>
      </c>
      <c r="B27" s="212"/>
      <c r="C27" s="277"/>
      <c r="D27" s="211"/>
      <c r="E27" s="211"/>
      <c r="F27" s="211"/>
      <c r="G27" s="211"/>
      <c r="H27" s="211"/>
      <c r="I27" s="211"/>
      <c r="J27" s="211"/>
      <c r="K27" s="211"/>
      <c r="L27" s="211"/>
      <c r="M27" s="278" t="str">
        <f t="shared" si="0"/>
        <v/>
      </c>
      <c r="N27" s="203"/>
    </row>
    <row r="28" spans="1:14" ht="15">
      <c r="A28" s="211">
        <v>20</v>
      </c>
      <c r="B28" s="212"/>
      <c r="C28" s="277"/>
      <c r="D28" s="211"/>
      <c r="E28" s="211"/>
      <c r="F28" s="211"/>
      <c r="G28" s="211"/>
      <c r="H28" s="211"/>
      <c r="I28" s="211"/>
      <c r="J28" s="211"/>
      <c r="K28" s="211"/>
      <c r="L28" s="211"/>
      <c r="M28" s="278" t="str">
        <f t="shared" si="0"/>
        <v/>
      </c>
      <c r="N28" s="203"/>
    </row>
    <row r="29" spans="1:14" ht="15">
      <c r="A29" s="211">
        <v>21</v>
      </c>
      <c r="B29" s="212"/>
      <c r="C29" s="277"/>
      <c r="D29" s="211"/>
      <c r="E29" s="211"/>
      <c r="F29" s="211"/>
      <c r="G29" s="211"/>
      <c r="H29" s="211"/>
      <c r="I29" s="211"/>
      <c r="J29" s="211"/>
      <c r="K29" s="211"/>
      <c r="L29" s="211"/>
      <c r="M29" s="278" t="str">
        <f t="shared" si="0"/>
        <v/>
      </c>
      <c r="N29" s="203"/>
    </row>
    <row r="30" spans="1:14" ht="15">
      <c r="A30" s="211">
        <v>22</v>
      </c>
      <c r="B30" s="212"/>
      <c r="C30" s="277"/>
      <c r="D30" s="211"/>
      <c r="E30" s="211"/>
      <c r="F30" s="211"/>
      <c r="G30" s="211"/>
      <c r="H30" s="211"/>
      <c r="I30" s="211"/>
      <c r="J30" s="211"/>
      <c r="K30" s="211"/>
      <c r="L30" s="211"/>
      <c r="M30" s="278" t="str">
        <f t="shared" si="0"/>
        <v/>
      </c>
      <c r="N30" s="203"/>
    </row>
    <row r="31" spans="1:14" ht="15">
      <c r="A31" s="211">
        <v>23</v>
      </c>
      <c r="B31" s="212"/>
      <c r="C31" s="277"/>
      <c r="D31" s="211"/>
      <c r="E31" s="211"/>
      <c r="F31" s="211"/>
      <c r="G31" s="211"/>
      <c r="H31" s="211"/>
      <c r="I31" s="211"/>
      <c r="J31" s="211"/>
      <c r="K31" s="211"/>
      <c r="L31" s="211"/>
      <c r="M31" s="278" t="str">
        <f t="shared" si="0"/>
        <v/>
      </c>
      <c r="N31" s="203"/>
    </row>
    <row r="32" spans="1:14" ht="15">
      <c r="A32" s="211">
        <v>24</v>
      </c>
      <c r="B32" s="212"/>
      <c r="C32" s="277"/>
      <c r="D32" s="211"/>
      <c r="E32" s="211"/>
      <c r="F32" s="211"/>
      <c r="G32" s="211"/>
      <c r="H32" s="211"/>
      <c r="I32" s="211"/>
      <c r="J32" s="211"/>
      <c r="K32" s="211"/>
      <c r="L32" s="211"/>
      <c r="M32" s="278" t="str">
        <f t="shared" si="0"/>
        <v/>
      </c>
      <c r="N32" s="203"/>
    </row>
    <row r="33" spans="1:14" ht="15">
      <c r="A33" s="279" t="s">
        <v>277</v>
      </c>
      <c r="B33" s="212"/>
      <c r="C33" s="277"/>
      <c r="D33" s="211"/>
      <c r="E33" s="211"/>
      <c r="F33" s="211"/>
      <c r="G33" s="211"/>
      <c r="H33" s="211"/>
      <c r="I33" s="211"/>
      <c r="J33" s="211"/>
      <c r="K33" s="211"/>
      <c r="L33" s="211"/>
      <c r="M33" s="278" t="str">
        <f t="shared" si="0"/>
        <v/>
      </c>
      <c r="N33" s="203"/>
    </row>
    <row r="34" spans="1:14" s="218" customFormat="1"/>
    <row r="37" spans="1:14" s="21" customFormat="1" ht="15">
      <c r="B37" s="213" t="s">
        <v>106</v>
      </c>
    </row>
    <row r="38" spans="1:14" s="21" customFormat="1" ht="15">
      <c r="B38" s="213"/>
    </row>
    <row r="39" spans="1:14" s="21" customFormat="1" ht="15">
      <c r="C39" s="215"/>
      <c r="D39" s="214"/>
      <c r="E39" s="214"/>
      <c r="H39" s="215"/>
      <c r="I39" s="215"/>
      <c r="J39" s="214"/>
      <c r="K39" s="214"/>
      <c r="L39" s="214"/>
    </row>
    <row r="40" spans="1:14" s="21" customFormat="1" ht="15">
      <c r="C40" s="216" t="s">
        <v>267</v>
      </c>
      <c r="D40" s="214"/>
      <c r="E40" s="214"/>
      <c r="H40" s="213" t="s">
        <v>318</v>
      </c>
      <c r="M40" s="214"/>
    </row>
    <row r="41" spans="1:14" s="21" customFormat="1" ht="15">
      <c r="C41" s="216" t="s">
        <v>138</v>
      </c>
      <c r="D41" s="214"/>
      <c r="E41" s="214"/>
      <c r="H41" s="217" t="s">
        <v>268</v>
      </c>
      <c r="M41" s="214"/>
    </row>
    <row r="42" spans="1:14" ht="15">
      <c r="C42" s="216"/>
      <c r="F42" s="217"/>
      <c r="J42" s="219"/>
      <c r="K42" s="219"/>
      <c r="L42" s="219"/>
      <c r="M42" s="219"/>
    </row>
    <row r="43" spans="1:14" ht="15">
      <c r="C43" s="216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63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6" t="s">
        <v>271</v>
      </c>
      <c r="B1" s="259"/>
      <c r="C1" s="527" t="s">
        <v>108</v>
      </c>
      <c r="D1" s="527"/>
      <c r="E1" s="115"/>
    </row>
    <row r="2" spans="1:12" s="6" customFormat="1">
      <c r="A2" s="78" t="s">
        <v>139</v>
      </c>
      <c r="B2" s="259"/>
      <c r="C2" s="517" t="s">
        <v>625</v>
      </c>
      <c r="D2" s="518"/>
      <c r="E2" s="115"/>
    </row>
    <row r="3" spans="1:12" s="6" customFormat="1">
      <c r="A3" s="78"/>
      <c r="B3" s="259"/>
      <c r="C3" s="77"/>
      <c r="D3" s="77"/>
      <c r="E3" s="115"/>
    </row>
    <row r="4" spans="1:12" s="2" customFormat="1">
      <c r="A4" s="79" t="str">
        <f>'ფორმა N2'!A4</f>
        <v>ანგარიშვალდებული პირის დასახელება:</v>
      </c>
      <c r="B4" s="260"/>
      <c r="C4" s="78"/>
      <c r="D4" s="78"/>
      <c r="E4" s="110"/>
      <c r="L4" s="6"/>
    </row>
    <row r="5" spans="1:12" s="2" customFormat="1">
      <c r="A5" s="121" t="str">
        <f>'ფორმა N1'!D4</f>
        <v>საქართველოს კონსერვატიული პარტია</v>
      </c>
      <c r="B5" s="261"/>
      <c r="C5" s="59"/>
      <c r="D5" s="59"/>
      <c r="E5" s="110"/>
    </row>
    <row r="6" spans="1:12" s="2" customFormat="1">
      <c r="A6" s="79"/>
      <c r="B6" s="260"/>
      <c r="C6" s="78"/>
      <c r="D6" s="78"/>
      <c r="E6" s="110"/>
    </row>
    <row r="7" spans="1:12" s="6" customFormat="1" ht="18">
      <c r="A7" s="102"/>
      <c r="B7" s="114"/>
      <c r="C7" s="80"/>
      <c r="D7" s="80"/>
      <c r="E7" s="115"/>
    </row>
    <row r="8" spans="1:12" s="6" customFormat="1" ht="30">
      <c r="A8" s="108" t="s">
        <v>64</v>
      </c>
      <c r="B8" s="81" t="s">
        <v>248</v>
      </c>
      <c r="C8" s="81" t="s">
        <v>66</v>
      </c>
      <c r="D8" s="81" t="s">
        <v>67</v>
      </c>
      <c r="E8" s="115"/>
      <c r="F8" s="20"/>
    </row>
    <row r="9" spans="1:12" s="7" customFormat="1">
      <c r="A9" s="246">
        <v>1</v>
      </c>
      <c r="B9" s="246" t="s">
        <v>65</v>
      </c>
      <c r="C9" s="87">
        <f>SUM(C10,C26)</f>
        <v>0</v>
      </c>
      <c r="D9" s="87">
        <f>SUM(D10,D26)</f>
        <v>0</v>
      </c>
      <c r="E9" s="115"/>
    </row>
    <row r="10" spans="1:12" s="7" customFormat="1">
      <c r="A10" s="89">
        <v>1.1000000000000001</v>
      </c>
      <c r="B10" s="89" t="s">
        <v>79</v>
      </c>
      <c r="C10" s="87">
        <f>SUM(C11,C12,C16,C19,C25,C26)</f>
        <v>0</v>
      </c>
      <c r="D10" s="87">
        <f>SUM(D11,D12,D16,D19,D24,D25)</f>
        <v>0</v>
      </c>
      <c r="E10" s="115"/>
    </row>
    <row r="11" spans="1:12" s="9" customFormat="1" ht="18">
      <c r="A11" s="90" t="s">
        <v>30</v>
      </c>
      <c r="B11" s="90" t="s">
        <v>78</v>
      </c>
      <c r="C11" s="8"/>
      <c r="D11" s="8"/>
      <c r="E11" s="115"/>
    </row>
    <row r="12" spans="1:12" s="10" customFormat="1">
      <c r="A12" s="90" t="s">
        <v>31</v>
      </c>
      <c r="B12" s="90" t="s">
        <v>307</v>
      </c>
      <c r="C12" s="109">
        <f>SUM(C14:C15)</f>
        <v>0</v>
      </c>
      <c r="D12" s="109">
        <f>SUM(D14:D15)</f>
        <v>0</v>
      </c>
      <c r="E12" s="115"/>
    </row>
    <row r="13" spans="1:12" s="3" customFormat="1">
      <c r="A13" s="99" t="s">
        <v>80</v>
      </c>
      <c r="B13" s="99" t="s">
        <v>310</v>
      </c>
      <c r="C13" s="8"/>
      <c r="D13" s="8"/>
      <c r="E13" s="115"/>
    </row>
    <row r="14" spans="1:12" s="3" customFormat="1">
      <c r="A14" s="99" t="s">
        <v>506</v>
      </c>
      <c r="B14" s="99" t="s">
        <v>505</v>
      </c>
      <c r="C14" s="8"/>
      <c r="D14" s="8"/>
      <c r="E14" s="115"/>
    </row>
    <row r="15" spans="1:12" s="3" customFormat="1">
      <c r="A15" s="99" t="s">
        <v>507</v>
      </c>
      <c r="B15" s="99" t="s">
        <v>96</v>
      </c>
      <c r="C15" s="8"/>
      <c r="D15" s="8"/>
      <c r="E15" s="115"/>
    </row>
    <row r="16" spans="1:12" s="3" customFormat="1">
      <c r="A16" s="90" t="s">
        <v>81</v>
      </c>
      <c r="B16" s="90" t="s">
        <v>82</v>
      </c>
      <c r="C16" s="109">
        <f>SUM(C17:C18)</f>
        <v>0</v>
      </c>
      <c r="D16" s="109">
        <f>SUM(D17:D18)</f>
        <v>0</v>
      </c>
      <c r="E16" s="115"/>
    </row>
    <row r="17" spans="1:5" s="3" customFormat="1">
      <c r="A17" s="99" t="s">
        <v>83</v>
      </c>
      <c r="B17" s="99" t="s">
        <v>85</v>
      </c>
      <c r="C17" s="8"/>
      <c r="D17" s="8"/>
      <c r="E17" s="115"/>
    </row>
    <row r="18" spans="1:5" s="3" customFormat="1" ht="30">
      <c r="A18" s="99" t="s">
        <v>84</v>
      </c>
      <c r="B18" s="99" t="s">
        <v>109</v>
      </c>
      <c r="C18" s="8"/>
      <c r="D18" s="8"/>
      <c r="E18" s="115"/>
    </row>
    <row r="19" spans="1:5" s="3" customFormat="1">
      <c r="A19" s="90" t="s">
        <v>86</v>
      </c>
      <c r="B19" s="90" t="s">
        <v>417</v>
      </c>
      <c r="C19" s="109">
        <f>SUM(C20:C23)</f>
        <v>0</v>
      </c>
      <c r="D19" s="109">
        <f>SUM(D20:D23)</f>
        <v>0</v>
      </c>
      <c r="E19" s="115"/>
    </row>
    <row r="20" spans="1:5" s="3" customFormat="1">
      <c r="A20" s="99" t="s">
        <v>87</v>
      </c>
      <c r="B20" s="99" t="s">
        <v>88</v>
      </c>
      <c r="C20" s="8"/>
      <c r="D20" s="8"/>
      <c r="E20" s="115"/>
    </row>
    <row r="21" spans="1:5" s="3" customFormat="1" ht="30">
      <c r="A21" s="99" t="s">
        <v>91</v>
      </c>
      <c r="B21" s="99" t="s">
        <v>89</v>
      </c>
      <c r="C21" s="8"/>
      <c r="D21" s="8"/>
      <c r="E21" s="115"/>
    </row>
    <row r="22" spans="1:5" s="3" customFormat="1">
      <c r="A22" s="99" t="s">
        <v>92</v>
      </c>
      <c r="B22" s="99" t="s">
        <v>90</v>
      </c>
      <c r="C22" s="8"/>
      <c r="D22" s="8"/>
      <c r="E22" s="115"/>
    </row>
    <row r="23" spans="1:5" s="3" customFormat="1">
      <c r="A23" s="99" t="s">
        <v>93</v>
      </c>
      <c r="B23" s="99" t="s">
        <v>445</v>
      </c>
      <c r="C23" s="8"/>
      <c r="D23" s="8"/>
      <c r="E23" s="115"/>
    </row>
    <row r="24" spans="1:5" s="3" customFormat="1">
      <c r="A24" s="90" t="s">
        <v>94</v>
      </c>
      <c r="B24" s="90" t="s">
        <v>446</v>
      </c>
      <c r="C24" s="283"/>
      <c r="D24" s="8"/>
      <c r="E24" s="115"/>
    </row>
    <row r="25" spans="1:5" s="3" customFormat="1">
      <c r="A25" s="90" t="s">
        <v>250</v>
      </c>
      <c r="B25" s="90" t="s">
        <v>452</v>
      </c>
      <c r="C25" s="8"/>
      <c r="D25" s="8"/>
      <c r="E25" s="115"/>
    </row>
    <row r="26" spans="1:5">
      <c r="A26" s="89">
        <v>1.2</v>
      </c>
      <c r="B26" s="89" t="s">
        <v>95</v>
      </c>
      <c r="C26" s="87">
        <f>SUM(C27,C35)</f>
        <v>0</v>
      </c>
      <c r="D26" s="87">
        <f>SUM(D27,D35)</f>
        <v>0</v>
      </c>
      <c r="E26" s="115"/>
    </row>
    <row r="27" spans="1:5">
      <c r="A27" s="90" t="s">
        <v>32</v>
      </c>
      <c r="B27" s="90" t="s">
        <v>310</v>
      </c>
      <c r="C27" s="109">
        <f>SUM(C28:C30)</f>
        <v>0</v>
      </c>
      <c r="D27" s="109">
        <f>SUM(D28:D30)</f>
        <v>0</v>
      </c>
      <c r="E27" s="115"/>
    </row>
    <row r="28" spans="1:5">
      <c r="A28" s="254" t="s">
        <v>97</v>
      </c>
      <c r="B28" s="254" t="s">
        <v>308</v>
      </c>
      <c r="C28" s="8"/>
      <c r="D28" s="8"/>
      <c r="E28" s="115"/>
    </row>
    <row r="29" spans="1:5">
      <c r="A29" s="254" t="s">
        <v>98</v>
      </c>
      <c r="B29" s="254" t="s">
        <v>311</v>
      </c>
      <c r="C29" s="8"/>
      <c r="D29" s="8"/>
      <c r="E29" s="115"/>
    </row>
    <row r="30" spans="1:5">
      <c r="A30" s="254" t="s">
        <v>454</v>
      </c>
      <c r="B30" s="254" t="s">
        <v>309</v>
      </c>
      <c r="C30" s="8"/>
      <c r="D30" s="8"/>
      <c r="E30" s="115"/>
    </row>
    <row r="31" spans="1:5">
      <c r="A31" s="90" t="s">
        <v>33</v>
      </c>
      <c r="B31" s="90" t="s">
        <v>505</v>
      </c>
      <c r="C31" s="109">
        <f>SUM(C32:C34)</f>
        <v>0</v>
      </c>
      <c r="D31" s="109">
        <f>SUM(D32:D34)</f>
        <v>0</v>
      </c>
      <c r="E31" s="115"/>
    </row>
    <row r="32" spans="1:5">
      <c r="A32" s="254" t="s">
        <v>12</v>
      </c>
      <c r="B32" s="254" t="s">
        <v>508</v>
      </c>
      <c r="C32" s="8"/>
      <c r="D32" s="8"/>
      <c r="E32" s="115"/>
    </row>
    <row r="33" spans="1:9">
      <c r="A33" s="254" t="s">
        <v>13</v>
      </c>
      <c r="B33" s="254" t="s">
        <v>509</v>
      </c>
      <c r="C33" s="8"/>
      <c r="D33" s="8"/>
      <c r="E33" s="115"/>
    </row>
    <row r="34" spans="1:9">
      <c r="A34" s="254" t="s">
        <v>280</v>
      </c>
      <c r="B34" s="254" t="s">
        <v>510</v>
      </c>
      <c r="C34" s="8"/>
      <c r="D34" s="8"/>
      <c r="E34" s="115"/>
    </row>
    <row r="35" spans="1:9" s="23" customFormat="1">
      <c r="A35" s="90" t="s">
        <v>34</v>
      </c>
      <c r="B35" s="268" t="s">
        <v>451</v>
      </c>
      <c r="C35" s="8"/>
      <c r="D35" s="8"/>
    </row>
    <row r="36" spans="1:9" s="2" customFormat="1">
      <c r="A36" s="1"/>
      <c r="B36" s="262"/>
      <c r="E36" s="5"/>
    </row>
    <row r="37" spans="1:9" s="2" customFormat="1">
      <c r="B37" s="262"/>
      <c r="E37" s="5"/>
    </row>
    <row r="38" spans="1:9">
      <c r="A38" s="1"/>
    </row>
    <row r="39" spans="1:9">
      <c r="A39" s="2"/>
    </row>
    <row r="40" spans="1:9" s="2" customFormat="1">
      <c r="A40" s="71" t="s">
        <v>106</v>
      </c>
      <c r="B40" s="262"/>
      <c r="E40" s="5"/>
    </row>
    <row r="41" spans="1:9" s="2" customFormat="1">
      <c r="B41" s="262"/>
      <c r="E41"/>
      <c r="F41"/>
      <c r="G41"/>
      <c r="H41"/>
      <c r="I41"/>
    </row>
    <row r="42" spans="1:9" s="2" customFormat="1">
      <c r="B42" s="262"/>
      <c r="D42" s="12"/>
      <c r="E42"/>
      <c r="F42"/>
      <c r="G42"/>
      <c r="H42"/>
      <c r="I42"/>
    </row>
    <row r="43" spans="1:9" s="2" customFormat="1">
      <c r="A43"/>
      <c r="B43" s="264" t="s">
        <v>449</v>
      </c>
      <c r="D43" s="12"/>
      <c r="E43"/>
      <c r="F43"/>
      <c r="G43"/>
      <c r="H43"/>
      <c r="I43"/>
    </row>
    <row r="44" spans="1:9" s="2" customFormat="1">
      <c r="A44"/>
      <c r="B44" s="262" t="s">
        <v>269</v>
      </c>
      <c r="D44" s="12"/>
      <c r="E44"/>
      <c r="F44"/>
      <c r="G44"/>
      <c r="H44"/>
      <c r="I44"/>
    </row>
    <row r="45" spans="1:9" customFormat="1" ht="12.75">
      <c r="B45" s="265" t="s">
        <v>138</v>
      </c>
    </row>
    <row r="46" spans="1:9" customFormat="1" ht="12.75">
      <c r="B46" s="266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218</v>
      </c>
      <c r="C1" t="s">
        <v>198</v>
      </c>
      <c r="E1" t="s">
        <v>225</v>
      </c>
      <c r="G1" t="s">
        <v>235</v>
      </c>
    </row>
    <row r="2" spans="1:7" ht="15">
      <c r="A2" s="62">
        <v>40907</v>
      </c>
      <c r="C2" t="s">
        <v>199</v>
      </c>
      <c r="E2" t="s">
        <v>230</v>
      </c>
      <c r="G2" s="64" t="s">
        <v>236</v>
      </c>
    </row>
    <row r="3" spans="1:7" ht="15">
      <c r="A3" s="62">
        <v>40908</v>
      </c>
      <c r="C3" t="s">
        <v>200</v>
      </c>
      <c r="E3" t="s">
        <v>231</v>
      </c>
      <c r="G3" s="64" t="s">
        <v>237</v>
      </c>
    </row>
    <row r="4" spans="1:7" ht="15">
      <c r="A4" s="62">
        <v>40909</v>
      </c>
      <c r="C4" t="s">
        <v>201</v>
      </c>
      <c r="E4" t="s">
        <v>232</v>
      </c>
      <c r="G4" s="64" t="s">
        <v>238</v>
      </c>
    </row>
    <row r="5" spans="1:7">
      <c r="A5" s="62">
        <v>40910</v>
      </c>
      <c r="C5" t="s">
        <v>202</v>
      </c>
      <c r="E5" t="s">
        <v>233</v>
      </c>
    </row>
    <row r="6" spans="1:7">
      <c r="A6" s="62">
        <v>40911</v>
      </c>
      <c r="C6" t="s">
        <v>203</v>
      </c>
    </row>
    <row r="7" spans="1:7">
      <c r="A7" s="62">
        <v>40912</v>
      </c>
      <c r="C7" t="s">
        <v>204</v>
      </c>
    </row>
    <row r="8" spans="1:7">
      <c r="A8" s="62">
        <v>40913</v>
      </c>
      <c r="C8" t="s">
        <v>205</v>
      </c>
    </row>
    <row r="9" spans="1:7">
      <c r="A9" s="62">
        <v>40914</v>
      </c>
      <c r="C9" t="s">
        <v>206</v>
      </c>
    </row>
    <row r="10" spans="1:7">
      <c r="A10" s="62">
        <v>40915</v>
      </c>
      <c r="C10" t="s">
        <v>207</v>
      </c>
    </row>
    <row r="11" spans="1:7">
      <c r="A11" s="62">
        <v>40916</v>
      </c>
      <c r="C11" t="s">
        <v>208</v>
      </c>
    </row>
    <row r="12" spans="1:7">
      <c r="A12" s="62">
        <v>40917</v>
      </c>
      <c r="C12" t="s">
        <v>209</v>
      </c>
    </row>
    <row r="13" spans="1:7">
      <c r="A13" s="62">
        <v>40918</v>
      </c>
      <c r="C13" t="s">
        <v>210</v>
      </c>
    </row>
    <row r="14" spans="1:7">
      <c r="A14" s="62">
        <v>40919</v>
      </c>
      <c r="C14" t="s">
        <v>211</v>
      </c>
    </row>
    <row r="15" spans="1:7">
      <c r="A15" s="62">
        <v>40920</v>
      </c>
      <c r="C15" t="s">
        <v>212</v>
      </c>
    </row>
    <row r="16" spans="1:7">
      <c r="A16" s="62">
        <v>40921</v>
      </c>
      <c r="C16" t="s">
        <v>213</v>
      </c>
    </row>
    <row r="17" spans="1:3">
      <c r="A17" s="62">
        <v>40922</v>
      </c>
      <c r="C17" t="s">
        <v>214</v>
      </c>
    </row>
    <row r="18" spans="1:3">
      <c r="A18" s="62">
        <v>40923</v>
      </c>
      <c r="C18" t="s">
        <v>215</v>
      </c>
    </row>
    <row r="19" spans="1:3">
      <c r="A19" s="62">
        <v>40924</v>
      </c>
      <c r="C19" t="s">
        <v>216</v>
      </c>
    </row>
    <row r="20" spans="1:3">
      <c r="A20" s="62">
        <v>40925</v>
      </c>
      <c r="C20" t="s">
        <v>217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89"/>
  <sheetViews>
    <sheetView showGridLines="0" view="pageBreakPreview" zoomScale="80" zoomScaleSheetLayoutView="80" workbookViewId="0">
      <selection activeCell="C8" sqref="C8:D8"/>
    </sheetView>
  </sheetViews>
  <sheetFormatPr defaultRowHeight="15"/>
  <cols>
    <col min="1" max="1" width="15.85546875" style="2" customWidth="1"/>
    <col min="2" max="2" width="74.140625" style="2" customWidth="1"/>
    <col min="3" max="3" width="15.140625" style="2" customWidth="1"/>
    <col min="4" max="4" width="13.5703125" style="2" customWidth="1"/>
    <col min="5" max="5" width="0.7109375" style="2" customWidth="1"/>
    <col min="6" max="6" width="10.140625" style="2" bestFit="1" customWidth="1"/>
    <col min="7" max="7" width="11.42578125" style="2" bestFit="1" customWidth="1"/>
    <col min="8" max="14" width="9.140625" style="2"/>
    <col min="15" max="15" width="12.140625" style="2" customWidth="1"/>
    <col min="16" max="16384" width="9.140625" style="2"/>
  </cols>
  <sheetData>
    <row r="1" spans="1:15" s="6" customFormat="1">
      <c r="A1" s="76" t="s">
        <v>405</v>
      </c>
      <c r="B1" s="243"/>
      <c r="C1" s="527" t="s">
        <v>108</v>
      </c>
      <c r="D1" s="527"/>
      <c r="E1" s="93"/>
    </row>
    <row r="2" spans="1:15" s="6" customFormat="1">
      <c r="A2" s="76" t="s">
        <v>406</v>
      </c>
      <c r="B2" s="243"/>
      <c r="C2" s="528"/>
      <c r="D2" s="529"/>
      <c r="E2" s="93"/>
    </row>
    <row r="3" spans="1:15" s="6" customFormat="1">
      <c r="A3" s="76" t="s">
        <v>407</v>
      </c>
      <c r="B3" s="243"/>
      <c r="C3" s="244"/>
      <c r="D3" s="244"/>
      <c r="E3" s="93"/>
    </row>
    <row r="4" spans="1:15" s="6" customFormat="1">
      <c r="A4" s="78" t="s">
        <v>139</v>
      </c>
      <c r="B4" s="243"/>
      <c r="C4" s="244"/>
      <c r="D4" s="244"/>
      <c r="E4" s="93"/>
    </row>
    <row r="5" spans="1:15" s="6" customFormat="1">
      <c r="A5" s="78"/>
      <c r="B5" s="243"/>
      <c r="C5" s="244"/>
      <c r="D5" s="244"/>
      <c r="E5" s="93"/>
    </row>
    <row r="6" spans="1:15">
      <c r="A6" s="79" t="str">
        <f>'[1]ფორმა N2'!A4</f>
        <v>ანგარიშვალდებული პირის დასახელება:</v>
      </c>
      <c r="B6" s="79"/>
      <c r="C6" s="78"/>
      <c r="D6" s="78"/>
      <c r="E6" s="94"/>
    </row>
    <row r="7" spans="1:15">
      <c r="A7" s="245" t="str">
        <f>'ფორმა N1'!D4</f>
        <v>საქართველოს კონსერვატიული პარტია</v>
      </c>
      <c r="B7" s="82"/>
      <c r="C7" s="83"/>
      <c r="D7" s="83"/>
      <c r="E7" s="94"/>
    </row>
    <row r="8" spans="1:15">
      <c r="A8" s="79"/>
      <c r="B8" s="79"/>
      <c r="C8" s="517" t="s">
        <v>625</v>
      </c>
      <c r="D8" s="518"/>
      <c r="E8" s="94"/>
    </row>
    <row r="9" spans="1:15" s="6" customFormat="1">
      <c r="A9" s="243"/>
      <c r="B9" s="243"/>
      <c r="C9" s="80"/>
      <c r="D9" s="80"/>
      <c r="E9" s="93"/>
    </row>
    <row r="10" spans="1:15" s="6" customFormat="1" ht="30">
      <c r="A10" s="91" t="s">
        <v>64</v>
      </c>
      <c r="B10" s="92" t="s">
        <v>11</v>
      </c>
      <c r="C10" s="81" t="s">
        <v>10</v>
      </c>
      <c r="D10" s="81" t="s">
        <v>9</v>
      </c>
      <c r="E10" s="93"/>
    </row>
    <row r="11" spans="1:15" s="7" customFormat="1">
      <c r="A11" s="246">
        <v>1</v>
      </c>
      <c r="B11" s="246" t="s">
        <v>57</v>
      </c>
      <c r="C11" s="484">
        <f>SUM(C12,C15,C58,C59,C60,C78)</f>
        <v>10453.869999999999</v>
      </c>
      <c r="D11" s="413">
        <f>D15+D12+D65</f>
        <v>5099.7699999999995</v>
      </c>
      <c r="E11" s="247"/>
      <c r="G11" s="422">
        <f>C11-D11</f>
        <v>5354.0999999999995</v>
      </c>
      <c r="O11" s="422">
        <f>D11-C11</f>
        <v>-5354.0999999999995</v>
      </c>
    </row>
    <row r="12" spans="1:15" s="9" customFormat="1" ht="18">
      <c r="A12" s="89">
        <v>1.1000000000000001</v>
      </c>
      <c r="B12" s="89" t="s">
        <v>58</v>
      </c>
      <c r="C12" s="502">
        <f>SUM(C13:C14)</f>
        <v>0</v>
      </c>
      <c r="D12" s="502">
        <f>SUM(D13:D14)</f>
        <v>0</v>
      </c>
      <c r="E12" s="95"/>
    </row>
    <row r="13" spans="1:15" s="10" customFormat="1">
      <c r="A13" s="90" t="s">
        <v>30</v>
      </c>
      <c r="B13" s="90" t="s">
        <v>59</v>
      </c>
      <c r="C13" s="501"/>
      <c r="D13" s="501"/>
      <c r="E13" s="96"/>
    </row>
    <row r="14" spans="1:15" s="3" customFormat="1">
      <c r="A14" s="90" t="s">
        <v>31</v>
      </c>
      <c r="B14" s="90" t="s">
        <v>0</v>
      </c>
      <c r="C14" s="4">
        <v>0</v>
      </c>
      <c r="D14" s="4">
        <v>0</v>
      </c>
      <c r="E14" s="97"/>
    </row>
    <row r="15" spans="1:15" s="7" customFormat="1">
      <c r="A15" s="89">
        <v>1.2</v>
      </c>
      <c r="B15" s="89" t="s">
        <v>60</v>
      </c>
      <c r="C15" s="414">
        <f>C16+C19+C25+C31+C34+C37+C38+C46+C47+C48+C53+C54+C59+C32+C52+C30+C45+C33+C49+C55+C60</f>
        <v>10453.869999999999</v>
      </c>
      <c r="D15" s="414">
        <f>D16+D19+D25+D31+D34+D37+D38+D46+D47+D48+D53+D54+D59+D32+D52+D30+D45+D33+D49+D55+D60</f>
        <v>5099.7699999999995</v>
      </c>
      <c r="E15" s="247"/>
      <c r="F15" s="422"/>
    </row>
    <row r="16" spans="1:15" s="3" customFormat="1">
      <c r="A16" s="90" t="s">
        <v>32</v>
      </c>
      <c r="B16" s="90" t="s">
        <v>1</v>
      </c>
      <c r="C16" s="85">
        <f>SUM(C17:C18)</f>
        <v>1460</v>
      </c>
      <c r="D16" s="85">
        <f>SUM(D17:D18)</f>
        <v>1460</v>
      </c>
      <c r="E16" s="97"/>
      <c r="G16" s="498"/>
    </row>
    <row r="17" spans="1:15" s="3" customFormat="1">
      <c r="A17" s="99" t="s">
        <v>97</v>
      </c>
      <c r="B17" s="99" t="s">
        <v>61</v>
      </c>
      <c r="C17" s="4"/>
      <c r="D17" s="248"/>
      <c r="E17" s="97"/>
    </row>
    <row r="18" spans="1:15" s="3" customFormat="1">
      <c r="A18" s="99" t="s">
        <v>98</v>
      </c>
      <c r="B18" s="99" t="s">
        <v>62</v>
      </c>
      <c r="C18" s="4">
        <v>1460</v>
      </c>
      <c r="D18" s="248">
        <v>1460</v>
      </c>
      <c r="E18" s="97"/>
    </row>
    <row r="19" spans="1:15" s="3" customFormat="1">
      <c r="A19" s="90" t="s">
        <v>33</v>
      </c>
      <c r="B19" s="90" t="s">
        <v>2</v>
      </c>
      <c r="C19" s="420">
        <f>C20+C21+C22+C23+C24</f>
        <v>1938.32</v>
      </c>
      <c r="D19" s="420">
        <f>D20+D21+D22+D23+D24</f>
        <v>1938.32</v>
      </c>
      <c r="E19" s="249"/>
      <c r="F19" s="250"/>
    </row>
    <row r="20" spans="1:15" s="253" customFormat="1" ht="30">
      <c r="A20" s="99" t="s">
        <v>12</v>
      </c>
      <c r="B20" s="99" t="s">
        <v>249</v>
      </c>
      <c r="C20" s="499">
        <v>1499</v>
      </c>
      <c r="D20" s="419" t="s">
        <v>620</v>
      </c>
      <c r="E20" s="252"/>
    </row>
    <row r="21" spans="1:15" s="253" customFormat="1">
      <c r="A21" s="99" t="s">
        <v>13</v>
      </c>
      <c r="B21" s="99" t="s">
        <v>14</v>
      </c>
      <c r="C21" s="251"/>
      <c r="D21" s="39"/>
      <c r="E21" s="252"/>
    </row>
    <row r="22" spans="1:15" s="253" customFormat="1" ht="30">
      <c r="A22" s="99" t="s">
        <v>280</v>
      </c>
      <c r="B22" s="99" t="s">
        <v>22</v>
      </c>
      <c r="C22" s="251"/>
      <c r="D22" s="40"/>
      <c r="E22" s="252"/>
    </row>
    <row r="23" spans="1:15" s="253" customFormat="1" ht="16.5" customHeight="1">
      <c r="A23" s="99" t="s">
        <v>281</v>
      </c>
      <c r="B23" s="99" t="s">
        <v>15</v>
      </c>
      <c r="C23" s="251">
        <v>416.32</v>
      </c>
      <c r="D23" s="251">
        <v>416.32</v>
      </c>
      <c r="E23" s="252"/>
      <c r="G23" s="505"/>
      <c r="O23" s="505">
        <f>D23-C23</f>
        <v>0</v>
      </c>
    </row>
    <row r="24" spans="1:15" s="253" customFormat="1" ht="16.5" customHeight="1">
      <c r="A24" s="99" t="s">
        <v>282</v>
      </c>
      <c r="B24" s="99" t="s">
        <v>16</v>
      </c>
      <c r="C24" s="251">
        <v>23</v>
      </c>
      <c r="D24" s="40">
        <v>23</v>
      </c>
      <c r="E24" s="252"/>
    </row>
    <row r="25" spans="1:15" s="253" customFormat="1" ht="16.5" customHeight="1">
      <c r="A25" s="99" t="s">
        <v>283</v>
      </c>
      <c r="B25" s="99" t="s">
        <v>17</v>
      </c>
      <c r="C25" s="420">
        <f>C26+C27+C28+C29</f>
        <v>312.17</v>
      </c>
      <c r="D25" s="420">
        <v>312.17</v>
      </c>
      <c r="E25" s="252"/>
    </row>
    <row r="26" spans="1:15" s="253" customFormat="1" ht="16.5" customHeight="1">
      <c r="A26" s="254" t="s">
        <v>284</v>
      </c>
      <c r="B26" s="254" t="s">
        <v>18</v>
      </c>
      <c r="C26" s="251">
        <v>290.17</v>
      </c>
      <c r="D26" s="40">
        <v>290.17</v>
      </c>
      <c r="E26" s="252"/>
    </row>
    <row r="27" spans="1:15" s="253" customFormat="1" ht="16.5" customHeight="1">
      <c r="A27" s="254" t="s">
        <v>285</v>
      </c>
      <c r="B27" s="254" t="s">
        <v>19</v>
      </c>
      <c r="C27" s="251"/>
      <c r="D27" s="40"/>
      <c r="E27" s="252"/>
    </row>
    <row r="28" spans="1:15" s="253" customFormat="1" ht="16.5" customHeight="1">
      <c r="A28" s="254" t="s">
        <v>286</v>
      </c>
      <c r="B28" s="254" t="s">
        <v>20</v>
      </c>
      <c r="C28" s="251"/>
      <c r="D28" s="40"/>
      <c r="E28" s="252"/>
      <c r="I28" s="503"/>
    </row>
    <row r="29" spans="1:15" s="253" customFormat="1" ht="16.5" customHeight="1">
      <c r="A29" s="254" t="s">
        <v>287</v>
      </c>
      <c r="B29" s="254" t="s">
        <v>606</v>
      </c>
      <c r="C29" s="251">
        <v>22</v>
      </c>
      <c r="D29" s="419" t="s">
        <v>621</v>
      </c>
      <c r="E29" s="252"/>
    </row>
    <row r="30" spans="1:15" s="253" customFormat="1" ht="16.5" customHeight="1">
      <c r="A30" s="99" t="s">
        <v>288</v>
      </c>
      <c r="B30" s="99" t="s">
        <v>21</v>
      </c>
      <c r="C30" s="251"/>
      <c r="D30" s="41"/>
      <c r="E30" s="252"/>
    </row>
    <row r="31" spans="1:15" s="3" customFormat="1" ht="16.5" customHeight="1">
      <c r="A31" s="90" t="s">
        <v>34</v>
      </c>
      <c r="B31" s="90" t="s">
        <v>3</v>
      </c>
      <c r="C31" s="421">
        <v>941.2</v>
      </c>
      <c r="D31" s="418">
        <v>941.2</v>
      </c>
      <c r="E31" s="249"/>
    </row>
    <row r="32" spans="1:15" s="3" customFormat="1" ht="16.5" customHeight="1">
      <c r="A32" s="90" t="s">
        <v>35</v>
      </c>
      <c r="B32" s="90" t="s">
        <v>4</v>
      </c>
      <c r="C32" s="421">
        <v>154.1</v>
      </c>
      <c r="D32" s="248"/>
      <c r="E32" s="97"/>
      <c r="O32" s="506">
        <f>D32-C32</f>
        <v>-154.1</v>
      </c>
    </row>
    <row r="33" spans="1:15" s="3" customFormat="1" ht="16.5" customHeight="1">
      <c r="A33" s="90" t="s">
        <v>36</v>
      </c>
      <c r="B33" s="90" t="s">
        <v>605</v>
      </c>
      <c r="C33" s="421">
        <v>0</v>
      </c>
      <c r="D33" s="418">
        <v>0</v>
      </c>
      <c r="E33" s="97"/>
    </row>
    <row r="34" spans="1:15" s="3" customFormat="1">
      <c r="A34" s="90" t="s">
        <v>37</v>
      </c>
      <c r="B34" s="90" t="s">
        <v>63</v>
      </c>
      <c r="C34" s="85">
        <f>SUM(C35:C36)</f>
        <v>5373</v>
      </c>
      <c r="D34" s="85">
        <f>SUM(D35:D36)</f>
        <v>173</v>
      </c>
      <c r="E34" s="97"/>
    </row>
    <row r="35" spans="1:15" s="3" customFormat="1" ht="16.5" customHeight="1">
      <c r="A35" s="99" t="s">
        <v>289</v>
      </c>
      <c r="B35" s="99" t="s">
        <v>56</v>
      </c>
      <c r="C35" s="4">
        <v>5200</v>
      </c>
      <c r="D35" s="248">
        <v>0</v>
      </c>
      <c r="E35" s="97"/>
      <c r="O35" s="250">
        <f>D35-C35</f>
        <v>-5200</v>
      </c>
    </row>
    <row r="36" spans="1:15" s="3" customFormat="1" ht="16.5" customHeight="1">
      <c r="A36" s="99" t="s">
        <v>290</v>
      </c>
      <c r="B36" s="99" t="s">
        <v>55</v>
      </c>
      <c r="C36" s="4">
        <v>173</v>
      </c>
      <c r="D36" s="248">
        <v>173</v>
      </c>
      <c r="E36" s="97"/>
    </row>
    <row r="37" spans="1:15" s="3" customFormat="1" ht="16.5" customHeight="1">
      <c r="A37" s="90" t="s">
        <v>38</v>
      </c>
      <c r="B37" s="90" t="s">
        <v>49</v>
      </c>
      <c r="C37" s="421">
        <v>10.08</v>
      </c>
      <c r="D37" s="418">
        <v>10.08</v>
      </c>
      <c r="E37" s="97"/>
    </row>
    <row r="38" spans="1:15" s="3" customFormat="1" ht="16.5" customHeight="1">
      <c r="A38" s="90" t="s">
        <v>39</v>
      </c>
      <c r="B38" s="90" t="s">
        <v>408</v>
      </c>
      <c r="C38" s="85"/>
      <c r="D38" s="85">
        <f>SUM(D39:D44)</f>
        <v>0</v>
      </c>
      <c r="E38" s="97"/>
      <c r="O38" s="250">
        <f>D38-C38</f>
        <v>0</v>
      </c>
    </row>
    <row r="39" spans="1:15" s="3" customFormat="1" ht="16.5" customHeight="1">
      <c r="A39" s="17" t="s">
        <v>354</v>
      </c>
      <c r="B39" s="17" t="s">
        <v>358</v>
      </c>
      <c r="C39" s="4"/>
      <c r="D39" s="248"/>
      <c r="E39" s="97"/>
    </row>
    <row r="40" spans="1:15" s="3" customFormat="1" ht="16.5" customHeight="1">
      <c r="A40" s="17" t="s">
        <v>355</v>
      </c>
      <c r="B40" s="17" t="s">
        <v>359</v>
      </c>
      <c r="C40" s="4"/>
      <c r="D40" s="248"/>
      <c r="E40" s="97"/>
    </row>
    <row r="41" spans="1:15" s="3" customFormat="1" ht="16.5" customHeight="1">
      <c r="A41" s="17" t="s">
        <v>356</v>
      </c>
      <c r="B41" s="17" t="s">
        <v>362</v>
      </c>
      <c r="C41" s="4"/>
      <c r="D41" s="248"/>
      <c r="E41" s="97"/>
    </row>
    <row r="42" spans="1:15" s="3" customFormat="1" ht="16.5" customHeight="1">
      <c r="A42" s="17" t="s">
        <v>361</v>
      </c>
      <c r="B42" s="17" t="s">
        <v>363</v>
      </c>
      <c r="C42" s="4"/>
      <c r="D42" s="248"/>
      <c r="E42" s="97"/>
    </row>
    <row r="43" spans="1:15" s="3" customFormat="1" ht="16.5" customHeight="1">
      <c r="A43" s="17" t="s">
        <v>364</v>
      </c>
      <c r="B43" s="17" t="s">
        <v>498</v>
      </c>
      <c r="C43" s="4"/>
      <c r="D43" s="248"/>
      <c r="E43" s="97"/>
    </row>
    <row r="44" spans="1:15" s="3" customFormat="1" ht="16.5" customHeight="1">
      <c r="A44" s="17" t="s">
        <v>499</v>
      </c>
      <c r="B44" s="17" t="s">
        <v>609</v>
      </c>
      <c r="C44" s="4">
        <v>501</v>
      </c>
      <c r="D44" s="248">
        <v>0</v>
      </c>
      <c r="E44" s="97"/>
    </row>
    <row r="45" spans="1:15" s="3" customFormat="1" ht="30">
      <c r="A45" s="90" t="s">
        <v>40</v>
      </c>
      <c r="B45" s="90" t="s">
        <v>28</v>
      </c>
      <c r="C45" s="4"/>
      <c r="D45" s="248"/>
      <c r="E45" s="97"/>
    </row>
    <row r="46" spans="1:15" s="3" customFormat="1" ht="16.5" customHeight="1">
      <c r="A46" s="90" t="s">
        <v>41</v>
      </c>
      <c r="B46" s="90" t="s">
        <v>24</v>
      </c>
      <c r="C46" s="4"/>
      <c r="D46" s="248"/>
      <c r="E46" s="97"/>
    </row>
    <row r="47" spans="1:15" s="3" customFormat="1" ht="16.5" customHeight="1">
      <c r="A47" s="90" t="s">
        <v>42</v>
      </c>
      <c r="B47" s="90" t="s">
        <v>25</v>
      </c>
      <c r="C47" s="4"/>
      <c r="D47" s="248"/>
      <c r="E47" s="97"/>
    </row>
    <row r="48" spans="1:15" s="3" customFormat="1" ht="16.5" customHeight="1">
      <c r="A48" s="90" t="s">
        <v>43</v>
      </c>
      <c r="B48" s="90" t="s">
        <v>26</v>
      </c>
      <c r="C48" s="4">
        <v>145</v>
      </c>
      <c r="D48" s="248">
        <v>145</v>
      </c>
      <c r="E48" s="97"/>
    </row>
    <row r="49" spans="1:6" s="3" customFormat="1" ht="16.5" customHeight="1">
      <c r="A49" s="90" t="s">
        <v>44</v>
      </c>
      <c r="B49" s="90" t="s">
        <v>409</v>
      </c>
      <c r="C49" s="85">
        <v>120</v>
      </c>
      <c r="D49" s="85">
        <f>SUM(D50:D52)</f>
        <v>120</v>
      </c>
      <c r="E49" s="97"/>
    </row>
    <row r="50" spans="1:6" s="3" customFormat="1" ht="16.5" customHeight="1">
      <c r="A50" s="99" t="s">
        <v>370</v>
      </c>
      <c r="B50" s="99" t="s">
        <v>373</v>
      </c>
      <c r="C50" s="4">
        <v>120</v>
      </c>
      <c r="D50" s="248">
        <v>120</v>
      </c>
      <c r="E50" s="97"/>
    </row>
    <row r="51" spans="1:6" s="3" customFormat="1" ht="16.5" customHeight="1">
      <c r="A51" s="99" t="s">
        <v>371</v>
      </c>
      <c r="B51" s="99" t="s">
        <v>372</v>
      </c>
      <c r="C51" s="4"/>
      <c r="D51" s="248"/>
      <c r="E51" s="97"/>
    </row>
    <row r="52" spans="1:6" s="3" customFormat="1" ht="16.5" customHeight="1">
      <c r="A52" s="99" t="s">
        <v>374</v>
      </c>
      <c r="B52" s="99" t="s">
        <v>375</v>
      </c>
      <c r="C52" s="4"/>
      <c r="D52" s="248"/>
      <c r="E52" s="97"/>
    </row>
    <row r="53" spans="1:6" s="3" customFormat="1">
      <c r="A53" s="90" t="s">
        <v>45</v>
      </c>
      <c r="B53" s="90" t="s">
        <v>29</v>
      </c>
      <c r="C53" s="4"/>
      <c r="D53" s="248"/>
      <c r="E53" s="97"/>
    </row>
    <row r="54" spans="1:6" s="3" customFormat="1" ht="36" customHeight="1">
      <c r="A54" s="90" t="s">
        <v>46</v>
      </c>
      <c r="B54" s="90" t="s">
        <v>610</v>
      </c>
      <c r="C54" s="507"/>
      <c r="D54" s="508"/>
      <c r="E54" s="249"/>
      <c r="F54" s="250"/>
    </row>
    <row r="55" spans="1:6" s="3" customFormat="1" ht="30">
      <c r="A55" s="89">
        <v>1.3</v>
      </c>
      <c r="B55" s="89" t="s">
        <v>414</v>
      </c>
      <c r="C55" s="86">
        <f>SUM(C56:C57)</f>
        <v>0</v>
      </c>
      <c r="D55" s="86">
        <f>SUM(D56:D57)</f>
        <v>0</v>
      </c>
      <c r="E55" s="249"/>
      <c r="F55" s="250"/>
    </row>
    <row r="56" spans="1:6" s="3" customFormat="1" ht="30">
      <c r="A56" s="90" t="s">
        <v>50</v>
      </c>
      <c r="B56" s="90" t="s">
        <v>48</v>
      </c>
      <c r="C56" s="4"/>
      <c r="D56" s="248"/>
      <c r="E56" s="249"/>
      <c r="F56" s="250"/>
    </row>
    <row r="57" spans="1:6" s="3" customFormat="1" ht="16.5" customHeight="1">
      <c r="A57" s="90" t="s">
        <v>51</v>
      </c>
      <c r="B57" s="90" t="s">
        <v>47</v>
      </c>
      <c r="C57" s="4"/>
      <c r="D57" s="248"/>
      <c r="E57" s="249"/>
      <c r="F57" s="250"/>
    </row>
    <row r="58" spans="1:6" s="3" customFormat="1">
      <c r="A58" s="89">
        <v>1.4</v>
      </c>
      <c r="B58" s="89" t="s">
        <v>416</v>
      </c>
      <c r="C58" s="4"/>
      <c r="D58" s="248"/>
      <c r="E58" s="249"/>
      <c r="F58" s="250"/>
    </row>
    <row r="59" spans="1:6" s="253" customFormat="1">
      <c r="A59" s="89">
        <v>1.5</v>
      </c>
      <c r="B59" s="89" t="s">
        <v>7</v>
      </c>
      <c r="C59" s="251"/>
      <c r="D59" s="40"/>
      <c r="E59" s="252"/>
    </row>
    <row r="60" spans="1:6" s="253" customFormat="1">
      <c r="A60" s="89">
        <v>1.6</v>
      </c>
      <c r="B60" s="45" t="s">
        <v>8</v>
      </c>
      <c r="C60" s="87"/>
      <c r="D60" s="88"/>
      <c r="E60" s="252"/>
    </row>
    <row r="61" spans="1:6" s="253" customFormat="1">
      <c r="A61" s="90" t="s">
        <v>296</v>
      </c>
      <c r="B61" s="46" t="s">
        <v>52</v>
      </c>
      <c r="C61" s="251"/>
      <c r="D61" s="40"/>
      <c r="E61" s="252"/>
    </row>
    <row r="62" spans="1:6" s="253" customFormat="1" ht="30">
      <c r="A62" s="90" t="s">
        <v>297</v>
      </c>
      <c r="B62" s="46" t="s">
        <v>54</v>
      </c>
      <c r="C62" s="251"/>
      <c r="D62" s="40"/>
      <c r="E62" s="252"/>
    </row>
    <row r="63" spans="1:6" s="253" customFormat="1">
      <c r="A63" s="90" t="s">
        <v>298</v>
      </c>
      <c r="B63" s="46" t="s">
        <v>53</v>
      </c>
      <c r="C63" s="40"/>
      <c r="D63" s="40"/>
      <c r="E63" s="252"/>
    </row>
    <row r="64" spans="1:6" s="253" customFormat="1">
      <c r="A64" s="90" t="s">
        <v>299</v>
      </c>
      <c r="B64" s="46" t="s">
        <v>27</v>
      </c>
      <c r="C64" s="251"/>
      <c r="D64" s="40"/>
      <c r="E64" s="252"/>
    </row>
    <row r="65" spans="1:5" s="253" customFormat="1">
      <c r="A65" s="90" t="s">
        <v>336</v>
      </c>
      <c r="B65" s="46" t="s">
        <v>337</v>
      </c>
      <c r="C65" s="251"/>
      <c r="D65" s="40"/>
      <c r="E65" s="252"/>
    </row>
    <row r="66" spans="1:5">
      <c r="A66" s="246">
        <v>2</v>
      </c>
      <c r="B66" s="246" t="s">
        <v>410</v>
      </c>
      <c r="C66" s="255"/>
      <c r="D66" s="87">
        <f>SUM(D67:D73)</f>
        <v>0</v>
      </c>
      <c r="E66" s="98"/>
    </row>
    <row r="67" spans="1:5">
      <c r="A67" s="100">
        <v>2.1</v>
      </c>
      <c r="B67" s="256" t="s">
        <v>99</v>
      </c>
      <c r="C67" s="257"/>
      <c r="D67" s="22"/>
      <c r="E67" s="98"/>
    </row>
    <row r="68" spans="1:5">
      <c r="A68" s="100">
        <v>2.2000000000000002</v>
      </c>
      <c r="B68" s="256" t="s">
        <v>411</v>
      </c>
      <c r="C68" s="257"/>
      <c r="D68" s="22"/>
      <c r="E68" s="98"/>
    </row>
    <row r="69" spans="1:5">
      <c r="A69" s="100">
        <v>2.2999999999999998</v>
      </c>
      <c r="B69" s="256" t="s">
        <v>103</v>
      </c>
      <c r="C69" s="257"/>
      <c r="D69" s="22"/>
      <c r="E69" s="98"/>
    </row>
    <row r="70" spans="1:5">
      <c r="A70" s="100">
        <v>2.4</v>
      </c>
      <c r="B70" s="256" t="s">
        <v>102</v>
      </c>
      <c r="C70" s="257"/>
      <c r="D70" s="22"/>
      <c r="E70" s="98"/>
    </row>
    <row r="71" spans="1:5">
      <c r="A71" s="100">
        <v>2.5</v>
      </c>
      <c r="B71" s="256" t="s">
        <v>412</v>
      </c>
      <c r="C71" s="257"/>
      <c r="D71" s="22"/>
      <c r="E71" s="98"/>
    </row>
    <row r="72" spans="1:5">
      <c r="A72" s="100">
        <v>2.6</v>
      </c>
      <c r="B72" s="256" t="s">
        <v>100</v>
      </c>
      <c r="C72" s="257"/>
      <c r="D72" s="22"/>
      <c r="E72" s="98"/>
    </row>
    <row r="73" spans="1:5">
      <c r="A73" s="100">
        <v>2.7</v>
      </c>
      <c r="B73" s="256" t="s">
        <v>101</v>
      </c>
      <c r="C73" s="258"/>
      <c r="D73" s="22"/>
      <c r="E73" s="98"/>
    </row>
    <row r="74" spans="1:5">
      <c r="A74" s="246">
        <v>3</v>
      </c>
      <c r="B74" s="246" t="s">
        <v>450</v>
      </c>
      <c r="C74" s="87"/>
      <c r="D74" s="22"/>
      <c r="E74" s="98"/>
    </row>
    <row r="75" spans="1:5">
      <c r="A75" s="246">
        <v>4</v>
      </c>
      <c r="B75" s="246" t="s">
        <v>251</v>
      </c>
      <c r="C75" s="87"/>
      <c r="D75" s="87">
        <f>SUM(D76:D77)</f>
        <v>0</v>
      </c>
      <c r="E75" s="98"/>
    </row>
    <row r="76" spans="1:5">
      <c r="A76" s="100">
        <v>4.0999999999999996</v>
      </c>
      <c r="B76" s="100" t="s">
        <v>252</v>
      </c>
      <c r="C76" s="257"/>
      <c r="D76" s="8"/>
      <c r="E76" s="98"/>
    </row>
    <row r="77" spans="1:5">
      <c r="A77" s="100">
        <v>4.2</v>
      </c>
      <c r="B77" s="100" t="s">
        <v>253</v>
      </c>
      <c r="C77" s="258"/>
      <c r="D77" s="8"/>
      <c r="E77" s="98"/>
    </row>
    <row r="78" spans="1:5">
      <c r="A78" s="246">
        <v>5</v>
      </c>
      <c r="B78" s="246" t="s">
        <v>278</v>
      </c>
      <c r="C78" s="285"/>
      <c r="D78" s="258"/>
      <c r="E78" s="98"/>
    </row>
    <row r="79" spans="1:5">
      <c r="B79" s="44"/>
    </row>
    <row r="80" spans="1:5">
      <c r="A80" s="530" t="s">
        <v>500</v>
      </c>
      <c r="B80" s="530"/>
      <c r="C80" s="530"/>
      <c r="D80" s="530"/>
      <c r="E80" s="5"/>
    </row>
    <row r="81" spans="1:9">
      <c r="B81" s="44"/>
    </row>
    <row r="82" spans="1:9" s="23" customFormat="1" ht="12.75"/>
    <row r="83" spans="1:9">
      <c r="A83" s="71" t="s">
        <v>106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1" t="s">
        <v>447</v>
      </c>
      <c r="D86" s="12"/>
      <c r="E86"/>
      <c r="F86"/>
      <c r="G86"/>
      <c r="H86"/>
      <c r="I86"/>
    </row>
    <row r="87" spans="1:9">
      <c r="A87"/>
      <c r="B87" s="2" t="s">
        <v>448</v>
      </c>
      <c r="D87" s="12"/>
      <c r="E87"/>
      <c r="F87"/>
      <c r="G87"/>
      <c r="H87"/>
      <c r="I87"/>
    </row>
    <row r="88" spans="1:9" customFormat="1" ht="12.75">
      <c r="B88" s="67" t="s">
        <v>138</v>
      </c>
    </row>
    <row r="89" spans="1:9" s="23" customFormat="1" ht="12.75"/>
  </sheetData>
  <mergeCells count="4">
    <mergeCell ref="C1:D1"/>
    <mergeCell ref="C2:D2"/>
    <mergeCell ref="A80:D80"/>
    <mergeCell ref="C8:D8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8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326</v>
      </c>
      <c r="B1" s="79"/>
      <c r="C1" s="527" t="s">
        <v>108</v>
      </c>
      <c r="D1" s="527"/>
      <c r="E1" s="93"/>
    </row>
    <row r="2" spans="1:5" s="6" customFormat="1">
      <c r="A2" s="76" t="s">
        <v>327</v>
      </c>
      <c r="B2" s="79"/>
      <c r="C2" s="517" t="s">
        <v>625</v>
      </c>
      <c r="D2" s="518"/>
      <c r="E2" s="93"/>
    </row>
    <row r="3" spans="1:5" s="6" customFormat="1">
      <c r="A3" s="78" t="s">
        <v>139</v>
      </c>
      <c r="B3" s="76"/>
      <c r="C3" s="167"/>
      <c r="D3" s="167"/>
      <c r="E3" s="93"/>
    </row>
    <row r="4" spans="1:5" s="6" customFormat="1">
      <c r="A4" s="78"/>
      <c r="B4" s="78"/>
      <c r="C4" s="167"/>
      <c r="D4" s="167"/>
      <c r="E4" s="93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>
      <c r="A6" s="82" t="str">
        <f>'ფორმა N1'!D4</f>
        <v>საქართველოს კონსერვატიული პარტია</v>
      </c>
      <c r="B6" s="82"/>
      <c r="C6" s="83"/>
      <c r="D6" s="83"/>
      <c r="E6" s="94"/>
    </row>
    <row r="7" spans="1:5">
      <c r="A7" s="79"/>
      <c r="B7" s="79"/>
      <c r="C7" s="78"/>
      <c r="D7" s="78"/>
      <c r="E7" s="94"/>
    </row>
    <row r="8" spans="1:5" s="6" customFormat="1">
      <c r="A8" s="166"/>
      <c r="B8" s="166"/>
      <c r="C8" s="80"/>
      <c r="D8" s="80"/>
      <c r="E8" s="93"/>
    </row>
    <row r="9" spans="1:5" s="6" customFormat="1" ht="30">
      <c r="A9" s="91" t="s">
        <v>64</v>
      </c>
      <c r="B9" s="91" t="s">
        <v>332</v>
      </c>
      <c r="C9" s="81" t="s">
        <v>10</v>
      </c>
      <c r="D9" s="81" t="s">
        <v>9</v>
      </c>
      <c r="E9" s="93"/>
    </row>
    <row r="10" spans="1:5" s="9" customFormat="1" ht="18">
      <c r="A10" s="100" t="s">
        <v>328</v>
      </c>
      <c r="B10" s="100"/>
      <c r="C10" s="4"/>
      <c r="D10" s="4"/>
      <c r="E10" s="95"/>
    </row>
    <row r="11" spans="1:5" s="10" customFormat="1">
      <c r="A11" s="100" t="s">
        <v>329</v>
      </c>
      <c r="B11" s="100"/>
      <c r="C11" s="4"/>
      <c r="D11" s="4"/>
      <c r="E11" s="96"/>
    </row>
    <row r="12" spans="1:5" s="10" customFormat="1">
      <c r="A12" s="89" t="s">
        <v>277</v>
      </c>
      <c r="B12" s="89"/>
      <c r="C12" s="4"/>
      <c r="D12" s="4"/>
      <c r="E12" s="96"/>
    </row>
    <row r="13" spans="1:5" s="10" customFormat="1">
      <c r="A13" s="89" t="s">
        <v>277</v>
      </c>
      <c r="B13" s="89"/>
      <c r="C13" s="4"/>
      <c r="D13" s="4"/>
      <c r="E13" s="96"/>
    </row>
    <row r="14" spans="1:5" s="10" customFormat="1">
      <c r="A14" s="89" t="s">
        <v>277</v>
      </c>
      <c r="B14" s="89"/>
      <c r="C14" s="4"/>
      <c r="D14" s="4"/>
      <c r="E14" s="96"/>
    </row>
    <row r="15" spans="1:5" s="10" customFormat="1">
      <c r="A15" s="89" t="s">
        <v>277</v>
      </c>
      <c r="B15" s="89"/>
      <c r="C15" s="4"/>
      <c r="D15" s="4"/>
      <c r="E15" s="96"/>
    </row>
    <row r="16" spans="1:5" s="10" customFormat="1">
      <c r="A16" s="89" t="s">
        <v>277</v>
      </c>
      <c r="B16" s="89"/>
      <c r="C16" s="4"/>
      <c r="D16" s="4"/>
      <c r="E16" s="96"/>
    </row>
    <row r="17" spans="1:5" s="10" customFormat="1" ht="17.25" customHeight="1">
      <c r="A17" s="100" t="s">
        <v>330</v>
      </c>
      <c r="B17" s="89"/>
      <c r="C17" s="4"/>
      <c r="D17" s="4"/>
      <c r="E17" s="96"/>
    </row>
    <row r="18" spans="1:5" s="10" customFormat="1" ht="18" customHeight="1">
      <c r="A18" s="100" t="s">
        <v>331</v>
      </c>
      <c r="B18" s="89"/>
      <c r="C18" s="4"/>
      <c r="D18" s="421"/>
      <c r="E18" s="96"/>
    </row>
    <row r="19" spans="1:5" s="10" customFormat="1">
      <c r="A19" s="89" t="s">
        <v>277</v>
      </c>
      <c r="B19" s="89"/>
      <c r="C19" s="4"/>
      <c r="D19" s="4"/>
      <c r="E19" s="96"/>
    </row>
    <row r="20" spans="1:5" s="10" customFormat="1">
      <c r="A20" s="89" t="s">
        <v>277</v>
      </c>
      <c r="B20" s="89"/>
      <c r="C20" s="4"/>
      <c r="D20" s="421"/>
      <c r="E20" s="96"/>
    </row>
    <row r="21" spans="1:5" s="10" customFormat="1">
      <c r="A21" s="89" t="s">
        <v>277</v>
      </c>
      <c r="B21" s="89"/>
      <c r="C21" s="4"/>
      <c r="D21" s="421"/>
      <c r="E21" s="96"/>
    </row>
    <row r="22" spans="1:5" s="10" customFormat="1">
      <c r="A22" s="89" t="s">
        <v>277</v>
      </c>
      <c r="B22" s="89"/>
      <c r="C22" s="4"/>
      <c r="D22" s="4"/>
      <c r="E22" s="96"/>
    </row>
    <row r="23" spans="1:5" s="10" customFormat="1">
      <c r="A23" s="89" t="s">
        <v>277</v>
      </c>
      <c r="B23" s="89"/>
      <c r="C23" s="4"/>
      <c r="D23" s="4"/>
      <c r="E23" s="96"/>
    </row>
    <row r="24" spans="1:5">
      <c r="A24" s="101"/>
      <c r="B24" s="101" t="s">
        <v>335</v>
      </c>
      <c r="C24" s="88"/>
      <c r="D24" s="423">
        <f>SUM(D10:D23)</f>
        <v>0</v>
      </c>
      <c r="E24" s="98"/>
    </row>
    <row r="25" spans="1:5">
      <c r="A25" s="44"/>
      <c r="B25" s="44"/>
    </row>
    <row r="26" spans="1:5">
      <c r="A26" s="267" t="s">
        <v>440</v>
      </c>
      <c r="E26" s="5"/>
    </row>
    <row r="27" spans="1:5">
      <c r="A27" s="2" t="s">
        <v>441</v>
      </c>
    </row>
    <row r="28" spans="1:5">
      <c r="A28" s="221" t="s">
        <v>442</v>
      </c>
    </row>
    <row r="29" spans="1:5">
      <c r="A29" s="221"/>
    </row>
    <row r="30" spans="1:5">
      <c r="A30" s="221" t="s">
        <v>350</v>
      </c>
    </row>
    <row r="31" spans="1:5" s="23" customFormat="1" ht="12.75"/>
    <row r="32" spans="1:5">
      <c r="A32" s="71" t="s">
        <v>106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71"/>
      <c r="B35" s="71" t="s">
        <v>270</v>
      </c>
      <c r="D35" s="12"/>
      <c r="E35"/>
      <c r="F35"/>
      <c r="G35"/>
      <c r="H35"/>
      <c r="I35"/>
    </row>
    <row r="36" spans="1:9">
      <c r="B36" s="2" t="s">
        <v>269</v>
      </c>
      <c r="D36" s="12"/>
      <c r="E36"/>
      <c r="F36"/>
      <c r="G36"/>
      <c r="H36"/>
      <c r="I36"/>
    </row>
    <row r="37" spans="1:9" customFormat="1" ht="12.75">
      <c r="A37" s="67"/>
      <c r="B37" s="67" t="s">
        <v>138</v>
      </c>
    </row>
    <row r="3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2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91" customWidth="1"/>
    <col min="2" max="2" width="20.85546875" style="191" customWidth="1"/>
    <col min="3" max="3" width="26" style="191" customWidth="1"/>
    <col min="4" max="4" width="17" style="191" customWidth="1"/>
    <col min="5" max="5" width="18.140625" style="191" customWidth="1"/>
    <col min="6" max="6" width="14.7109375" style="191" customWidth="1"/>
    <col min="7" max="7" width="15.5703125" style="191" customWidth="1"/>
    <col min="8" max="8" width="14.7109375" style="191" customWidth="1"/>
    <col min="9" max="9" width="29.7109375" style="191" customWidth="1"/>
    <col min="10" max="10" width="0" style="191" hidden="1" customWidth="1"/>
    <col min="11" max="16384" width="9.140625" style="191"/>
  </cols>
  <sheetData>
    <row r="1" spans="1:10" ht="15">
      <c r="A1" s="76" t="s">
        <v>413</v>
      </c>
      <c r="B1" s="76"/>
      <c r="C1" s="79"/>
      <c r="D1" s="79"/>
      <c r="E1" s="79"/>
      <c r="F1" s="79"/>
      <c r="G1" s="233"/>
      <c r="H1" s="233"/>
      <c r="I1" s="527" t="s">
        <v>108</v>
      </c>
      <c r="J1" s="527"/>
    </row>
    <row r="2" spans="1:10" ht="15">
      <c r="A2" s="78" t="s">
        <v>139</v>
      </c>
      <c r="B2" s="76"/>
      <c r="C2" s="79"/>
      <c r="D2" s="79"/>
      <c r="E2" s="79"/>
      <c r="F2" s="79"/>
      <c r="G2" s="233"/>
      <c r="H2" s="233"/>
      <c r="I2" s="517" t="s">
        <v>625</v>
      </c>
      <c r="J2" s="518"/>
    </row>
    <row r="3" spans="1:10" ht="15">
      <c r="A3" s="78"/>
      <c r="B3" s="78"/>
      <c r="C3" s="76"/>
      <c r="D3" s="76"/>
      <c r="E3" s="76"/>
      <c r="F3" s="76"/>
      <c r="G3" s="169"/>
      <c r="H3" s="169"/>
      <c r="I3" s="233"/>
    </row>
    <row r="4" spans="1:10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  <c r="I4" s="78"/>
    </row>
    <row r="5" spans="1:10" ht="15">
      <c r="A5" s="82" t="str">
        <f>'ფორმა N1'!D4</f>
        <v>საქართველოს კონსერვატიული პარტია</v>
      </c>
      <c r="B5" s="82"/>
      <c r="C5" s="82"/>
      <c r="D5" s="82"/>
      <c r="E5" s="82"/>
      <c r="F5" s="82"/>
      <c r="G5" s="83"/>
      <c r="H5" s="83"/>
      <c r="I5" s="83"/>
    </row>
    <row r="6" spans="1:10" ht="15">
      <c r="A6" s="79"/>
      <c r="B6" s="79"/>
      <c r="C6" s="79"/>
      <c r="D6" s="79"/>
      <c r="E6" s="79"/>
      <c r="F6" s="79"/>
      <c r="G6" s="78"/>
      <c r="H6" s="78"/>
      <c r="I6" s="78"/>
    </row>
    <row r="7" spans="1:10" ht="15">
      <c r="A7" s="168"/>
      <c r="B7" s="168"/>
      <c r="C7" s="168"/>
      <c r="D7" s="227"/>
      <c r="E7" s="168"/>
      <c r="F7" s="168"/>
      <c r="G7" s="80"/>
      <c r="H7" s="80"/>
      <c r="I7" s="80"/>
    </row>
    <row r="8" spans="1:10" ht="45">
      <c r="A8" s="92" t="s">
        <v>64</v>
      </c>
      <c r="B8" s="92" t="s">
        <v>339</v>
      </c>
      <c r="C8" s="92" t="s">
        <v>340</v>
      </c>
      <c r="D8" s="92" t="s">
        <v>226</v>
      </c>
      <c r="E8" s="92" t="s">
        <v>344</v>
      </c>
      <c r="F8" s="92" t="s">
        <v>348</v>
      </c>
      <c r="G8" s="81" t="s">
        <v>10</v>
      </c>
      <c r="H8" s="81" t="s">
        <v>9</v>
      </c>
      <c r="I8" s="81" t="s">
        <v>395</v>
      </c>
      <c r="J8" s="236" t="s">
        <v>347</v>
      </c>
    </row>
    <row r="9" spans="1:10" ht="15">
      <c r="A9" s="100">
        <v>2</v>
      </c>
      <c r="B9" s="424"/>
      <c r="C9" s="424"/>
      <c r="D9" s="426"/>
      <c r="E9" s="509"/>
      <c r="F9" s="510"/>
      <c r="G9" s="507"/>
      <c r="H9" s="507"/>
      <c r="I9" s="507"/>
      <c r="J9" s="236" t="s">
        <v>0</v>
      </c>
    </row>
    <row r="10" spans="1:10" ht="29.25" customHeight="1">
      <c r="A10" s="100">
        <v>3</v>
      </c>
      <c r="B10" s="424"/>
      <c r="C10" s="424"/>
      <c r="D10" s="426"/>
      <c r="E10" s="510"/>
      <c r="F10" s="510"/>
      <c r="G10" s="507"/>
      <c r="H10" s="507"/>
      <c r="I10" s="511"/>
    </row>
    <row r="11" spans="1:10" ht="15">
      <c r="A11" s="100">
        <v>4</v>
      </c>
      <c r="B11" s="424"/>
      <c r="C11" s="424"/>
      <c r="D11" s="424"/>
      <c r="E11" s="512"/>
      <c r="F11" s="510"/>
      <c r="G11" s="507"/>
      <c r="H11" s="507"/>
      <c r="I11" s="511"/>
    </row>
    <row r="12" spans="1:10" ht="25.5" customHeight="1">
      <c r="A12" s="100">
        <v>5</v>
      </c>
      <c r="B12" s="428"/>
      <c r="C12" s="428"/>
      <c r="D12" s="424"/>
      <c r="E12" s="510"/>
      <c r="F12" s="510"/>
      <c r="G12" s="507"/>
      <c r="H12" s="507"/>
      <c r="I12" s="511"/>
    </row>
    <row r="13" spans="1:10" ht="24.75" customHeight="1">
      <c r="A13" s="100">
        <v>6</v>
      </c>
      <c r="B13" s="424"/>
      <c r="C13" s="424"/>
      <c r="D13" s="426"/>
      <c r="E13" s="510"/>
      <c r="F13" s="510"/>
      <c r="G13" s="507"/>
      <c r="H13" s="507"/>
      <c r="I13" s="511"/>
    </row>
    <row r="14" spans="1:10" ht="29.25" customHeight="1">
      <c r="A14" s="100">
        <v>7</v>
      </c>
      <c r="B14" s="424"/>
      <c r="C14" s="424"/>
      <c r="D14" s="424"/>
      <c r="E14" s="510"/>
      <c r="F14" s="510"/>
      <c r="G14" s="507"/>
      <c r="H14" s="507"/>
      <c r="I14" s="511"/>
    </row>
    <row r="15" spans="1:10" ht="30.75" customHeight="1">
      <c r="A15" s="100">
        <v>8</v>
      </c>
      <c r="B15" s="424"/>
      <c r="C15" s="424"/>
      <c r="D15" s="424"/>
      <c r="E15" s="510"/>
      <c r="F15" s="510"/>
      <c r="G15" s="507"/>
      <c r="H15" s="507"/>
      <c r="I15" s="511"/>
    </row>
    <row r="16" spans="1:10" ht="26.25" customHeight="1">
      <c r="A16" s="100">
        <v>9</v>
      </c>
      <c r="B16" s="424"/>
      <c r="C16" s="424"/>
      <c r="D16" s="424"/>
      <c r="E16" s="510"/>
      <c r="F16" s="510"/>
      <c r="G16" s="513"/>
      <c r="H16" s="513"/>
      <c r="I16" s="511"/>
    </row>
    <row r="17" spans="1:9" ht="33" customHeight="1">
      <c r="A17" s="100">
        <v>9</v>
      </c>
      <c r="B17" s="514"/>
      <c r="C17" s="514"/>
      <c r="D17" s="431"/>
      <c r="E17" s="515"/>
      <c r="F17" s="100"/>
      <c r="G17" s="4"/>
      <c r="H17" s="4"/>
      <c r="I17" s="432"/>
    </row>
    <row r="18" spans="1:9" ht="15">
      <c r="A18" s="100">
        <v>10</v>
      </c>
      <c r="B18" s="429"/>
      <c r="C18" s="430"/>
      <c r="D18" s="431"/>
      <c r="E18" s="431"/>
      <c r="F18" s="100"/>
      <c r="G18" s="4"/>
      <c r="H18" s="4"/>
      <c r="I18" s="4"/>
    </row>
    <row r="19" spans="1:9" ht="15">
      <c r="A19" s="100">
        <v>11</v>
      </c>
      <c r="B19" s="89"/>
      <c r="C19" s="89"/>
      <c r="D19" s="89"/>
      <c r="E19" s="89"/>
      <c r="F19" s="100"/>
      <c r="G19" s="4"/>
      <c r="H19" s="4"/>
      <c r="I19" s="4"/>
    </row>
    <row r="20" spans="1:9" ht="15">
      <c r="A20" s="100"/>
      <c r="B20" s="89"/>
      <c r="C20" s="89"/>
      <c r="D20" s="89"/>
      <c r="E20" s="89"/>
      <c r="F20" s="100"/>
      <c r="G20" s="4"/>
      <c r="H20" s="4"/>
      <c r="I20" s="4"/>
    </row>
    <row r="21" spans="1:9" ht="15">
      <c r="A21" s="89" t="s">
        <v>275</v>
      </c>
      <c r="B21" s="89"/>
      <c r="C21" s="89"/>
      <c r="D21" s="89"/>
      <c r="E21" s="89"/>
      <c r="F21" s="100"/>
      <c r="G21" s="4"/>
      <c r="H21" s="4"/>
      <c r="I21" s="4"/>
    </row>
    <row r="22" spans="1:9" ht="15">
      <c r="A22" s="89"/>
      <c r="B22" s="101"/>
      <c r="C22" s="101"/>
      <c r="D22" s="101"/>
      <c r="E22" s="101"/>
      <c r="F22" s="89" t="s">
        <v>455</v>
      </c>
      <c r="G22" s="504">
        <f>SUM(G9:G21)</f>
        <v>0</v>
      </c>
      <c r="H22" s="504">
        <f>SUM(H9:H21)</f>
        <v>0</v>
      </c>
      <c r="I22" s="504">
        <f>SUM(I9:I21)</f>
        <v>0</v>
      </c>
    </row>
    <row r="23" spans="1:9" ht="15">
      <c r="A23" s="234"/>
      <c r="B23" s="234"/>
      <c r="C23" s="234"/>
      <c r="D23" s="234"/>
      <c r="E23" s="234"/>
      <c r="F23" s="234"/>
      <c r="G23" s="234"/>
      <c r="H23" s="190"/>
      <c r="I23" s="190"/>
    </row>
    <row r="24" spans="1:9" ht="15">
      <c r="A24" s="235" t="s">
        <v>444</v>
      </c>
      <c r="B24" s="235"/>
      <c r="C24" s="234"/>
      <c r="D24" s="234"/>
      <c r="E24" s="234"/>
      <c r="F24" s="234"/>
      <c r="G24" s="234"/>
      <c r="H24" s="190"/>
      <c r="I24" s="190"/>
    </row>
    <row r="25" spans="1:9" ht="15">
      <c r="A25" s="235"/>
      <c r="B25" s="235"/>
      <c r="C25" s="234"/>
      <c r="D25" s="234"/>
      <c r="E25" s="234"/>
      <c r="F25" s="234"/>
      <c r="G25" s="234"/>
      <c r="H25" s="190"/>
      <c r="I25" s="190"/>
    </row>
    <row r="26" spans="1:9">
      <c r="A26" s="231"/>
      <c r="B26" s="231"/>
      <c r="C26" s="231"/>
      <c r="D26" s="231"/>
      <c r="E26" s="231"/>
      <c r="F26" s="231"/>
      <c r="G26" s="231"/>
      <c r="H26" s="231"/>
      <c r="I26" s="231"/>
    </row>
    <row r="27" spans="1:9" ht="15">
      <c r="A27" s="196" t="s">
        <v>106</v>
      </c>
      <c r="B27" s="196"/>
      <c r="C27" s="190"/>
      <c r="D27" s="190"/>
      <c r="E27" s="190"/>
      <c r="F27" s="190"/>
      <c r="G27" s="190"/>
      <c r="H27" s="190"/>
      <c r="I27" s="190"/>
    </row>
    <row r="28" spans="1:9" ht="15">
      <c r="A28" s="190"/>
      <c r="B28" s="190"/>
      <c r="C28" s="190"/>
      <c r="D28" s="190"/>
      <c r="E28" s="190"/>
      <c r="F28" s="190"/>
      <c r="G28" s="190"/>
      <c r="H28" s="190"/>
      <c r="I28" s="190"/>
    </row>
    <row r="29" spans="1:9" ht="15">
      <c r="A29" s="190"/>
      <c r="B29" s="190"/>
      <c r="C29" s="190"/>
      <c r="D29" s="190"/>
      <c r="E29" s="194"/>
      <c r="F29" s="194"/>
      <c r="G29" s="194"/>
      <c r="H29" s="190"/>
      <c r="I29" s="190"/>
    </row>
    <row r="30" spans="1:9" ht="15">
      <c r="A30" s="196"/>
      <c r="B30" s="196"/>
      <c r="C30" s="196" t="s">
        <v>394</v>
      </c>
      <c r="D30" s="196"/>
      <c r="E30" s="196"/>
      <c r="F30" s="196"/>
      <c r="G30" s="196"/>
      <c r="H30" s="190"/>
      <c r="I30" s="190"/>
    </row>
    <row r="31" spans="1:9" ht="15">
      <c r="A31" s="190"/>
      <c r="B31" s="190"/>
      <c r="C31" s="190" t="s">
        <v>393</v>
      </c>
      <c r="D31" s="190"/>
      <c r="E31" s="190"/>
      <c r="F31" s="190"/>
      <c r="G31" s="190"/>
      <c r="H31" s="190"/>
      <c r="I31" s="190"/>
    </row>
    <row r="32" spans="1:9">
      <c r="A32" s="198"/>
      <c r="B32" s="198"/>
      <c r="C32" s="198" t="s">
        <v>138</v>
      </c>
      <c r="D32" s="198"/>
      <c r="E32" s="198"/>
      <c r="F32" s="198"/>
      <c r="G32" s="198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6" customWidth="1"/>
    <col min="6" max="6" width="15.140625" customWidth="1"/>
    <col min="7" max="7" width="15" customWidth="1"/>
    <col min="8" max="8" width="12" customWidth="1"/>
  </cols>
  <sheetData>
    <row r="1" spans="1:9" ht="15">
      <c r="A1" s="76" t="s">
        <v>365</v>
      </c>
      <c r="B1" s="79"/>
      <c r="C1" s="79"/>
      <c r="D1" s="79"/>
      <c r="E1" s="79"/>
      <c r="F1" s="79"/>
      <c r="G1" s="527" t="s">
        <v>108</v>
      </c>
      <c r="H1" s="527"/>
      <c r="I1" s="393"/>
    </row>
    <row r="2" spans="1:9" ht="15">
      <c r="A2" s="78" t="s">
        <v>139</v>
      </c>
      <c r="B2" s="79"/>
      <c r="C2" s="79"/>
      <c r="D2" s="79"/>
      <c r="E2" s="79"/>
      <c r="F2" s="79"/>
      <c r="G2" s="517" t="s">
        <v>625</v>
      </c>
      <c r="H2" s="518"/>
      <c r="I2" s="78"/>
    </row>
    <row r="3" spans="1:9" ht="15">
      <c r="A3" s="78"/>
      <c r="B3" s="78"/>
      <c r="C3" s="78"/>
      <c r="D3" s="78"/>
      <c r="E3" s="78"/>
      <c r="F3" s="78"/>
      <c r="G3" s="169"/>
      <c r="H3" s="169"/>
      <c r="I3" s="393"/>
    </row>
    <row r="4" spans="1:9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  <c r="I4" s="78"/>
    </row>
    <row r="5" spans="1:9" ht="15">
      <c r="A5" s="82" t="str">
        <f>'ფორმა N1'!D4</f>
        <v>საქართველოს კონსერვატიული პარტია</v>
      </c>
      <c r="B5" s="82"/>
      <c r="C5" s="82"/>
      <c r="D5" s="82"/>
      <c r="E5" s="82"/>
      <c r="F5" s="82"/>
      <c r="G5" s="83"/>
      <c r="H5" s="83"/>
      <c r="I5" s="393"/>
    </row>
    <row r="6" spans="1:9" ht="15">
      <c r="A6" s="79"/>
      <c r="B6" s="79"/>
      <c r="C6" s="79"/>
      <c r="D6" s="79"/>
      <c r="E6" s="79"/>
      <c r="F6" s="79"/>
      <c r="G6" s="78"/>
      <c r="H6" s="78"/>
      <c r="I6" s="78"/>
    </row>
    <row r="7" spans="1:9" ht="15">
      <c r="A7" s="168"/>
      <c r="B7" s="168"/>
      <c r="C7" s="280"/>
      <c r="D7" s="168"/>
      <c r="E7" s="168"/>
      <c r="F7" s="168"/>
      <c r="G7" s="80"/>
      <c r="H7" s="80"/>
      <c r="I7" s="78"/>
    </row>
    <row r="8" spans="1:9" ht="45">
      <c r="A8" s="389" t="s">
        <v>64</v>
      </c>
      <c r="B8" s="81" t="s">
        <v>339</v>
      </c>
      <c r="C8" s="92" t="s">
        <v>340</v>
      </c>
      <c r="D8" s="92" t="s">
        <v>226</v>
      </c>
      <c r="E8" s="92" t="s">
        <v>343</v>
      </c>
      <c r="F8" s="92" t="s">
        <v>342</v>
      </c>
      <c r="G8" s="92" t="s">
        <v>389</v>
      </c>
      <c r="H8" s="81" t="s">
        <v>10</v>
      </c>
      <c r="I8" s="81" t="s">
        <v>9</v>
      </c>
    </row>
    <row r="9" spans="1:9" ht="78.75" customHeight="1">
      <c r="A9" s="390"/>
      <c r="B9" s="391" t="s">
        <v>623</v>
      </c>
      <c r="C9" s="89" t="s">
        <v>624</v>
      </c>
      <c r="D9" s="427">
        <v>1027034639</v>
      </c>
      <c r="E9" s="89" t="s">
        <v>612</v>
      </c>
      <c r="F9" s="89" t="s">
        <v>613</v>
      </c>
      <c r="G9" s="89">
        <v>2</v>
      </c>
      <c r="H9" s="4">
        <v>730</v>
      </c>
      <c r="I9" s="4">
        <v>730</v>
      </c>
    </row>
    <row r="10" spans="1:9" ht="114" customHeight="1">
      <c r="A10" s="390"/>
      <c r="B10" s="391" t="s">
        <v>622</v>
      </c>
      <c r="C10" s="89" t="s">
        <v>611</v>
      </c>
      <c r="D10" s="434" t="s">
        <v>614</v>
      </c>
      <c r="E10" s="89" t="s">
        <v>612</v>
      </c>
      <c r="F10" s="89" t="s">
        <v>613</v>
      </c>
      <c r="G10" s="89">
        <v>2</v>
      </c>
      <c r="H10" s="4">
        <v>730</v>
      </c>
      <c r="I10" s="4">
        <v>730</v>
      </c>
    </row>
    <row r="11" spans="1:9" ht="120.75" customHeight="1">
      <c r="A11" s="390"/>
      <c r="B11" s="391"/>
      <c r="C11" s="89"/>
      <c r="D11" s="427"/>
      <c r="E11" s="89"/>
      <c r="F11" s="89"/>
      <c r="G11" s="89"/>
      <c r="H11" s="4"/>
      <c r="I11" s="4"/>
    </row>
    <row r="12" spans="1:9" ht="114.75" customHeight="1">
      <c r="A12" s="390"/>
      <c r="B12" s="391"/>
      <c r="C12" s="89"/>
      <c r="D12" s="434"/>
      <c r="E12" s="89"/>
      <c r="F12" s="89"/>
      <c r="G12" s="89"/>
      <c r="H12" s="4"/>
      <c r="I12" s="4"/>
    </row>
    <row r="13" spans="1:9" ht="23.25" customHeight="1">
      <c r="A13" s="390"/>
      <c r="B13" s="391"/>
      <c r="C13" s="89"/>
      <c r="D13" s="433"/>
      <c r="E13" s="89"/>
      <c r="F13" s="89"/>
      <c r="G13" s="89"/>
      <c r="H13" s="4"/>
      <c r="I13" s="4"/>
    </row>
    <row r="14" spans="1:9" ht="15">
      <c r="A14" s="390"/>
      <c r="B14" s="391"/>
      <c r="C14" s="89"/>
      <c r="D14" s="427"/>
      <c r="E14" s="89"/>
      <c r="F14" s="89"/>
      <c r="G14" s="89"/>
      <c r="H14" s="4"/>
      <c r="I14" s="4"/>
    </row>
    <row r="15" spans="1:9" ht="15">
      <c r="A15" s="390"/>
      <c r="B15" s="391"/>
      <c r="C15" s="89"/>
      <c r="D15" s="427"/>
      <c r="E15" s="89"/>
      <c r="F15" s="89"/>
      <c r="G15" s="89"/>
      <c r="H15" s="4"/>
      <c r="I15" s="4"/>
    </row>
    <row r="16" spans="1:9" ht="23.25" customHeight="1">
      <c r="A16" s="390"/>
      <c r="B16" s="391"/>
      <c r="C16" s="89"/>
      <c r="D16" s="434"/>
      <c r="E16" s="89"/>
      <c r="F16" s="89"/>
      <c r="G16" s="89"/>
      <c r="H16" s="4"/>
      <c r="I16" s="4"/>
    </row>
    <row r="17" spans="1:9" ht="26.25" customHeight="1">
      <c r="A17" s="390"/>
      <c r="B17" s="391"/>
      <c r="C17" s="89"/>
      <c r="D17" s="434"/>
      <c r="E17" s="89"/>
      <c r="F17" s="89"/>
      <c r="G17" s="89"/>
      <c r="H17" s="4"/>
      <c r="I17" s="4"/>
    </row>
    <row r="18" spans="1:9" ht="15">
      <c r="A18" s="390"/>
      <c r="B18" s="391"/>
      <c r="C18" s="89"/>
      <c r="D18" s="89"/>
      <c r="E18" s="89"/>
      <c r="F18" s="89"/>
      <c r="G18" s="89"/>
      <c r="H18" s="4"/>
      <c r="I18" s="4"/>
    </row>
    <row r="19" spans="1:9" ht="15">
      <c r="A19" s="390"/>
      <c r="B19" s="391"/>
      <c r="C19" s="89"/>
      <c r="D19" s="434"/>
      <c r="E19" s="89"/>
      <c r="F19" s="89"/>
      <c r="G19" s="89"/>
      <c r="H19" s="4"/>
      <c r="I19" s="4"/>
    </row>
    <row r="20" spans="1:9" ht="15">
      <c r="A20" s="390"/>
      <c r="B20" s="391"/>
      <c r="C20" s="89"/>
      <c r="D20" s="89"/>
      <c r="E20" s="89"/>
      <c r="F20" s="89"/>
      <c r="G20" s="89"/>
      <c r="H20" s="4"/>
      <c r="I20" s="4"/>
    </row>
    <row r="21" spans="1:9" ht="15">
      <c r="A21" s="390"/>
      <c r="B21" s="391"/>
      <c r="C21" s="89"/>
      <c r="D21" s="89"/>
      <c r="E21" s="89"/>
      <c r="F21" s="89"/>
      <c r="G21" s="89"/>
      <c r="H21" s="4"/>
      <c r="I21" s="4"/>
    </row>
    <row r="22" spans="1:9" ht="15">
      <c r="A22" s="390"/>
      <c r="B22" s="391"/>
      <c r="C22" s="89"/>
      <c r="D22" s="425"/>
      <c r="E22" s="89"/>
      <c r="F22" s="89"/>
      <c r="G22" s="89"/>
      <c r="H22" s="4"/>
      <c r="I22" s="4"/>
    </row>
    <row r="23" spans="1:9" ht="15">
      <c r="A23" s="390"/>
      <c r="B23" s="391"/>
      <c r="C23" s="89"/>
      <c r="D23" s="89"/>
      <c r="E23" s="89"/>
      <c r="F23" s="89"/>
      <c r="G23" s="89"/>
      <c r="H23" s="4"/>
      <c r="I23" s="4"/>
    </row>
    <row r="24" spans="1:9" ht="15">
      <c r="A24" s="390"/>
      <c r="B24" s="391"/>
      <c r="C24" s="89"/>
      <c r="D24" s="89"/>
      <c r="E24" s="89"/>
      <c r="F24" s="89"/>
      <c r="G24" s="89"/>
      <c r="H24" s="4"/>
      <c r="I24" s="4"/>
    </row>
    <row r="25" spans="1:9" ht="15">
      <c r="A25" s="390"/>
      <c r="B25" s="391"/>
      <c r="C25" s="100"/>
      <c r="D25" s="433"/>
      <c r="E25" s="435"/>
      <c r="F25" s="100"/>
      <c r="G25" s="100"/>
      <c r="H25" s="4"/>
      <c r="I25" s="4"/>
    </row>
    <row r="26" spans="1:9" ht="15">
      <c r="A26" s="390"/>
      <c r="B26" s="391"/>
      <c r="C26" s="89"/>
      <c r="D26" s="89"/>
      <c r="E26" s="89"/>
      <c r="F26" s="89"/>
      <c r="G26" s="89"/>
      <c r="H26" s="4"/>
      <c r="I26" s="4"/>
    </row>
    <row r="27" spans="1:9" ht="15">
      <c r="A27" s="390"/>
      <c r="B27" s="391"/>
      <c r="C27" s="89"/>
      <c r="D27" s="89"/>
      <c r="E27" s="89"/>
      <c r="F27" s="89"/>
      <c r="G27" s="89"/>
      <c r="H27" s="4"/>
      <c r="I27" s="4"/>
    </row>
    <row r="28" spans="1:9" ht="15">
      <c r="A28" s="390"/>
      <c r="B28" s="391"/>
      <c r="C28" s="89"/>
      <c r="D28" s="89"/>
      <c r="E28" s="89"/>
      <c r="F28" s="89"/>
      <c r="G28" s="89"/>
      <c r="H28" s="4"/>
      <c r="I28" s="4"/>
    </row>
    <row r="29" spans="1:9" ht="15">
      <c r="A29" s="390"/>
      <c r="B29" s="391"/>
      <c r="C29" s="89"/>
      <c r="D29" s="89"/>
      <c r="E29" s="89"/>
      <c r="F29" s="89"/>
      <c r="G29" s="89"/>
      <c r="H29" s="4"/>
      <c r="I29" s="4"/>
    </row>
    <row r="30" spans="1:9" ht="15">
      <c r="A30" s="390"/>
      <c r="B30" s="391"/>
      <c r="C30" s="89"/>
      <c r="D30" s="89"/>
      <c r="E30" s="89"/>
      <c r="F30" s="89"/>
      <c r="G30" s="89"/>
      <c r="H30" s="4"/>
      <c r="I30" s="4"/>
    </row>
    <row r="31" spans="1:9" ht="15">
      <c r="A31" s="390"/>
      <c r="B31" s="391"/>
      <c r="C31" s="89"/>
      <c r="D31" s="89"/>
      <c r="E31" s="89"/>
      <c r="F31" s="89"/>
      <c r="G31" s="89"/>
      <c r="H31" s="4"/>
      <c r="I31" s="4"/>
    </row>
    <row r="32" spans="1:9" ht="15">
      <c r="A32" s="390"/>
      <c r="B32" s="391"/>
      <c r="C32" s="89"/>
      <c r="D32" s="89"/>
      <c r="E32" s="89"/>
      <c r="F32" s="89"/>
      <c r="G32" s="89"/>
      <c r="H32" s="4"/>
      <c r="I32" s="4"/>
    </row>
    <row r="33" spans="1:9" ht="15">
      <c r="A33" s="390"/>
      <c r="B33" s="391"/>
      <c r="C33" s="89"/>
      <c r="D33" s="89"/>
      <c r="E33" s="89"/>
      <c r="F33" s="89"/>
      <c r="G33" s="89"/>
      <c r="H33" s="4"/>
      <c r="I33" s="4"/>
    </row>
    <row r="34" spans="1:9" ht="15">
      <c r="A34" s="390"/>
      <c r="B34" s="392"/>
      <c r="C34" s="101"/>
      <c r="D34" s="101"/>
      <c r="E34" s="101"/>
      <c r="F34" s="101"/>
      <c r="G34" s="101" t="s">
        <v>338</v>
      </c>
      <c r="H34" s="88">
        <f>SUM(H9:H33)</f>
        <v>1460</v>
      </c>
      <c r="I34" s="88">
        <f>SUM(I9:I33)</f>
        <v>1460</v>
      </c>
    </row>
    <row r="35" spans="1:9" ht="15">
      <c r="A35" s="234"/>
      <c r="B35" s="234"/>
      <c r="C35" s="234"/>
      <c r="D35" s="234"/>
      <c r="E35" s="234"/>
      <c r="F35" s="234"/>
      <c r="G35" s="190"/>
      <c r="H35" s="190"/>
      <c r="I35" s="195"/>
    </row>
    <row r="36" spans="1:9" ht="15">
      <c r="A36" s="235" t="s">
        <v>349</v>
      </c>
      <c r="B36" s="234"/>
      <c r="C36" s="234"/>
      <c r="D36" s="234"/>
      <c r="E36" s="234"/>
      <c r="F36" s="234"/>
      <c r="G36" s="190"/>
      <c r="H36" s="190"/>
      <c r="I36" s="195"/>
    </row>
    <row r="37" spans="1:9" ht="15">
      <c r="A37" s="235" t="s">
        <v>352</v>
      </c>
      <c r="B37" s="234"/>
      <c r="C37" s="234"/>
      <c r="D37" s="234"/>
      <c r="E37" s="234"/>
      <c r="F37" s="234"/>
      <c r="G37" s="190"/>
      <c r="H37" s="190"/>
      <c r="I37" s="195"/>
    </row>
    <row r="38" spans="1:9" ht="15">
      <c r="A38" s="235"/>
      <c r="B38" s="190"/>
      <c r="C38" s="190"/>
      <c r="D38" s="190"/>
      <c r="E38" s="190"/>
      <c r="F38" s="190"/>
      <c r="G38" s="190"/>
      <c r="H38" s="190"/>
      <c r="I38" s="195"/>
    </row>
    <row r="39" spans="1:9" ht="15">
      <c r="A39" s="235"/>
      <c r="B39" s="190"/>
      <c r="C39" s="190"/>
      <c r="D39" s="190"/>
      <c r="E39" s="190"/>
      <c r="G39" s="190"/>
      <c r="H39" s="190"/>
      <c r="I39" s="195"/>
    </row>
    <row r="40" spans="1:9">
      <c r="A40" s="231"/>
      <c r="B40" s="231"/>
      <c r="C40" s="231"/>
      <c r="D40" s="231"/>
      <c r="E40" s="231"/>
      <c r="F40" s="231"/>
      <c r="G40" s="231"/>
      <c r="H40" s="231"/>
      <c r="I40" s="195"/>
    </row>
    <row r="41" spans="1:9" ht="15">
      <c r="A41" s="196" t="s">
        <v>106</v>
      </c>
      <c r="B41" s="190"/>
      <c r="C41" s="190"/>
      <c r="D41" s="190"/>
      <c r="E41" s="190"/>
      <c r="F41" s="190"/>
      <c r="G41" s="190"/>
      <c r="H41" s="190"/>
      <c r="I41" s="195"/>
    </row>
    <row r="42" spans="1:9" ht="15">
      <c r="A42" s="190"/>
      <c r="B42" s="190"/>
      <c r="C42" s="190"/>
      <c r="D42" s="190"/>
      <c r="E42" s="190"/>
      <c r="F42" s="190"/>
      <c r="G42" s="190"/>
      <c r="H42" s="190"/>
      <c r="I42" s="195"/>
    </row>
    <row r="43" spans="1:9" ht="15">
      <c r="A43" s="190"/>
      <c r="B43" s="190"/>
      <c r="C43" s="190"/>
      <c r="D43" s="190"/>
      <c r="E43" s="190"/>
      <c r="F43" s="190"/>
      <c r="G43" s="190"/>
      <c r="H43" s="197"/>
      <c r="I43" s="195"/>
    </row>
    <row r="44" spans="1:9" ht="15">
      <c r="A44" s="196"/>
      <c r="B44" s="196" t="s">
        <v>270</v>
      </c>
      <c r="C44" s="196"/>
      <c r="D44" s="196"/>
      <c r="E44" s="196"/>
      <c r="F44" s="196"/>
      <c r="G44" s="190"/>
      <c r="H44" s="197"/>
      <c r="I44" s="195"/>
    </row>
    <row r="45" spans="1:9" ht="15">
      <c r="A45" s="190"/>
      <c r="B45" s="190" t="s">
        <v>269</v>
      </c>
      <c r="C45" s="190"/>
      <c r="D45" s="190"/>
      <c r="E45" s="190"/>
      <c r="F45" s="190"/>
      <c r="G45" s="190"/>
      <c r="H45" s="197"/>
      <c r="I45" s="195"/>
    </row>
    <row r="46" spans="1:9">
      <c r="A46" s="198"/>
      <c r="B46" s="198" t="s">
        <v>138</v>
      </c>
      <c r="C46" s="198"/>
      <c r="D46" s="198"/>
      <c r="E46" s="198"/>
      <c r="F46" s="198"/>
      <c r="G46" s="191"/>
      <c r="H46" s="191"/>
      <c r="I46" s="191"/>
    </row>
  </sheetData>
  <mergeCells count="2">
    <mergeCell ref="G1:H1"/>
    <mergeCell ref="G2:H2"/>
  </mergeCells>
  <printOptions gridLines="1"/>
  <pageMargins left="0.25" right="0.25" top="0.75" bottom="0.75" header="0.3" footer="0.3"/>
  <pageSetup scale="79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91" customWidth="1"/>
    <col min="2" max="2" width="13.140625" style="191" customWidth="1"/>
    <col min="3" max="3" width="15.140625" style="191" customWidth="1"/>
    <col min="4" max="4" width="18" style="191" customWidth="1"/>
    <col min="5" max="5" width="20.5703125" style="191" customWidth="1"/>
    <col min="6" max="6" width="21.28515625" style="191" customWidth="1"/>
    <col min="7" max="7" width="15.140625" style="191" customWidth="1"/>
    <col min="8" max="8" width="15.5703125" style="191" customWidth="1"/>
    <col min="9" max="9" width="13.42578125" style="191" customWidth="1"/>
    <col min="10" max="10" width="0" style="191" hidden="1" customWidth="1"/>
    <col min="11" max="16384" width="9.140625" style="191"/>
  </cols>
  <sheetData>
    <row r="1" spans="1:10" ht="15">
      <c r="A1" s="76" t="s">
        <v>464</v>
      </c>
      <c r="B1" s="76"/>
      <c r="C1" s="79"/>
      <c r="D1" s="79"/>
      <c r="E1" s="79"/>
      <c r="F1" s="79"/>
      <c r="G1" s="527" t="s">
        <v>108</v>
      </c>
      <c r="H1" s="527"/>
    </row>
    <row r="2" spans="1:10" ht="15">
      <c r="A2" s="78" t="s">
        <v>139</v>
      </c>
      <c r="B2" s="76"/>
      <c r="C2" s="79"/>
      <c r="D2" s="79"/>
      <c r="E2" s="79"/>
      <c r="F2" s="79"/>
      <c r="G2" s="517" t="s">
        <v>625</v>
      </c>
      <c r="H2" s="518"/>
    </row>
    <row r="3" spans="1:10" ht="15">
      <c r="A3" s="78"/>
      <c r="B3" s="78"/>
      <c r="C3" s="78"/>
      <c r="D3" s="78"/>
      <c r="E3" s="78"/>
      <c r="F3" s="78"/>
      <c r="G3" s="225"/>
      <c r="H3" s="225"/>
    </row>
    <row r="4" spans="1:10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</row>
    <row r="5" spans="1:10" ht="15">
      <c r="A5" s="82" t="str">
        <f>'ფორმა N1'!D4</f>
        <v>საქართველოს კონსერვატიული პარტია</v>
      </c>
      <c r="B5" s="82"/>
      <c r="C5" s="82"/>
      <c r="D5" s="82"/>
      <c r="E5" s="82"/>
      <c r="F5" s="82"/>
      <c r="G5" s="83"/>
      <c r="H5" s="83"/>
    </row>
    <row r="6" spans="1:10" ht="15">
      <c r="A6" s="79"/>
      <c r="B6" s="79"/>
      <c r="C6" s="79"/>
      <c r="D6" s="79"/>
      <c r="E6" s="79"/>
      <c r="F6" s="79"/>
      <c r="G6" s="78"/>
      <c r="H6" s="78"/>
    </row>
    <row r="7" spans="1:10" ht="15">
      <c r="A7" s="224"/>
      <c r="B7" s="224"/>
      <c r="C7" s="224"/>
      <c r="D7" s="227"/>
      <c r="E7" s="224"/>
      <c r="F7" s="224"/>
      <c r="G7" s="80"/>
      <c r="H7" s="80"/>
    </row>
    <row r="8" spans="1:10" ht="30">
      <c r="A8" s="92" t="s">
        <v>64</v>
      </c>
      <c r="B8" s="92" t="s">
        <v>339</v>
      </c>
      <c r="C8" s="92" t="s">
        <v>340</v>
      </c>
      <c r="D8" s="92" t="s">
        <v>226</v>
      </c>
      <c r="E8" s="92" t="s">
        <v>348</v>
      </c>
      <c r="F8" s="92" t="s">
        <v>341</v>
      </c>
      <c r="G8" s="81" t="s">
        <v>10</v>
      </c>
      <c r="H8" s="81" t="s">
        <v>9</v>
      </c>
      <c r="J8" s="236" t="s">
        <v>347</v>
      </c>
    </row>
    <row r="9" spans="1:10" ht="15">
      <c r="A9" s="100"/>
      <c r="B9" s="100"/>
      <c r="C9" s="100"/>
      <c r="D9" s="500"/>
      <c r="E9" s="100"/>
      <c r="F9" s="100"/>
      <c r="G9" s="4"/>
      <c r="H9" s="4"/>
      <c r="J9" s="236"/>
    </row>
    <row r="10" spans="1:10" ht="15">
      <c r="A10" s="100"/>
      <c r="B10" s="100"/>
      <c r="C10" s="100"/>
      <c r="D10" s="100"/>
      <c r="E10" s="100"/>
      <c r="F10" s="100"/>
      <c r="G10" s="4"/>
      <c r="H10" s="4"/>
    </row>
    <row r="11" spans="1:10" ht="15">
      <c r="A11" s="89"/>
      <c r="B11" s="89"/>
      <c r="C11" s="89"/>
      <c r="D11" s="89"/>
      <c r="E11" s="89"/>
      <c r="F11" s="89"/>
      <c r="G11" s="4"/>
      <c r="H11" s="4"/>
    </row>
    <row r="12" spans="1:10" ht="15">
      <c r="A12" s="89"/>
      <c r="B12" s="89"/>
      <c r="C12" s="89"/>
      <c r="D12" s="89"/>
      <c r="E12" s="89"/>
      <c r="F12" s="89"/>
      <c r="G12" s="4"/>
      <c r="H12" s="4"/>
    </row>
    <row r="13" spans="1:10" ht="15">
      <c r="A13" s="89"/>
      <c r="B13" s="89"/>
      <c r="C13" s="89"/>
      <c r="D13" s="89"/>
      <c r="E13" s="89"/>
      <c r="F13" s="89"/>
      <c r="G13" s="4"/>
      <c r="H13" s="4"/>
    </row>
    <row r="14" spans="1:10" ht="15">
      <c r="A14" s="89"/>
      <c r="B14" s="89"/>
      <c r="C14" s="89"/>
      <c r="D14" s="89"/>
      <c r="E14" s="89"/>
      <c r="F14" s="89"/>
      <c r="G14" s="4"/>
      <c r="H14" s="4"/>
    </row>
    <row r="15" spans="1:10" ht="15">
      <c r="A15" s="89"/>
      <c r="B15" s="89"/>
      <c r="C15" s="89"/>
      <c r="D15" s="89"/>
      <c r="E15" s="89"/>
      <c r="F15" s="89"/>
      <c r="G15" s="4"/>
      <c r="H15" s="4"/>
    </row>
    <row r="16" spans="1:10" ht="15">
      <c r="A16" s="89"/>
      <c r="B16" s="89"/>
      <c r="C16" s="89"/>
      <c r="D16" s="89"/>
      <c r="E16" s="89"/>
      <c r="F16" s="89"/>
      <c r="G16" s="4"/>
      <c r="H16" s="4"/>
    </row>
    <row r="17" spans="1:8" ht="15">
      <c r="A17" s="89"/>
      <c r="B17" s="89"/>
      <c r="C17" s="89"/>
      <c r="D17" s="89"/>
      <c r="E17" s="89"/>
      <c r="F17" s="89"/>
      <c r="G17" s="4"/>
      <c r="H17" s="4"/>
    </row>
    <row r="18" spans="1:8" ht="15">
      <c r="A18" s="89"/>
      <c r="B18" s="89"/>
      <c r="C18" s="89"/>
      <c r="D18" s="89"/>
      <c r="E18" s="89"/>
      <c r="F18" s="89"/>
      <c r="G18" s="4"/>
      <c r="H18" s="4"/>
    </row>
    <row r="19" spans="1:8" ht="15">
      <c r="A19" s="89"/>
      <c r="B19" s="89"/>
      <c r="C19" s="89"/>
      <c r="D19" s="89"/>
      <c r="E19" s="89"/>
      <c r="F19" s="89"/>
      <c r="G19" s="4"/>
      <c r="H19" s="4"/>
    </row>
    <row r="20" spans="1:8" ht="15">
      <c r="A20" s="89"/>
      <c r="B20" s="89"/>
      <c r="C20" s="89"/>
      <c r="D20" s="89"/>
      <c r="E20" s="89"/>
      <c r="F20" s="89"/>
      <c r="G20" s="4"/>
      <c r="H20" s="4"/>
    </row>
    <row r="21" spans="1:8" ht="15">
      <c r="A21" s="89"/>
      <c r="B21" s="89"/>
      <c r="C21" s="89"/>
      <c r="D21" s="89"/>
      <c r="E21" s="89"/>
      <c r="F21" s="89"/>
      <c r="G21" s="4"/>
      <c r="H21" s="4"/>
    </row>
    <row r="22" spans="1:8" ht="15">
      <c r="A22" s="89"/>
      <c r="B22" s="89"/>
      <c r="C22" s="89"/>
      <c r="D22" s="89"/>
      <c r="E22" s="89"/>
      <c r="F22" s="89"/>
      <c r="G22" s="4"/>
      <c r="H22" s="4"/>
    </row>
    <row r="23" spans="1:8" ht="15">
      <c r="A23" s="89"/>
      <c r="B23" s="89"/>
      <c r="C23" s="89"/>
      <c r="D23" s="89"/>
      <c r="E23" s="89"/>
      <c r="F23" s="89"/>
      <c r="G23" s="4"/>
      <c r="H23" s="4"/>
    </row>
    <row r="24" spans="1:8" ht="15">
      <c r="A24" s="89"/>
      <c r="B24" s="89"/>
      <c r="C24" s="89"/>
      <c r="D24" s="89"/>
      <c r="E24" s="89"/>
      <c r="F24" s="89"/>
      <c r="G24" s="4"/>
      <c r="H24" s="4"/>
    </row>
    <row r="25" spans="1:8" ht="15">
      <c r="A25" s="89"/>
      <c r="B25" s="89"/>
      <c r="C25" s="89"/>
      <c r="D25" s="89"/>
      <c r="E25" s="89"/>
      <c r="F25" s="89"/>
      <c r="G25" s="4"/>
      <c r="H25" s="4"/>
    </row>
    <row r="26" spans="1:8" ht="15">
      <c r="A26" s="89"/>
      <c r="B26" s="89"/>
      <c r="C26" s="89"/>
      <c r="D26" s="89"/>
      <c r="E26" s="89"/>
      <c r="F26" s="89"/>
      <c r="G26" s="4"/>
      <c r="H26" s="4"/>
    </row>
    <row r="27" spans="1:8" ht="15">
      <c r="A27" s="89"/>
      <c r="B27" s="89"/>
      <c r="C27" s="89"/>
      <c r="D27" s="89"/>
      <c r="E27" s="89"/>
      <c r="F27" s="89"/>
      <c r="G27" s="4"/>
      <c r="H27" s="4"/>
    </row>
    <row r="28" spans="1:8" ht="15">
      <c r="A28" s="89"/>
      <c r="B28" s="89"/>
      <c r="C28" s="89"/>
      <c r="D28" s="89"/>
      <c r="E28" s="89"/>
      <c r="F28" s="89"/>
      <c r="G28" s="4"/>
      <c r="H28" s="4"/>
    </row>
    <row r="29" spans="1:8" ht="15">
      <c r="A29" s="89"/>
      <c r="B29" s="89"/>
      <c r="C29" s="89"/>
      <c r="D29" s="89"/>
      <c r="E29" s="89"/>
      <c r="F29" s="89"/>
      <c r="G29" s="4"/>
      <c r="H29" s="4"/>
    </row>
    <row r="30" spans="1:8" ht="15">
      <c r="A30" s="89"/>
      <c r="B30" s="89"/>
      <c r="C30" s="89"/>
      <c r="D30" s="89"/>
      <c r="E30" s="89"/>
      <c r="F30" s="89"/>
      <c r="G30" s="4"/>
      <c r="H30" s="4"/>
    </row>
    <row r="31" spans="1:8" ht="15">
      <c r="A31" s="89"/>
      <c r="B31" s="89"/>
      <c r="C31" s="89"/>
      <c r="D31" s="89"/>
      <c r="E31" s="89"/>
      <c r="F31" s="89"/>
      <c r="G31" s="4"/>
      <c r="H31" s="4"/>
    </row>
    <row r="32" spans="1:8" ht="15">
      <c r="A32" s="89"/>
      <c r="B32" s="89"/>
      <c r="C32" s="89"/>
      <c r="D32" s="89"/>
      <c r="E32" s="89"/>
      <c r="F32" s="89"/>
      <c r="G32" s="4"/>
      <c r="H32" s="4"/>
    </row>
    <row r="33" spans="1:9" ht="15">
      <c r="A33" s="89"/>
      <c r="B33" s="89"/>
      <c r="C33" s="89"/>
      <c r="D33" s="89"/>
      <c r="E33" s="89"/>
      <c r="F33" s="89"/>
      <c r="G33" s="4"/>
      <c r="H33" s="4"/>
    </row>
    <row r="34" spans="1:9" ht="15">
      <c r="A34" s="89"/>
      <c r="B34" s="101"/>
      <c r="C34" s="101"/>
      <c r="D34" s="101"/>
      <c r="E34" s="101"/>
      <c r="F34" s="101" t="s">
        <v>346</v>
      </c>
      <c r="G34" s="88">
        <f>SUM(G9:G33)</f>
        <v>0</v>
      </c>
      <c r="H34" s="88">
        <f>SUM(H9:H33)</f>
        <v>0</v>
      </c>
    </row>
    <row r="35" spans="1:9" ht="15">
      <c r="A35" s="234"/>
      <c r="B35" s="234"/>
      <c r="C35" s="234"/>
      <c r="D35" s="234"/>
      <c r="E35" s="234"/>
      <c r="F35" s="234"/>
      <c r="G35" s="234"/>
      <c r="H35" s="190"/>
      <c r="I35" s="190"/>
    </row>
    <row r="36" spans="1:9" ht="15">
      <c r="A36" s="235" t="s">
        <v>400</v>
      </c>
      <c r="B36" s="235"/>
      <c r="C36" s="234"/>
      <c r="D36" s="234"/>
      <c r="E36" s="234"/>
      <c r="F36" s="234"/>
      <c r="G36" s="234"/>
      <c r="H36" s="190"/>
      <c r="I36" s="190"/>
    </row>
    <row r="37" spans="1:9" ht="15">
      <c r="A37" s="235" t="s">
        <v>345</v>
      </c>
      <c r="B37" s="235"/>
      <c r="C37" s="234"/>
      <c r="D37" s="234"/>
      <c r="E37" s="234"/>
      <c r="F37" s="234"/>
      <c r="G37" s="234"/>
      <c r="H37" s="190"/>
      <c r="I37" s="190"/>
    </row>
    <row r="38" spans="1:9" ht="15">
      <c r="A38" s="235"/>
      <c r="B38" s="235"/>
      <c r="C38" s="190"/>
      <c r="D38" s="190"/>
      <c r="E38" s="190"/>
      <c r="F38" s="190"/>
      <c r="G38" s="190"/>
      <c r="H38" s="190"/>
      <c r="I38" s="190"/>
    </row>
    <row r="39" spans="1:9" ht="15">
      <c r="A39" s="235"/>
      <c r="B39" s="235"/>
      <c r="C39" s="190"/>
      <c r="D39" s="190"/>
      <c r="E39" s="190"/>
      <c r="F39" s="190"/>
      <c r="G39" s="190"/>
      <c r="H39" s="190"/>
      <c r="I39" s="190"/>
    </row>
    <row r="40" spans="1:9">
      <c r="A40" s="231"/>
      <c r="B40" s="231"/>
      <c r="C40" s="231"/>
      <c r="D40" s="231"/>
      <c r="E40" s="231"/>
      <c r="F40" s="231"/>
      <c r="G40" s="231"/>
      <c r="H40" s="231"/>
      <c r="I40" s="231"/>
    </row>
    <row r="41" spans="1:9" ht="15">
      <c r="A41" s="196" t="s">
        <v>106</v>
      </c>
      <c r="B41" s="196"/>
      <c r="C41" s="190"/>
      <c r="D41" s="190"/>
      <c r="E41" s="190"/>
      <c r="F41" s="190"/>
      <c r="G41" s="190"/>
      <c r="H41" s="190"/>
      <c r="I41" s="190"/>
    </row>
    <row r="42" spans="1:9" ht="15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9" ht="15">
      <c r="A43" s="190"/>
      <c r="B43" s="190"/>
      <c r="C43" s="190"/>
      <c r="D43" s="190"/>
      <c r="E43" s="190"/>
      <c r="F43" s="190"/>
      <c r="G43" s="190"/>
      <c r="H43" s="190"/>
      <c r="I43" s="197"/>
    </row>
    <row r="44" spans="1:9" ht="15">
      <c r="A44" s="196"/>
      <c r="B44" s="196"/>
      <c r="C44" s="196" t="s">
        <v>433</v>
      </c>
      <c r="D44" s="196"/>
      <c r="E44" s="234"/>
      <c r="F44" s="196"/>
      <c r="G44" s="196"/>
      <c r="H44" s="190"/>
      <c r="I44" s="197"/>
    </row>
    <row r="45" spans="1:9" ht="15">
      <c r="A45" s="190"/>
      <c r="B45" s="190"/>
      <c r="C45" s="190" t="s">
        <v>269</v>
      </c>
      <c r="D45" s="190"/>
      <c r="E45" s="190"/>
      <c r="F45" s="190"/>
      <c r="G45" s="190"/>
      <c r="H45" s="190"/>
      <c r="I45" s="197"/>
    </row>
    <row r="46" spans="1:9">
      <c r="A46" s="198"/>
      <c r="B46" s="198"/>
      <c r="C46" s="198" t="s">
        <v>138</v>
      </c>
      <c r="D46" s="198"/>
      <c r="E46" s="198"/>
      <c r="F46" s="198"/>
      <c r="G46" s="198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3"/>
  <sheetViews>
    <sheetView view="pageBreakPreview" zoomScale="85" zoomScaleSheetLayoutView="85" workbookViewId="0">
      <selection activeCell="K3" sqref="K3:L3"/>
    </sheetView>
  </sheetViews>
  <sheetFormatPr defaultRowHeight="12.75"/>
  <cols>
    <col min="1" max="1" width="5.42578125" style="191" customWidth="1"/>
    <col min="2" max="2" width="27.5703125" style="191" customWidth="1"/>
    <col min="3" max="3" width="19.28515625" style="191" customWidth="1"/>
    <col min="4" max="4" width="16.85546875" style="191" customWidth="1"/>
    <col min="5" max="5" width="13.140625" style="191" customWidth="1"/>
    <col min="6" max="6" width="17" style="191" customWidth="1"/>
    <col min="7" max="7" width="13.7109375" style="191" customWidth="1"/>
    <col min="8" max="8" width="19.42578125" style="191" bestFit="1" customWidth="1"/>
    <col min="9" max="9" width="18.5703125" style="191" bestFit="1" customWidth="1"/>
    <col min="10" max="10" width="16.7109375" style="191" customWidth="1"/>
    <col min="11" max="11" width="17.7109375" style="191" customWidth="1"/>
    <col min="12" max="12" width="12.85546875" style="191" customWidth="1"/>
    <col min="13" max="16384" width="9.140625" style="191"/>
  </cols>
  <sheetData>
    <row r="2" spans="1:12" ht="15">
      <c r="A2" s="532" t="s">
        <v>511</v>
      </c>
      <c r="B2" s="532"/>
      <c r="C2" s="532"/>
      <c r="D2" s="532"/>
      <c r="E2" s="397"/>
      <c r="F2" s="79"/>
      <c r="G2" s="79"/>
      <c r="H2" s="79"/>
      <c r="I2" s="79"/>
      <c r="J2" s="398"/>
      <c r="K2" s="399"/>
      <c r="L2" s="399" t="s">
        <v>108</v>
      </c>
    </row>
    <row r="3" spans="1:12" ht="15">
      <c r="A3" s="78" t="s">
        <v>139</v>
      </c>
      <c r="B3" s="76"/>
      <c r="C3" s="79"/>
      <c r="D3" s="79"/>
      <c r="E3" s="79"/>
      <c r="F3" s="79"/>
      <c r="G3" s="79"/>
      <c r="H3" s="79"/>
      <c r="I3" s="79"/>
      <c r="J3" s="398"/>
      <c r="K3" s="517" t="s">
        <v>625</v>
      </c>
      <c r="L3" s="518"/>
    </row>
    <row r="4" spans="1:12" ht="15">
      <c r="A4" s="78"/>
      <c r="B4" s="78"/>
      <c r="C4" s="76"/>
      <c r="D4" s="76"/>
      <c r="E4" s="76"/>
      <c r="F4" s="76"/>
      <c r="G4" s="76"/>
      <c r="H4" s="76"/>
      <c r="I4" s="76"/>
      <c r="J4" s="398"/>
      <c r="K4" s="398"/>
      <c r="L4" s="398"/>
    </row>
    <row r="5" spans="1:12" ht="15">
      <c r="A5" s="79" t="s">
        <v>273</v>
      </c>
      <c r="B5" s="79"/>
      <c r="C5" s="79"/>
      <c r="D5" s="79"/>
      <c r="E5" s="79"/>
      <c r="F5" s="79"/>
      <c r="G5" s="79"/>
      <c r="H5" s="79"/>
      <c r="I5" s="79"/>
      <c r="J5" s="78"/>
      <c r="K5" s="78"/>
      <c r="L5" s="78"/>
    </row>
    <row r="6" spans="1:12" ht="15">
      <c r="A6" s="82" t="str">
        <f>'ფორმა N1'!D4</f>
        <v>საქართველოს კონსერვატიული პარტია</v>
      </c>
      <c r="B6" s="82"/>
      <c r="C6" s="82"/>
      <c r="D6" s="82"/>
      <c r="E6" s="82"/>
      <c r="F6" s="82"/>
      <c r="G6" s="82"/>
      <c r="H6" s="82"/>
      <c r="I6" s="82"/>
      <c r="J6" s="83"/>
      <c r="K6" s="83"/>
    </row>
    <row r="7" spans="1:12" ht="15">
      <c r="A7" s="79"/>
      <c r="B7" s="79"/>
      <c r="C7" s="79"/>
      <c r="D7" s="79"/>
      <c r="E7" s="79"/>
      <c r="F7" s="79"/>
      <c r="G7" s="79"/>
      <c r="H7" s="79"/>
      <c r="I7" s="79"/>
      <c r="J7" s="78"/>
      <c r="K7" s="78"/>
      <c r="L7" s="78"/>
    </row>
    <row r="8" spans="1:12" ht="15">
      <c r="A8" s="395"/>
      <c r="B8" s="395"/>
      <c r="C8" s="395"/>
      <c r="D8" s="395"/>
      <c r="E8" s="395"/>
      <c r="F8" s="395"/>
      <c r="G8" s="395"/>
      <c r="H8" s="395"/>
      <c r="I8" s="395"/>
      <c r="J8" s="80"/>
      <c r="K8" s="80"/>
      <c r="L8" s="80"/>
    </row>
    <row r="9" spans="1:12" ht="45">
      <c r="A9" s="92" t="s">
        <v>64</v>
      </c>
      <c r="B9" s="92" t="s">
        <v>482</v>
      </c>
      <c r="C9" s="92" t="s">
        <v>483</v>
      </c>
      <c r="D9" s="92" t="s">
        <v>484</v>
      </c>
      <c r="E9" s="92" t="s">
        <v>485</v>
      </c>
      <c r="F9" s="92" t="s">
        <v>486</v>
      </c>
      <c r="G9" s="92" t="s">
        <v>487</v>
      </c>
      <c r="H9" s="92" t="s">
        <v>488</v>
      </c>
      <c r="I9" s="92" t="s">
        <v>489</v>
      </c>
      <c r="J9" s="92" t="s">
        <v>490</v>
      </c>
      <c r="K9" s="92" t="s">
        <v>491</v>
      </c>
      <c r="L9" s="92" t="s">
        <v>317</v>
      </c>
    </row>
    <row r="10" spans="1:12" ht="15">
      <c r="A10" s="100">
        <v>1</v>
      </c>
      <c r="B10" s="381"/>
      <c r="C10" s="100"/>
      <c r="D10" s="100"/>
      <c r="E10" s="100"/>
      <c r="F10" s="100"/>
      <c r="G10" s="100"/>
      <c r="H10" s="100"/>
      <c r="I10" s="100"/>
      <c r="J10" s="4"/>
      <c r="K10" s="4"/>
      <c r="L10" s="100"/>
    </row>
    <row r="11" spans="1:12" ht="15">
      <c r="A11" s="100">
        <v>2</v>
      </c>
      <c r="B11" s="381"/>
      <c r="C11" s="100"/>
      <c r="D11" s="100"/>
      <c r="E11" s="100"/>
      <c r="F11" s="100"/>
      <c r="G11" s="100"/>
      <c r="H11" s="100"/>
      <c r="I11" s="100"/>
      <c r="J11" s="4"/>
      <c r="K11" s="4"/>
      <c r="L11" s="100"/>
    </row>
    <row r="12" spans="1:12" ht="15">
      <c r="A12" s="100">
        <v>3</v>
      </c>
      <c r="B12" s="381"/>
      <c r="C12" s="89"/>
      <c r="D12" s="89"/>
      <c r="E12" s="89"/>
      <c r="F12" s="89"/>
      <c r="G12" s="89"/>
      <c r="H12" s="89"/>
      <c r="I12" s="89"/>
      <c r="J12" s="4"/>
      <c r="K12" s="4"/>
      <c r="L12" s="89"/>
    </row>
    <row r="13" spans="1:12" ht="15">
      <c r="A13" s="100">
        <v>4</v>
      </c>
      <c r="B13" s="381"/>
      <c r="C13" s="89"/>
      <c r="D13" s="89"/>
      <c r="E13" s="89"/>
      <c r="F13" s="89"/>
      <c r="G13" s="89"/>
      <c r="H13" s="89"/>
      <c r="I13" s="89"/>
      <c r="J13" s="4"/>
      <c r="K13" s="4"/>
      <c r="L13" s="89"/>
    </row>
    <row r="14" spans="1:12" ht="15">
      <c r="A14" s="100">
        <v>5</v>
      </c>
      <c r="B14" s="381"/>
      <c r="C14" s="89"/>
      <c r="D14" s="89"/>
      <c r="E14" s="89"/>
      <c r="F14" s="89"/>
      <c r="G14" s="89"/>
      <c r="H14" s="89"/>
      <c r="I14" s="89"/>
      <c r="J14" s="4"/>
      <c r="K14" s="4"/>
      <c r="L14" s="89"/>
    </row>
    <row r="15" spans="1:12" ht="15">
      <c r="A15" s="100">
        <v>6</v>
      </c>
      <c r="B15" s="381"/>
      <c r="C15" s="89"/>
      <c r="D15" s="89"/>
      <c r="E15" s="89"/>
      <c r="F15" s="89"/>
      <c r="G15" s="89"/>
      <c r="H15" s="89"/>
      <c r="I15" s="89"/>
      <c r="J15" s="4"/>
      <c r="K15" s="4"/>
      <c r="L15" s="89"/>
    </row>
    <row r="16" spans="1:12" ht="15">
      <c r="A16" s="100">
        <v>7</v>
      </c>
      <c r="B16" s="381"/>
      <c r="C16" s="89"/>
      <c r="D16" s="89"/>
      <c r="E16" s="89"/>
      <c r="F16" s="89"/>
      <c r="G16" s="89"/>
      <c r="H16" s="89"/>
      <c r="I16" s="89"/>
      <c r="J16" s="4"/>
      <c r="K16" s="4"/>
      <c r="L16" s="89"/>
    </row>
    <row r="17" spans="1:12" ht="15">
      <c r="A17" s="100">
        <v>13</v>
      </c>
      <c r="B17" s="381"/>
      <c r="C17" s="89"/>
      <c r="D17" s="89"/>
      <c r="E17" s="89"/>
      <c r="F17" s="89"/>
      <c r="G17" s="89"/>
      <c r="H17" s="89"/>
      <c r="I17" s="89"/>
      <c r="J17" s="4"/>
      <c r="K17" s="4"/>
      <c r="L17" s="89"/>
    </row>
    <row r="18" spans="1:12" ht="15">
      <c r="A18" s="100">
        <v>14</v>
      </c>
      <c r="B18" s="381"/>
      <c r="C18" s="89"/>
      <c r="D18" s="89"/>
      <c r="E18" s="89"/>
      <c r="F18" s="89"/>
      <c r="G18" s="89"/>
      <c r="H18" s="89"/>
      <c r="I18" s="89"/>
      <c r="J18" s="4"/>
      <c r="K18" s="4"/>
      <c r="L18" s="89"/>
    </row>
    <row r="19" spans="1:12" ht="15">
      <c r="A19" s="100">
        <v>15</v>
      </c>
      <c r="B19" s="381"/>
      <c r="C19" s="89"/>
      <c r="D19" s="89"/>
      <c r="E19" s="89"/>
      <c r="F19" s="89"/>
      <c r="G19" s="89"/>
      <c r="H19" s="89"/>
      <c r="I19" s="89"/>
      <c r="J19" s="4"/>
      <c r="K19" s="4"/>
      <c r="L19" s="89"/>
    </row>
    <row r="20" spans="1:12" ht="15">
      <c r="A20" s="100">
        <v>16</v>
      </c>
      <c r="B20" s="381"/>
      <c r="C20" s="89"/>
      <c r="D20" s="89"/>
      <c r="E20" s="89"/>
      <c r="F20" s="89"/>
      <c r="G20" s="89"/>
      <c r="H20" s="89"/>
      <c r="I20" s="89"/>
      <c r="J20" s="4"/>
      <c r="K20" s="4"/>
      <c r="L20" s="89"/>
    </row>
    <row r="21" spans="1:12" ht="15">
      <c r="A21" s="100">
        <v>17</v>
      </c>
      <c r="B21" s="381"/>
      <c r="C21" s="89"/>
      <c r="D21" s="89"/>
      <c r="E21" s="89"/>
      <c r="F21" s="89"/>
      <c r="G21" s="89"/>
      <c r="H21" s="89"/>
      <c r="I21" s="89"/>
      <c r="J21" s="4"/>
      <c r="K21" s="4"/>
      <c r="L21" s="89"/>
    </row>
    <row r="22" spans="1:12" ht="15">
      <c r="A22" s="100">
        <v>18</v>
      </c>
      <c r="B22" s="381"/>
      <c r="C22" s="89"/>
      <c r="D22" s="89"/>
      <c r="E22" s="89"/>
      <c r="F22" s="89"/>
      <c r="G22" s="89"/>
      <c r="H22" s="89"/>
      <c r="I22" s="89"/>
      <c r="J22" s="4"/>
      <c r="K22" s="4"/>
      <c r="L22" s="89"/>
    </row>
    <row r="23" spans="1:12" ht="15">
      <c r="A23" s="100">
        <v>19</v>
      </c>
      <c r="B23" s="381"/>
      <c r="C23" s="89"/>
      <c r="D23" s="89"/>
      <c r="E23" s="89"/>
      <c r="F23" s="89"/>
      <c r="G23" s="89"/>
      <c r="H23" s="89"/>
      <c r="I23" s="89"/>
      <c r="J23" s="4"/>
      <c r="K23" s="4"/>
      <c r="L23" s="89"/>
    </row>
    <row r="24" spans="1:12" ht="15">
      <c r="A24" s="100">
        <v>20</v>
      </c>
      <c r="B24" s="381"/>
      <c r="C24" s="89"/>
      <c r="D24" s="89"/>
      <c r="E24" s="89"/>
      <c r="F24" s="89"/>
      <c r="G24" s="89"/>
      <c r="H24" s="89"/>
      <c r="I24" s="89"/>
      <c r="J24" s="4"/>
      <c r="K24" s="4"/>
      <c r="L24" s="89"/>
    </row>
    <row r="25" spans="1:12" ht="15">
      <c r="A25" s="100">
        <v>21</v>
      </c>
      <c r="B25" s="381"/>
      <c r="C25" s="89"/>
      <c r="D25" s="89"/>
      <c r="E25" s="89"/>
      <c r="F25" s="89"/>
      <c r="G25" s="89"/>
      <c r="H25" s="89"/>
      <c r="I25" s="89"/>
      <c r="J25" s="4"/>
      <c r="K25" s="4"/>
      <c r="L25" s="89"/>
    </row>
    <row r="26" spans="1:12" ht="15">
      <c r="A26" s="100">
        <v>22</v>
      </c>
      <c r="B26" s="381"/>
      <c r="C26" s="89"/>
      <c r="D26" s="89"/>
      <c r="E26" s="89"/>
      <c r="F26" s="89"/>
      <c r="G26" s="89"/>
      <c r="H26" s="89"/>
      <c r="I26" s="89"/>
      <c r="J26" s="4"/>
      <c r="K26" s="4"/>
      <c r="L26" s="89"/>
    </row>
    <row r="27" spans="1:12" ht="15">
      <c r="A27" s="100">
        <v>23</v>
      </c>
      <c r="B27" s="381"/>
      <c r="C27" s="89"/>
      <c r="D27" s="89"/>
      <c r="E27" s="89"/>
      <c r="F27" s="89"/>
      <c r="G27" s="89"/>
      <c r="H27" s="89"/>
      <c r="I27" s="89"/>
      <c r="J27" s="4"/>
      <c r="K27" s="4"/>
      <c r="L27" s="89"/>
    </row>
    <row r="28" spans="1:12" ht="15">
      <c r="A28" s="100">
        <v>24</v>
      </c>
      <c r="B28" s="381"/>
      <c r="C28" s="89"/>
      <c r="D28" s="89"/>
      <c r="E28" s="89"/>
      <c r="F28" s="89"/>
      <c r="G28" s="89"/>
      <c r="H28" s="89"/>
      <c r="I28" s="89"/>
      <c r="J28" s="4"/>
      <c r="K28" s="4"/>
      <c r="L28" s="89"/>
    </row>
    <row r="29" spans="1:12" ht="15">
      <c r="A29" s="89" t="s">
        <v>275</v>
      </c>
      <c r="B29" s="381"/>
      <c r="C29" s="89"/>
      <c r="D29" s="89"/>
      <c r="E29" s="89"/>
      <c r="F29" s="89"/>
      <c r="G29" s="89"/>
      <c r="H29" s="89"/>
      <c r="I29" s="89"/>
      <c r="J29" s="4"/>
      <c r="K29" s="4"/>
      <c r="L29" s="89"/>
    </row>
    <row r="30" spans="1:12" ht="15">
      <c r="A30" s="89"/>
      <c r="B30" s="381"/>
      <c r="C30" s="101"/>
      <c r="D30" s="101"/>
      <c r="E30" s="101"/>
      <c r="F30" s="101"/>
      <c r="G30" s="89"/>
      <c r="H30" s="89"/>
      <c r="I30" s="89"/>
      <c r="J30" s="89" t="s">
        <v>492</v>
      </c>
      <c r="K30" s="88">
        <f>SUM(K10:K29)</f>
        <v>0</v>
      </c>
      <c r="L30" s="89"/>
    </row>
    <row r="31" spans="1:12" ht="15">
      <c r="A31" s="234"/>
      <c r="B31" s="234"/>
      <c r="C31" s="234"/>
      <c r="D31" s="234"/>
      <c r="E31" s="234"/>
      <c r="F31" s="234"/>
      <c r="G31" s="234"/>
      <c r="H31" s="234"/>
      <c r="I31" s="234"/>
      <c r="J31" s="234"/>
      <c r="K31" s="190"/>
    </row>
    <row r="32" spans="1:12" ht="15">
      <c r="A32" s="235" t="s">
        <v>493</v>
      </c>
      <c r="B32" s="235"/>
      <c r="C32" s="234"/>
      <c r="D32" s="234"/>
      <c r="E32" s="234"/>
      <c r="F32" s="234"/>
      <c r="G32" s="234"/>
      <c r="H32" s="234"/>
      <c r="I32" s="234"/>
      <c r="J32" s="234"/>
      <c r="K32" s="190"/>
    </row>
    <row r="33" spans="1:11" ht="15">
      <c r="A33" s="235" t="s">
        <v>494</v>
      </c>
      <c r="B33" s="235"/>
      <c r="C33" s="234"/>
      <c r="D33" s="234"/>
      <c r="E33" s="234"/>
      <c r="F33" s="234"/>
      <c r="G33" s="234"/>
      <c r="H33" s="234"/>
      <c r="I33" s="234"/>
      <c r="J33" s="234"/>
      <c r="K33" s="190"/>
    </row>
    <row r="34" spans="1:11" ht="15">
      <c r="A34" s="221" t="s">
        <v>495</v>
      </c>
      <c r="B34" s="235"/>
      <c r="C34" s="190"/>
      <c r="D34" s="190"/>
      <c r="E34" s="190"/>
      <c r="F34" s="190"/>
      <c r="G34" s="190"/>
      <c r="H34" s="190"/>
      <c r="I34" s="190"/>
      <c r="J34" s="190"/>
      <c r="K34" s="190"/>
    </row>
    <row r="35" spans="1:11" ht="15">
      <c r="A35" s="221" t="s">
        <v>512</v>
      </c>
      <c r="B35" s="235"/>
      <c r="C35" s="190"/>
      <c r="D35" s="190"/>
      <c r="E35" s="190"/>
      <c r="F35" s="190"/>
      <c r="G35" s="190"/>
      <c r="H35" s="190"/>
      <c r="I35" s="190"/>
      <c r="J35" s="190"/>
      <c r="K35" s="190"/>
    </row>
    <row r="36" spans="1:11" ht="15.75" customHeight="1">
      <c r="A36" s="537" t="s">
        <v>513</v>
      </c>
      <c r="B36" s="537"/>
      <c r="C36" s="537"/>
      <c r="D36" s="537"/>
      <c r="E36" s="537"/>
      <c r="F36" s="537"/>
      <c r="G36" s="537"/>
      <c r="H36" s="537"/>
      <c r="I36" s="537"/>
      <c r="J36" s="537"/>
      <c r="K36" s="537"/>
    </row>
    <row r="37" spans="1:11" ht="15.75" customHeight="1">
      <c r="A37" s="537"/>
      <c r="B37" s="537"/>
      <c r="C37" s="537"/>
      <c r="D37" s="537"/>
      <c r="E37" s="537"/>
      <c r="F37" s="537"/>
      <c r="G37" s="537"/>
      <c r="H37" s="537"/>
      <c r="I37" s="537"/>
      <c r="J37" s="537"/>
      <c r="K37" s="537"/>
    </row>
    <row r="38" spans="1:11">
      <c r="A38" s="231"/>
      <c r="B38" s="231"/>
      <c r="C38" s="231"/>
      <c r="D38" s="231"/>
      <c r="E38" s="231"/>
      <c r="F38" s="231"/>
      <c r="G38" s="231"/>
      <c r="H38" s="231"/>
      <c r="I38" s="231"/>
      <c r="J38" s="231"/>
      <c r="K38" s="231"/>
    </row>
    <row r="39" spans="1:11" ht="15">
      <c r="A39" s="533" t="s">
        <v>106</v>
      </c>
      <c r="B39" s="533"/>
      <c r="C39" s="382"/>
      <c r="D39" s="383"/>
      <c r="E39" s="383"/>
      <c r="F39" s="382"/>
      <c r="G39" s="382"/>
      <c r="H39" s="382"/>
      <c r="I39" s="382"/>
      <c r="J39" s="382"/>
      <c r="K39" s="190"/>
    </row>
    <row r="40" spans="1:11" ht="15">
      <c r="A40" s="382"/>
      <c r="B40" s="383"/>
      <c r="C40" s="382"/>
      <c r="D40" s="383"/>
      <c r="E40" s="383"/>
      <c r="F40" s="382"/>
      <c r="G40" s="382"/>
      <c r="H40" s="382"/>
      <c r="I40" s="382"/>
      <c r="J40" s="384"/>
      <c r="K40" s="190"/>
    </row>
    <row r="41" spans="1:11" ht="15" customHeight="1">
      <c r="A41" s="382"/>
      <c r="B41" s="383"/>
      <c r="C41" s="534" t="s">
        <v>267</v>
      </c>
      <c r="D41" s="534"/>
      <c r="E41" s="396"/>
      <c r="F41" s="386"/>
      <c r="G41" s="535" t="s">
        <v>497</v>
      </c>
      <c r="H41" s="535"/>
      <c r="I41" s="535"/>
      <c r="J41" s="387"/>
      <c r="K41" s="190"/>
    </row>
    <row r="42" spans="1:11" ht="15">
      <c r="A42" s="382"/>
      <c r="B42" s="383"/>
      <c r="C42" s="382"/>
      <c r="D42" s="383"/>
      <c r="E42" s="383"/>
      <c r="F42" s="382"/>
      <c r="G42" s="536"/>
      <c r="H42" s="536"/>
      <c r="I42" s="536"/>
      <c r="J42" s="387"/>
      <c r="K42" s="190"/>
    </row>
    <row r="43" spans="1:11" ht="15">
      <c r="A43" s="382"/>
      <c r="B43" s="383"/>
      <c r="C43" s="531" t="s">
        <v>138</v>
      </c>
      <c r="D43" s="531"/>
      <c r="E43" s="396"/>
      <c r="F43" s="386"/>
      <c r="G43" s="382"/>
      <c r="H43" s="382"/>
      <c r="I43" s="382"/>
      <c r="J43" s="382"/>
      <c r="K43" s="190"/>
    </row>
  </sheetData>
  <mergeCells count="7">
    <mergeCell ref="C43:D43"/>
    <mergeCell ref="A2:D2"/>
    <mergeCell ref="K3:L3"/>
    <mergeCell ref="A39:B39"/>
    <mergeCell ref="C41:D41"/>
    <mergeCell ref="G41:I42"/>
    <mergeCell ref="A36:K37"/>
  </mergeCells>
  <dataValidations count="1">
    <dataValidation type="list" allowBlank="1" showInputMessage="1" showErrorMessage="1" sqref="B10:B30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26</vt:i4>
      </vt:variant>
    </vt:vector>
  </HeadingPairs>
  <TitlesOfParts>
    <vt:vector size="57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Sheet2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Geo Computers</cp:lastModifiedBy>
  <cp:lastPrinted>2016-09-02T07:05:16Z</cp:lastPrinted>
  <dcterms:created xsi:type="dcterms:W3CDTF">2011-12-27T13:20:18Z</dcterms:created>
  <dcterms:modified xsi:type="dcterms:W3CDTF">2016-09-22T22:40:28Z</dcterms:modified>
</cp:coreProperties>
</file>