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Sheet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N5.1'!$B$9:$D$19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5.2'!$A$1:$I$29</definedName>
    <definedName name="_xlnm.Print_Area" localSheetId="6">'ფორმა 5.4'!$A$1:$H$29</definedName>
    <definedName name="_xlnm.Print_Area" localSheetId="7">'ფორმა 5.5'!$A$1:$L$35</definedName>
    <definedName name="_xlnm.Print_Area" localSheetId="11">'ფორმა 9.3'!$A$1:$G$28</definedName>
    <definedName name="_xlnm.Print_Area" localSheetId="13">'ფორმა 9.5'!$A$1:$L$27</definedName>
    <definedName name="_xlnm.Print_Area" localSheetId="14">'ფორმა 9.6'!$A$1:$I$24</definedName>
    <definedName name="_xlnm.Print_Area" localSheetId="10">'ფორმა N 8.1'!$A$1:$H$29</definedName>
    <definedName name="_xlnm.Print_Area" localSheetId="15">'ფორმა N 9.7'!$A$1:$I$26</definedName>
    <definedName name="_xlnm.Print_Area" localSheetId="0">'ფორმა N1'!$A$1:$L$146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N5.1'!$A$1:$D$33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D47" i="47"/>
  <c r="I10" i="9"/>
  <c r="C36" i="47"/>
  <c r="D12" i="7"/>
  <c r="D10" s="1"/>
  <c r="C12"/>
  <c r="C10" s="1"/>
  <c r="I16" i="35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16" i="44" l="1"/>
  <c r="H16"/>
  <c r="D31" i="7" l="1"/>
  <c r="C31"/>
  <c r="D27"/>
  <c r="C27"/>
  <c r="C26" s="1"/>
  <c r="D26"/>
  <c r="D19"/>
  <c r="C19"/>
  <c r="D16"/>
  <c r="C16"/>
  <c r="D9"/>
  <c r="C9" l="1"/>
  <c r="D72" i="47"/>
  <c r="C72"/>
  <c r="D64"/>
  <c r="D58"/>
  <c r="C58"/>
  <c r="D53"/>
  <c r="C53"/>
  <c r="C47"/>
  <c r="D36"/>
  <c r="D32"/>
  <c r="C32"/>
  <c r="D23"/>
  <c r="D17" s="1"/>
  <c r="C23"/>
  <c r="C17" s="1"/>
  <c r="D14"/>
  <c r="C14"/>
  <c r="D10"/>
  <c r="C10"/>
  <c r="D13" l="1"/>
  <c r="D9" s="1"/>
  <c r="C13"/>
  <c r="C9" s="1"/>
  <c r="G9" s="1"/>
  <c r="K21" i="46"/>
  <c r="H17" i="45"/>
  <c r="G17"/>
  <c r="I15" i="43"/>
  <c r="H15"/>
  <c r="G15"/>
  <c r="A4" i="39" l="1"/>
  <c r="A4" i="35" l="1"/>
  <c r="A4" i="33" l="1"/>
  <c r="A4" i="32"/>
  <c r="D20" i="27" l="1"/>
  <c r="C20"/>
  <c r="A5"/>
  <c r="G17" i="18" l="1"/>
  <c r="G18" s="1"/>
  <c r="G16"/>
  <c r="G15"/>
  <c r="G14"/>
  <c r="G13"/>
  <c r="G12"/>
  <c r="G11"/>
  <c r="G10"/>
  <c r="A4"/>
  <c r="A4" i="9" l="1"/>
  <c r="A4" i="12"/>
  <c r="A4" i="7"/>
  <c r="D45" i="12" l="1"/>
  <c r="C45"/>
  <c r="D34"/>
  <c r="C34"/>
  <c r="D11"/>
  <c r="C11"/>
  <c r="D10" l="1"/>
  <c r="D67" s="1"/>
  <c r="D64" s="1"/>
  <c r="C10"/>
  <c r="C67" s="1"/>
  <c r="C64" s="1"/>
</calcChain>
</file>

<file path=xl/sharedStrings.xml><?xml version="1.0" encoding="utf-8"?>
<sst xmlns="http://schemas.openxmlformats.org/spreadsheetml/2006/main" count="1316" uniqueCount="742">
  <si>
    <t>პრემია</t>
  </si>
  <si>
    <t>მივლინებები</t>
  </si>
  <si>
    <t>ოფისის ხარჯები</t>
  </si>
  <si>
    <t>კვების ხარჯები</t>
  </si>
  <si>
    <t>სამედიცინო ხარჯები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</si>
  <si>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</si>
  <si>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</si>
  <si>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</si>
  <si>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</si>
  <si>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</si>
  <si>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</si>
  <si>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</si>
  <si>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</si>
  <si>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</si>
  <si>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</si>
  <si>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</si>
  <si>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</si>
  <si>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</si>
  <si>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</si>
  <si>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</si>
  <si>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</si>
  <si>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</si>
  <si>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</si>
  <si>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</si>
  <si>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</si>
  <si>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</si>
  <si>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</si>
  <si>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</si>
  <si>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</si>
  <si>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</si>
  <si>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</si>
  <si>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</si>
  <si>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</si>
  <si>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</si>
  <si>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</si>
  <si>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</si>
  <si>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</si>
  <si>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</si>
  <si>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</si>
  <si>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</si>
  <si>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</si>
  <si>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</si>
  <si>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</si>
  <si>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</si>
  <si>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</si>
  <si>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</si>
  <si>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</si>
  <si>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</si>
  <si>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</si>
  <si>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</si>
  <si>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</si>
  <si>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</si>
  <si>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</si>
  <si>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</si>
  <si>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</si>
  <si>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</si>
  <si>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</si>
  <si>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</si>
  <si>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</si>
  <si>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</si>
  <si>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</si>
  <si>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</si>
  <si>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</si>
  <si>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</si>
  <si>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</si>
  <si>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</si>
  <si>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</si>
  <si>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</si>
  <si>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</si>
  <si>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</si>
  <si>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</si>
  <si>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</si>
  <si>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</si>
  <si>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</si>
  <si>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</si>
  <si>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</si>
  <si>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</si>
  <si>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</si>
  <si>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</si>
  <si>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</si>
  <si>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</si>
  <si>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</si>
  <si>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</si>
  <si>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</si>
  <si>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</si>
  <si>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</si>
  <si>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</si>
  <si>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</si>
  <si>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</si>
  <si>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</si>
  <si>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</si>
  <si>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</si>
  <si>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</si>
  <si>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</si>
  <si>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</si>
  <si>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</si>
  <si>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</si>
  <si>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</si>
  <si>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</si>
  <si>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</si>
  <si>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</si>
  <si>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</si>
  <si>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</si>
  <si>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</si>
  <si>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</si>
  <si>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</si>
  <si>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</si>
  <si>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</si>
  <si>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</si>
  <si>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</si>
  <si>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</si>
  <si>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</si>
  <si>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</si>
  <si>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</si>
  <si>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</si>
  <si>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</si>
  <si>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</si>
  <si>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</si>
  <si>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</si>
  <si>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</si>
  <si>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</si>
  <si>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</si>
  <si>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</si>
  <si>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</si>
  <si>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</si>
  <si>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</si>
  <si>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</si>
  <si>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</si>
  <si>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</si>
  <si>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</si>
  <si>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</si>
  <si>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</si>
  <si>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</si>
  <si>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</si>
  <si>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</si>
  <si>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</si>
  <si>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</si>
  <si>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</si>
  <si>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</si>
  <si>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</si>
  <si>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</si>
  <si>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</si>
  <si>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</si>
  <si>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</si>
  <si>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</si>
  <si>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</si>
  <si>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</si>
  <si>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</si>
  <si>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</si>
  <si>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</si>
  <si>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</si>
  <si>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</si>
  <si>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</si>
  <si>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</si>
  <si>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</si>
  <si>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</si>
  <si>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</si>
  <si>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</si>
  <si>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</si>
  <si>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</si>
  <si>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</si>
  <si>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</si>
  <si>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</si>
  <si>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</si>
  <si>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</si>
  <si>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</si>
  <si>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</si>
  <si>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</si>
  <si>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</si>
  <si>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</si>
  <si>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</si>
  <si>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</si>
  <si>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</si>
  <si>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</si>
  <si>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</si>
  <si>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</si>
  <si>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</si>
  <si>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</si>
  <si>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</si>
  <si>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</si>
  <si>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</si>
  <si>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</si>
  <si>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</si>
  <si>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</si>
  <si>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</si>
  <si>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</si>
  <si>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</si>
  <si>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</si>
  <si>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</si>
  <si>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</si>
  <si>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</si>
  <si>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</si>
  <si>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</si>
  <si>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</si>
  <si>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</si>
  <si>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</si>
  <si>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</si>
  <si>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</si>
  <si>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</si>
  <si>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</si>
  <si>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</si>
  <si>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</si>
  <si>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</si>
  <si>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</si>
  <si>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</si>
  <si>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</si>
  <si>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</si>
  <si>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</si>
  <si>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</si>
  <si>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</si>
  <si>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</si>
  <si>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</si>
  <si>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</si>
  <si>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</si>
  <si>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</si>
  <si>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</si>
  <si>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</si>
  <si>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</si>
  <si>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</si>
  <si>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</si>
  <si>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</si>
  <si>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</si>
  <si>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</si>
  <si>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</si>
  <si>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</si>
  <si>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</si>
  <si>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</si>
  <si>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</si>
  <si>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</si>
  <si>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</si>
  <si>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</si>
  <si>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</si>
  <si>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</si>
  <si>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</si>
  <si>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</si>
  <si>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</si>
  <si>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</si>
  <si>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</si>
  <si>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</si>
  <si>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</si>
  <si>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</si>
  <si>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</si>
  <si>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</si>
  <si>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</si>
  <si>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</si>
  <si>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</si>
  <si>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</si>
  <si>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</si>
  <si>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</si>
  <si>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</si>
  <si>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</si>
  <si>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</si>
  <si>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</si>
  <si>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</si>
  <si>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</si>
  <si>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</si>
  <si>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</si>
  <si>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</si>
  <si>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</si>
  <si>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</si>
  <si>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</si>
  <si>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</si>
  <si>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</si>
  <si>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</si>
  <si>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</si>
  <si>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</si>
  <si>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</si>
  <si>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</si>
  <si>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</si>
  <si>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</si>
  <si>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</si>
  <si>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</si>
  <si>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</si>
  <si>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</si>
  <si>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</si>
  <si>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</si>
  <si>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</si>
  <si>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</si>
  <si>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</si>
  <si>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</si>
  <si>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</si>
  <si>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</si>
  <si>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</si>
  <si>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</si>
  <si>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</si>
  <si>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</si>
  <si>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</si>
  <si>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</si>
  <si>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</si>
  <si>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</si>
  <si>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</si>
  <si>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</si>
  <si>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</si>
  <si>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</si>
  <si>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</si>
  <si>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</si>
  <si>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</si>
  <si>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</si>
  <si>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</si>
  <si>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</si>
  <si>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</si>
  <si>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</si>
  <si>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</si>
  <si>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</si>
  <si>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</si>
  <si>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</si>
  <si>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</si>
  <si>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</si>
  <si>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</si>
  <si>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</si>
  <si>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</si>
  <si>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</si>
  <si>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</si>
  <si>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</si>
  <si>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</si>
  <si>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</si>
  <si>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</si>
  <si>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</si>
  <si>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</si>
  <si>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</si>
  <si>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</si>
  <si>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</si>
  <si>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</si>
  <si>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</si>
  <si>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</si>
  <si>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</si>
  <si>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</si>
  <si>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</si>
  <si>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</si>
  <si>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</si>
  <si>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</si>
  <si>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</si>
  <si>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</si>
  <si>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</si>
  <si>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</si>
  <si>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</si>
  <si>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</si>
  <si>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</si>
  <si>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</si>
  <si>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</si>
  <si>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</si>
  <si>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</si>
  <si>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</si>
  <si>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</si>
  <si>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</si>
  <si>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</si>
  <si>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</si>
  <si>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</si>
  <si>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</si>
  <si>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</si>
  <si>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</si>
  <si>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</si>
  <si>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</si>
  <si>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</si>
  <si>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</si>
  <si>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</si>
  <si>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</si>
  <si>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</si>
  <si>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</si>
  <si>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</si>
  <si>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</si>
  <si>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</si>
  <si>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</si>
  <si>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</si>
  <si>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</si>
  <si>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</si>
  <si>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</si>
  <si>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</si>
  <si>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</si>
  <si>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</si>
  <si>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</si>
  <si>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</si>
  <si>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</si>
  <si>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</si>
  <si>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</si>
  <si>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</si>
  <si>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</si>
  <si>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</si>
  <si>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</si>
  <si>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</si>
  <si>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</si>
  <si>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</si>
  <si>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</si>
  <si>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</si>
  <si>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</si>
  <si>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</si>
  <si>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</si>
  <si>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</si>
  <si>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</si>
  <si>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</si>
  <si>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</si>
  <si>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</si>
  <si>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</si>
  <si>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</si>
  <si>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</si>
  <si>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</si>
  <si>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</si>
  <si>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</si>
  <si>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</si>
  <si>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</si>
  <si>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</si>
  <si>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სალომე ზურაბიშვილი</t>
  </si>
  <si>
    <t>GE24BG0000000730946400</t>
  </si>
  <si>
    <t>ლარი</t>
  </si>
  <si>
    <t>საქართველოს ბანკი</t>
  </si>
  <si>
    <t>ფულადი შემოწირულობა</t>
  </si>
  <si>
    <t>სხვა სარეკლამო ხარჯები           (რეკლამა  რადიო)</t>
  </si>
  <si>
    <t>მთაწმინდის რაიონის მაჟორიტარი დეპუტატობის კანდიდატი სალომე ზურაბიშვილი</t>
  </si>
  <si>
    <t>მთაწმინდის რაიონის მაჟორიტარი დეპუტატობის კანდიდატი სალომე ზურაბიშვილის საარჩევნო ფონდი</t>
  </si>
  <si>
    <t>არასწორად ჩარიცხული თანხის დაბრუნება</t>
  </si>
  <si>
    <t>წარმომადგენლობითი ხარჯები   სასტუმრო</t>
  </si>
  <si>
    <t>კავშირგაბმულობის ხარჯი   (  09  საინფორმაციო)</t>
  </si>
  <si>
    <t>ბრენდირებული აქსესუარებით რეკლამის ხარჯი  (გაჩერებებზე  რეკლამა)</t>
  </si>
  <si>
    <t>ქ თბილისი ჩიტაძის ქ N 3</t>
  </si>
  <si>
    <t>საოფისე ფართი</t>
  </si>
  <si>
    <t>96,კვ.მ</t>
  </si>
  <si>
    <t>,,შპს ჯორჯიან დევედლოპმენტ გრუპ"</t>
  </si>
  <si>
    <t>რ/მ  იმედი</t>
  </si>
  <si>
    <t>ტირაჟი/ხანგრძლივობა წმ</t>
  </si>
  <si>
    <t>წმ</t>
  </si>
  <si>
    <t xml:space="preserve">სხვა სარეკლამო ხარჯები  </t>
  </si>
  <si>
    <t>გაჩერებებზე  რეკლამა</t>
  </si>
  <si>
    <t>19/10/2016</t>
  </si>
  <si>
    <t>მზია ნიორაძე</t>
  </si>
  <si>
    <t>01009001392</t>
  </si>
  <si>
    <t>GE16BG0000000354921000</t>
  </si>
  <si>
    <t>ლევან ადეიშვილი</t>
  </si>
  <si>
    <t>61001007051</t>
  </si>
  <si>
    <t>GE94TB7331045061100004</t>
  </si>
  <si>
    <t>თიბისი ბანკი</t>
  </si>
  <si>
    <t>სხვა დანარჩენი საქონელი და მომსახურება(არასწორად ჩარიცხ. თანხის დაბრუნება,  დრამერები)</t>
  </si>
  <si>
    <t>დრამერების მომსახურება</t>
  </si>
  <si>
    <t>რ/მ  უცნობი</t>
  </si>
  <si>
    <t>რ/მ ფორტუნა</t>
  </si>
  <si>
    <t>თბილისის სატრანსპორტო კომპანია</t>
  </si>
  <si>
    <t>16,09,2016–16,11,2016</t>
  </si>
  <si>
    <t>10/08/2016</t>
  </si>
  <si>
    <t>ფულადი შემოწირულება</t>
  </si>
  <si>
    <t>3</t>
  </si>
  <si>
    <t>ლელა თოიძე</t>
  </si>
  <si>
    <t>01018003421</t>
  </si>
  <si>
    <t>GE59TB7645645063600017</t>
  </si>
  <si>
    <t>თი ბი სი ბანკი</t>
  </si>
  <si>
    <t>11,98</t>
  </si>
  <si>
    <t>ვახტანგ კურტანიძე</t>
  </si>
  <si>
    <t>01006007665</t>
  </si>
  <si>
    <t>GE95TB7075045063600060</t>
  </si>
  <si>
    <t>5</t>
  </si>
  <si>
    <t>ქეთევან  მოლაშვილი</t>
  </si>
  <si>
    <t>4001036778</t>
  </si>
  <si>
    <t>GE97TB7888745061100001</t>
  </si>
  <si>
    <t>გიორგი  სუხიტაშვილი</t>
  </si>
  <si>
    <t>01017011989</t>
  </si>
  <si>
    <t>GE78TB0764845161722334</t>
  </si>
  <si>
    <t>მარინე  ჭუჭულაშვილი</t>
  </si>
  <si>
    <t>01017022462</t>
  </si>
  <si>
    <t>GE07TB7436736010100005</t>
  </si>
  <si>
    <t>10</t>
  </si>
  <si>
    <t>ვახტანგ  ბჟალავა</t>
  </si>
  <si>
    <t>01017034627</t>
  </si>
  <si>
    <t>GE44TB7365645161600001</t>
  </si>
  <si>
    <t>25</t>
  </si>
  <si>
    <t>მერაბ არჩვაძე</t>
  </si>
  <si>
    <t>37001007774</t>
  </si>
  <si>
    <t>GE78TB1178745063822334</t>
  </si>
  <si>
    <t>ირმა  კობაური</t>
  </si>
  <si>
    <t>01006011856</t>
  </si>
  <si>
    <t>GE23KS0003601015393701</t>
  </si>
  <si>
    <t>ტერაბანკი</t>
  </si>
  <si>
    <t>გიორგი  გიგიბერია</t>
  </si>
  <si>
    <t>01008010248</t>
  </si>
  <si>
    <t>GE60TB1100000310201624</t>
  </si>
  <si>
    <t>ვასილ  გემაზაშვილი</t>
  </si>
  <si>
    <t>01030004254</t>
  </si>
  <si>
    <t>GE92TB7307245061600004</t>
  </si>
  <si>
    <t>11/08/2016</t>
  </si>
  <si>
    <t>შოთა  ზაზაშვილი</t>
  </si>
  <si>
    <t>01008014922</t>
  </si>
  <si>
    <t>GE61TB0664445063622345</t>
  </si>
  <si>
    <t>რევაზ  დოლიძე</t>
  </si>
  <si>
    <t>01010008309</t>
  </si>
  <si>
    <t>GE58TB0600000320201849</t>
  </si>
  <si>
    <t>გრიგოლ  ხუხუნი</t>
  </si>
  <si>
    <t>61001015570</t>
  </si>
  <si>
    <t>GE87TB1104445061622338</t>
  </si>
  <si>
    <t>ჯორჯ  ბალან</t>
  </si>
  <si>
    <t>60001027515</t>
  </si>
  <si>
    <t>GE62TB7454645066300002</t>
  </si>
  <si>
    <t>ეკა  ბურჯანაძე</t>
  </si>
  <si>
    <t>01017008571</t>
  </si>
  <si>
    <t>GE68TB1100000000718809</t>
  </si>
  <si>
    <t>20</t>
  </si>
  <si>
    <t>თამარ  მაჭავარიანი</t>
  </si>
  <si>
    <t>01008007584</t>
  </si>
  <si>
    <t>GE56TB7106745064300002</t>
  </si>
  <si>
    <t>თამაზ  იმნაძე</t>
  </si>
  <si>
    <t>01010010343</t>
  </si>
  <si>
    <t>GE17TB7549545064300001</t>
  </si>
  <si>
    <t>იოსებ  ტურაზაშვილი</t>
  </si>
  <si>
    <t>01019006169</t>
  </si>
  <si>
    <t>GE03TB7550045061100004</t>
  </si>
  <si>
    <t>9</t>
  </si>
  <si>
    <t>ლალი  ბანძელაძე</t>
  </si>
  <si>
    <t>01026000722</t>
  </si>
  <si>
    <t>GE58LB0037945010427141</t>
  </si>
  <si>
    <t>ლიბერთი ბანკი</t>
  </si>
  <si>
    <t>12/08/2016</t>
  </si>
  <si>
    <t>მარიკა  ემუხვარი</t>
  </si>
  <si>
    <t>01008009627</t>
  </si>
  <si>
    <t>GE68TB7396245066300001</t>
  </si>
  <si>
    <t>50</t>
  </si>
  <si>
    <t>გიორგი   ალხაზიშვილი</t>
  </si>
  <si>
    <t>01008014069</t>
  </si>
  <si>
    <t>GE75TB7698645061100008</t>
  </si>
  <si>
    <t>15/08/2016</t>
  </si>
  <si>
    <t>ნანა   ცაგარელი</t>
  </si>
  <si>
    <t>01008016869</t>
  </si>
  <si>
    <t>GE98TB7234645068100004</t>
  </si>
  <si>
    <t>16/08/2016</t>
  </si>
  <si>
    <t>ლევან  ჯაფარიძე</t>
  </si>
  <si>
    <t>01009009390</t>
  </si>
  <si>
    <t>GE28TB7992645066300001</t>
  </si>
  <si>
    <t>თიბისი</t>
  </si>
  <si>
    <t>მაია  ნაჭყებია</t>
  </si>
  <si>
    <t>01008009459</t>
  </si>
  <si>
    <t>GE77BG0000000774031100</t>
  </si>
  <si>
    <t>გენადი  დევაძე</t>
  </si>
  <si>
    <t>61006005844</t>
  </si>
  <si>
    <t>GE81PC00336000100030931</t>
  </si>
  <si>
    <t>პროკრედიტბანკი</t>
  </si>
  <si>
    <t>თეიმურაზ  ჯაფარიძე</t>
  </si>
  <si>
    <t>01017004230</t>
  </si>
  <si>
    <t>GE02TB7263945064300001</t>
  </si>
  <si>
    <t>ნანა  კაშია</t>
  </si>
  <si>
    <t>01017000388</t>
  </si>
  <si>
    <t>GE79BG0000000919908200</t>
  </si>
  <si>
    <t>ნინო  ბატიაშვილი</t>
  </si>
  <si>
    <t>01018001510</t>
  </si>
  <si>
    <t>GE23BG0000000261816200</t>
  </si>
  <si>
    <t>ლელა   თოიძე</t>
  </si>
  <si>
    <t>1143</t>
  </si>
  <si>
    <t>სალომე  ზურაბიშვილი</t>
  </si>
  <si>
    <t>01017027556</t>
  </si>
  <si>
    <t>GE42BG0000000589470800</t>
  </si>
  <si>
    <t>თამარ  ჯაყელი</t>
  </si>
  <si>
    <t>01024030983</t>
  </si>
  <si>
    <t>GE61TB7855145061100001</t>
  </si>
  <si>
    <t>100</t>
  </si>
  <si>
    <t>კახაბერ  ალხანიშვილი</t>
  </si>
  <si>
    <t>35001014207</t>
  </si>
  <si>
    <t>GE69TB7457445063600032</t>
  </si>
  <si>
    <t>ალექსანდრე  გრიგოლაშვილი</t>
  </si>
  <si>
    <t>01024021654</t>
  </si>
  <si>
    <t>GE56TB0600000328201281</t>
  </si>
  <si>
    <t>მადონა  მაღრაძე</t>
  </si>
  <si>
    <t>01011050392</t>
  </si>
  <si>
    <t>GE26BG0000000595717500</t>
  </si>
  <si>
    <t>500</t>
  </si>
  <si>
    <t>გიორგი   ჯაოშვილი</t>
  </si>
  <si>
    <t>01007005274</t>
  </si>
  <si>
    <t>GE96TB0626136010100015</t>
  </si>
  <si>
    <t>18/08/2016</t>
  </si>
  <si>
    <t>ზაზა  სოფრომაძე</t>
  </si>
  <si>
    <t>09001007169</t>
  </si>
  <si>
    <t>GE03TB1100000315718361</t>
  </si>
  <si>
    <t>19/08/2016</t>
  </si>
  <si>
    <t>ლელა  სამხარაძე</t>
  </si>
  <si>
    <t>01005004118</t>
  </si>
  <si>
    <t>GE57BR0000010413985450</t>
  </si>
  <si>
    <t>ბანკი რესპუბლიკა</t>
  </si>
  <si>
    <t>არჩილ  ჯორბენაძე</t>
  </si>
  <si>
    <t>01024011317</t>
  </si>
  <si>
    <t>GE98BS0000000025736670</t>
  </si>
  <si>
    <t>ბაზისბანკი</t>
  </si>
  <si>
    <t>17/08/2016</t>
  </si>
  <si>
    <t>იოსებ  ჯანიაშვილი</t>
  </si>
  <si>
    <t>GE06BG0000000255055800</t>
  </si>
  <si>
    <t>ნათელა  მაჭავარიანი</t>
  </si>
  <si>
    <t>GE42BG0000000735339400</t>
  </si>
  <si>
    <t>მზია  ბექაური</t>
  </si>
  <si>
    <t>GE43BG0000000349919000</t>
  </si>
  <si>
    <t>რუსუდან  დუნდუა</t>
  </si>
  <si>
    <t>302003282</t>
  </si>
  <si>
    <t>სახელმწიფო ხაზინა</t>
  </si>
  <si>
    <t>ნუცა  დუჩიძე</t>
  </si>
  <si>
    <t>GE64PC0243600100015111</t>
  </si>
  <si>
    <t>მარიკა  ლაფაური</t>
  </si>
  <si>
    <t>GE60TB7007217366100017</t>
  </si>
  <si>
    <t>ლევან  ლორთქიფანიძე</t>
  </si>
  <si>
    <t>GE72BG0000000281933700</t>
  </si>
  <si>
    <t>მურმან  ამბროლაძე</t>
  </si>
  <si>
    <t>GE61BS0000000000836757</t>
  </si>
  <si>
    <t>დავით  ბერიძე</t>
  </si>
  <si>
    <t>GE75BG0000000621761700</t>
  </si>
  <si>
    <t>რუსუდან  ხაჩიძე</t>
  </si>
  <si>
    <t>GE72BG0000000879259700</t>
  </si>
  <si>
    <t>თეიმურაზ  ბჟალავა</t>
  </si>
  <si>
    <t>ოთარ  ზუმბურიძე</t>
  </si>
  <si>
    <t>ზაზა  ჩიკვილაძე</t>
  </si>
  <si>
    <t>9/08/2016</t>
  </si>
  <si>
    <t>რევაზ  ოსაძე</t>
  </si>
  <si>
    <t>დავით  ლეჟავა</t>
  </si>
  <si>
    <t>გია  ხიზანიშვილი</t>
  </si>
  <si>
    <t>ნინო  მამუკელაშვილი</t>
  </si>
  <si>
    <t>09/08/2016</t>
  </si>
  <si>
    <t>ირაკლი  გვაზავა</t>
  </si>
  <si>
    <t>მინდია    სანაძე</t>
  </si>
  <si>
    <t>გუნანა  ნიჟარაძე</t>
  </si>
  <si>
    <t>ალექსი  ბურდული</t>
  </si>
  <si>
    <t>იზოლდა  ბაქრაძე</t>
  </si>
  <si>
    <t>ნატო  ტყეშელაშვილი</t>
  </si>
  <si>
    <t>გივი  კახეთელაძე</t>
  </si>
  <si>
    <t>მერაბ  ადეიშვილი</t>
  </si>
  <si>
    <t>ქართველ ემიგრანტთა მს ოფლიო ლიგა</t>
  </si>
  <si>
    <t>ზოია ქაჯია</t>
  </si>
  <si>
    <t>ქეთევან მიქელაძე</t>
  </si>
  <si>
    <t>ლეილა ხომერიკი რეიესი</t>
  </si>
  <si>
    <t>ეკატერინე სალუქვაძე</t>
  </si>
  <si>
    <t>ნინო ბილაშვილი</t>
  </si>
  <si>
    <t>01008010394</t>
  </si>
  <si>
    <t>GE75TB3529945061622335</t>
  </si>
  <si>
    <t>თამაზ ჭოლაძე</t>
  </si>
  <si>
    <t>01019010456</t>
  </si>
  <si>
    <t>GE26TB7403845061100013</t>
  </si>
  <si>
    <t>ნინო ლომიძე</t>
  </si>
  <si>
    <t>ნინო ნოღაიდელი</t>
  </si>
  <si>
    <t>29/08/2016</t>
  </si>
  <si>
    <t>01024000434</t>
  </si>
  <si>
    <t>GE30TB7486745061600002</t>
  </si>
  <si>
    <t>ნათელა მაჭავარიანი</t>
  </si>
  <si>
    <t>01024011260</t>
  </si>
  <si>
    <t>22/08/2016</t>
  </si>
  <si>
    <t>-20</t>
  </si>
  <si>
    <t>ნინო  ნოღაიდელი</t>
  </si>
  <si>
    <t>-200</t>
  </si>
  <si>
    <t>302003283</t>
  </si>
  <si>
    <t>02/09/2016</t>
  </si>
  <si>
    <t>6</t>
  </si>
  <si>
    <t>თამარ  ჩაჩავა</t>
  </si>
  <si>
    <t>01017007460</t>
  </si>
  <si>
    <t>80</t>
  </si>
  <si>
    <t>01030004904</t>
  </si>
  <si>
    <t>7000</t>
  </si>
  <si>
    <t>05/09/2016</t>
  </si>
  <si>
    <t>ნონა  გუნცაძე</t>
  </si>
  <si>
    <t>01008008753</t>
  </si>
  <si>
    <t>GE63BG0000000312358300</t>
  </si>
  <si>
    <t>გიორგი  კაკაბაძე</t>
  </si>
  <si>
    <t>61006000155</t>
  </si>
  <si>
    <t>GE74HB0000000050463601</t>
  </si>
  <si>
    <t>ხალიკ ბანკი</t>
  </si>
  <si>
    <t>06/09/2016</t>
  </si>
  <si>
    <t>200</t>
  </si>
  <si>
    <t>შარლოტა  შაკაია</t>
  </si>
  <si>
    <t>01017021052</t>
  </si>
  <si>
    <t>GE80TB78128450611000</t>
  </si>
  <si>
    <t>-5</t>
  </si>
  <si>
    <t>ქეთინო  მიქაძე</t>
  </si>
  <si>
    <t>სახ ხაზინა</t>
  </si>
  <si>
    <t>-3</t>
  </si>
  <si>
    <t>ქეთევან თოდაძე</t>
  </si>
  <si>
    <t>12/09/2016</t>
  </si>
  <si>
    <t>თეა  ხვარეშია</t>
  </si>
  <si>
    <t>60002012090</t>
  </si>
  <si>
    <t>GE11BG0000000590818300</t>
  </si>
  <si>
    <t>13/09/2016</t>
  </si>
  <si>
    <t>30</t>
  </si>
  <si>
    <t>თამარ  საყვარელიძე</t>
  </si>
  <si>
    <t>01009009210</t>
  </si>
  <si>
    <t>GE89TB0600000076701415</t>
  </si>
  <si>
    <t>ასმათ  ლაშხია</t>
  </si>
  <si>
    <t>08/09/2016</t>
  </si>
  <si>
    <t>-6</t>
  </si>
  <si>
    <t>თინა  კალანდაძე</t>
  </si>
  <si>
    <t>14/09/2016</t>
  </si>
  <si>
    <t>1808</t>
  </si>
  <si>
    <t>15/09/2016</t>
  </si>
  <si>
    <t>11450</t>
  </si>
  <si>
    <t>23,09,2016</t>
  </si>
  <si>
    <t>300</t>
  </si>
  <si>
    <t>ქაჯაი  აგიორგი</t>
  </si>
  <si>
    <t>62001008873</t>
  </si>
  <si>
    <t>GE53BG0000000788353000</t>
  </si>
  <si>
    <t>28.09.2016</t>
  </si>
  <si>
    <t>2000</t>
  </si>
  <si>
    <t>მარინა   ბაქრაძე</t>
  </si>
  <si>
    <t>01017012031</t>
  </si>
  <si>
    <t>14,09,2016</t>
  </si>
  <si>
    <t>ლედი  წულაძე</t>
  </si>
  <si>
    <t>01008001909</t>
  </si>
  <si>
    <t>GE46LB0711161224836000</t>
  </si>
  <si>
    <t>გურამ  კიკნაძე</t>
  </si>
  <si>
    <t>01008012661</t>
  </si>
  <si>
    <t>GE52BG0000000330077100</t>
  </si>
  <si>
    <t>20,09,2016</t>
  </si>
  <si>
    <t>ბაადურ  წულაძე</t>
  </si>
  <si>
    <t>01026002881</t>
  </si>
  <si>
    <t>GE96LB0711144003135000</t>
  </si>
  <si>
    <t>30,09,2016</t>
  </si>
  <si>
    <t>8000</t>
  </si>
  <si>
    <t>ნოდარ  კომახიძე</t>
  </si>
  <si>
    <t>01021003383</t>
  </si>
  <si>
    <t>04,10,2016</t>
  </si>
  <si>
    <t>იუსტინე  არველაძე</t>
  </si>
  <si>
    <t>01026000178</t>
  </si>
  <si>
    <t>არჩილ  ბახტაძე</t>
  </si>
  <si>
    <t>01017023882</t>
  </si>
  <si>
    <t>06,10,2016</t>
  </si>
  <si>
    <t>5500</t>
  </si>
  <si>
    <t>გურამი  კაკაბაძე</t>
  </si>
  <si>
    <t>61006001922</t>
  </si>
  <si>
    <t>GE04HB0000000051863601</t>
  </si>
  <si>
    <t>07,10,2016</t>
  </si>
  <si>
    <t>7769</t>
  </si>
  <si>
    <t>1000</t>
  </si>
  <si>
    <t>გურამი  ასათიანი</t>
  </si>
  <si>
    <t>6500300008</t>
  </si>
  <si>
    <t>GE4260BG0000000857645600</t>
  </si>
  <si>
    <t>12/09/16</t>
  </si>
  <si>
    <t>999</t>
  </si>
  <si>
    <t>შპს პოლიმერი 1</t>
  </si>
  <si>
    <t>206346097</t>
  </si>
  <si>
    <t>GE54VT6600000009323602</t>
  </si>
  <si>
    <t>ვითიბი ბანკი</t>
  </si>
  <si>
    <t>რ/მ დარდიმანდი</t>
  </si>
  <si>
    <t>2 წთ</t>
  </si>
  <si>
    <t>წთ</t>
  </si>
  <si>
    <t>ბრენდირებული აქსესუარებით რკლამის ხარჯი</t>
  </si>
  <si>
    <t>რ/მ ჰოლდინგი ფორტუნა</t>
  </si>
  <si>
    <t>4 წთ</t>
  </si>
  <si>
    <t>წუთი</t>
  </si>
  <si>
    <t>რადიო  უცნობი</t>
  </si>
  <si>
    <t>3წთ</t>
  </si>
  <si>
    <t>აი სტუდიო</t>
  </si>
  <si>
    <t>ტრიპლეტები,სტიკერები</t>
  </si>
  <si>
    <t>შპს ალმა</t>
  </si>
  <si>
    <t>შპს ელეფანტი</t>
  </si>
  <si>
    <t>სამარშრუტო ტაქსებზე წარწერა</t>
  </si>
  <si>
    <t>08/06/2016-16/11/2016</t>
  </si>
  <si>
    <t>სალომე ზურაბიშვილის ფონდის  ფინანსური ანგარიში,  პერიოდი:  08/06/2016-16/11/2016</t>
  </si>
  <si>
    <t xml:space="preserve"> ელიკო  ოკუჯავა</t>
  </si>
  <si>
    <t>საკონსულტაციო, სანოტარო, თარჯიმნის და თარგმნის მომსახურების(იურიდიული)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</si>
</sst>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9"/>
      <color rgb="FF000000"/>
      <name val="Arial Unicode MS"/>
      <family val="2"/>
    </font>
    <font>
      <sz val="9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99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1" xfId="2" applyFont="1" applyFill="1" applyBorder="1" applyAlignment="1" applyProtection="1">
      <alignment horizontal="center" vertical="top" wrapText="1"/>
    </xf>
    <xf numFmtId="1" fontId="23" fillId="5" borderId="21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2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3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4" xfId="2" applyFont="1" applyFill="1" applyBorder="1" applyAlignment="1" applyProtection="1">
      <alignment horizontal="left" vertical="top"/>
      <protection locked="0"/>
    </xf>
    <xf numFmtId="0" fontId="23" fillId="5" borderId="24" xfId="2" applyFont="1" applyFill="1" applyBorder="1" applyAlignment="1" applyProtection="1">
      <alignment horizontal="left" vertical="top" wrapText="1"/>
      <protection locked="0"/>
    </xf>
    <xf numFmtId="0" fontId="23" fillId="5" borderId="25" xfId="2" applyFont="1" applyFill="1" applyBorder="1" applyAlignment="1" applyProtection="1">
      <alignment horizontal="left" vertical="top" wrapText="1"/>
      <protection locked="0"/>
    </xf>
    <xf numFmtId="1" fontId="23" fillId="5" borderId="25" xfId="2" applyNumberFormat="1" applyFont="1" applyFill="1" applyBorder="1" applyAlignment="1" applyProtection="1">
      <alignment horizontal="left" vertical="top" wrapText="1"/>
      <protection locked="0"/>
    </xf>
    <xf numFmtId="1" fontId="23" fillId="5" borderId="26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27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29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28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1" xfId="9" applyFont="1" applyBorder="1" applyAlignment="1" applyProtection="1">
      <alignment vertical="center" wrapText="1"/>
      <protection locked="0"/>
    </xf>
    <xf numFmtId="0" fontId="31" fillId="4" borderId="19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3" xfId="9" applyFont="1" applyFill="1" applyBorder="1" applyAlignment="1" applyProtection="1">
      <alignment vertical="center"/>
    </xf>
    <xf numFmtId="0" fontId="18" fillId="5" borderId="3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3" xfId="9" applyFont="1" applyFill="1" applyBorder="1" applyAlignment="1" applyProtection="1">
      <alignment vertical="center"/>
    </xf>
    <xf numFmtId="14" fontId="18" fillId="0" borderId="3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33" xfId="0" applyFont="1" applyFill="1" applyBorder="1" applyAlignment="1" applyProtection="1">
      <alignment vertical="center"/>
    </xf>
    <xf numFmtId="0" fontId="18" fillId="5" borderId="3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33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 wrapText="1"/>
      <protection locked="0"/>
    </xf>
    <xf numFmtId="14" fontId="26" fillId="0" borderId="2" xfId="5" applyNumberFormat="1" applyFont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 wrapText="1"/>
      <protection locked="0"/>
    </xf>
    <xf numFmtId="49" fontId="33" fillId="0" borderId="34" xfId="0" applyNumberFormat="1" applyFont="1" applyBorder="1" applyAlignment="1">
      <alignment horizontal="left" vertical="center" wrapText="1"/>
    </xf>
    <xf numFmtId="0" fontId="28" fillId="5" borderId="35" xfId="9" applyFont="1" applyFill="1" applyBorder="1" applyAlignment="1" applyProtection="1">
      <alignment horizontal="center" vertical="center"/>
    </xf>
    <xf numFmtId="0" fontId="31" fillId="0" borderId="1" xfId="9" applyFont="1" applyBorder="1" applyAlignment="1" applyProtection="1">
      <alignment horizontal="center"/>
      <protection locked="0"/>
    </xf>
    <xf numFmtId="49" fontId="33" fillId="0" borderId="1" xfId="0" applyNumberFormat="1" applyFont="1" applyBorder="1" applyAlignment="1">
      <alignment horizontal="left" vertical="center" wrapText="1"/>
    </xf>
    <xf numFmtId="49" fontId="33" fillId="0" borderId="36" xfId="0" applyNumberFormat="1" applyFont="1" applyBorder="1" applyAlignment="1">
      <alignment horizontal="left" vertical="center" wrapText="1"/>
    </xf>
    <xf numFmtId="49" fontId="33" fillId="0" borderId="37" xfId="0" applyNumberFormat="1" applyFont="1" applyBorder="1" applyAlignment="1">
      <alignment horizontal="left" vertical="center" wrapText="1"/>
    </xf>
    <xf numFmtId="49" fontId="18" fillId="5" borderId="1" xfId="9" applyNumberFormat="1" applyFont="1" applyFill="1" applyBorder="1" applyAlignment="1" applyProtection="1">
      <alignment vertical="center"/>
      <protection locked="0"/>
    </xf>
    <xf numFmtId="49" fontId="33" fillId="0" borderId="34" xfId="0" applyNumberFormat="1" applyFont="1" applyBorder="1" applyAlignment="1">
      <alignment horizontal="left" wrapText="1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2" borderId="1" xfId="1" applyNumberFormat="1" applyFont="1" applyFill="1" applyBorder="1" applyAlignment="1" applyProtection="1">
      <alignment horizontal="right" vertical="center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33" fillId="0" borderId="0" xfId="0" applyNumberFormat="1" applyFont="1" applyBorder="1" applyAlignment="1">
      <alignment horizontal="left" vertical="center" wrapText="1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168" fontId="30" fillId="2" borderId="2" xfId="10" applyNumberFormat="1" applyFont="1" applyFill="1" applyBorder="1" applyAlignment="1" applyProtection="1">
      <alignment horizontal="left" vertical="center" wrapText="1"/>
      <protection locked="0"/>
    </xf>
    <xf numFmtId="4" fontId="21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49" fontId="34" fillId="0" borderId="34" xfId="0" applyNumberFormat="1" applyFont="1" applyBorder="1" applyAlignment="1">
      <alignment horizontal="left" wrapText="1"/>
    </xf>
    <xf numFmtId="0" fontId="33" fillId="0" borderId="34" xfId="0" applyNumberFormat="1" applyFont="1" applyBorder="1" applyAlignment="1">
      <alignment horizontal="left" wrapText="1"/>
    </xf>
    <xf numFmtId="0" fontId="33" fillId="0" borderId="34" xfId="0" applyNumberFormat="1" applyFont="1" applyBorder="1" applyAlignment="1">
      <alignment horizontal="left" vertical="center" wrapText="1"/>
    </xf>
    <xf numFmtId="14" fontId="31" fillId="0" borderId="2" xfId="9" applyNumberFormat="1" applyFont="1" applyBorder="1" applyAlignment="1" applyProtection="1">
      <alignment horizontal="left" vertical="center" wrapText="1"/>
      <protection locked="0"/>
    </xf>
    <xf numFmtId="0" fontId="31" fillId="0" borderId="5" xfId="9" applyFont="1" applyBorder="1" applyAlignment="1" applyProtection="1">
      <alignment horizontal="left" vertical="top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49" fontId="26" fillId="0" borderId="1" xfId="9" applyNumberFormat="1" applyFont="1" applyBorder="1" applyAlignment="1" applyProtection="1">
      <alignment vertical="center"/>
      <protection locked="0"/>
    </xf>
    <xf numFmtId="0" fontId="31" fillId="0" borderId="5" xfId="9" applyFont="1" applyBorder="1" applyAlignment="1" applyProtection="1">
      <alignment horizontal="left" vertical="center"/>
      <protection locked="0"/>
    </xf>
    <xf numFmtId="49" fontId="33" fillId="0" borderId="0" xfId="0" applyNumberFormat="1" applyFont="1" applyBorder="1" applyAlignment="1">
      <alignment horizontal="left" wrapText="1"/>
    </xf>
    <xf numFmtId="0" fontId="31" fillId="4" borderId="4" xfId="9" applyFont="1" applyFill="1" applyBorder="1" applyAlignment="1" applyProtection="1">
      <alignment vertical="center" wrapText="1"/>
      <protection locked="0"/>
    </xf>
    <xf numFmtId="49" fontId="33" fillId="0" borderId="37" xfId="0" applyNumberFormat="1" applyFont="1" applyBorder="1" applyAlignment="1">
      <alignment horizontal="left" wrapText="1"/>
    </xf>
    <xf numFmtId="49" fontId="33" fillId="0" borderId="1" xfId="0" applyNumberFormat="1" applyFont="1" applyBorder="1" applyAlignment="1">
      <alignment horizontal="left" wrapText="1"/>
    </xf>
    <xf numFmtId="14" fontId="31" fillId="0" borderId="1" xfId="9" applyNumberFormat="1" applyFont="1" applyBorder="1" applyAlignment="1" applyProtection="1">
      <alignment vertical="center" wrapText="1"/>
      <protection locked="0"/>
    </xf>
    <xf numFmtId="0" fontId="31" fillId="0" borderId="1" xfId="9" applyFont="1" applyBorder="1" applyAlignment="1" applyProtection="1">
      <alignment vertical="center" wrapText="1"/>
      <protection locked="0"/>
    </xf>
    <xf numFmtId="49" fontId="33" fillId="0" borderId="1" xfId="0" applyNumberFormat="1" applyFont="1" applyBorder="1" applyAlignment="1">
      <alignment horizontal="center" vertical="center" wrapText="1"/>
    </xf>
    <xf numFmtId="49" fontId="33" fillId="0" borderId="36" xfId="0" applyNumberFormat="1" applyFont="1" applyBorder="1" applyAlignment="1">
      <alignment horizontal="left" wrapText="1"/>
    </xf>
    <xf numFmtId="4" fontId="22" fillId="0" borderId="0" xfId="1" applyNumberFormat="1" applyFont="1" applyAlignment="1" applyProtection="1">
      <alignment horizontal="center" vertical="center" wrapText="1"/>
      <protection locked="0"/>
    </xf>
    <xf numFmtId="14" fontId="10" fillId="0" borderId="1" xfId="3" applyNumberFormat="1" applyBorder="1" applyAlignment="1" applyProtection="1">
      <alignment horizontal="center" vertical="center"/>
      <protection locked="0"/>
    </xf>
    <xf numFmtId="1" fontId="23" fillId="0" borderId="6" xfId="2" applyNumberFormat="1" applyFont="1" applyFill="1" applyBorder="1" applyAlignment="1" applyProtection="1">
      <alignment horizontal="center" vertical="center" wrapText="1"/>
      <protection locked="0"/>
    </xf>
    <xf numFmtId="0" fontId="23" fillId="0" borderId="6" xfId="2" applyFont="1" applyFill="1" applyBorder="1" applyAlignment="1" applyProtection="1">
      <alignment horizontal="center" vertical="center" wrapText="1"/>
      <protection locked="0"/>
    </xf>
    <xf numFmtId="2" fontId="23" fillId="0" borderId="20" xfId="2" applyNumberFormat="1" applyFont="1" applyFill="1" applyBorder="1" applyAlignment="1" applyProtection="1">
      <alignment horizontal="center" vertical="center" wrapText="1"/>
    </xf>
    <xf numFmtId="0" fontId="16" fillId="0" borderId="1" xfId="4" applyFont="1" applyBorder="1" applyAlignment="1" applyProtection="1">
      <alignment vertical="center" wrapText="1"/>
      <protection locked="0"/>
    </xf>
    <xf numFmtId="0" fontId="16" fillId="0" borderId="2" xfId="4" applyFont="1" applyBorder="1" applyAlignment="1" applyProtection="1">
      <alignment vertical="center" wrapText="1"/>
      <protection locked="0"/>
    </xf>
    <xf numFmtId="0" fontId="18" fillId="5" borderId="0" xfId="9" applyFont="1" applyFill="1" applyBorder="1" applyAlignment="1" applyProtection="1">
      <alignment horizontal="center" vertical="center"/>
    </xf>
    <xf numFmtId="0" fontId="18" fillId="5" borderId="32" xfId="9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0" xfId="10" applyNumberFormat="1" applyFont="1" applyFill="1" applyBorder="1" applyAlignment="1" applyProtection="1">
      <alignment horizontal="center" vertical="center"/>
    </xf>
    <xf numFmtId="14" fontId="20" fillId="2" borderId="30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171450</xdr:rowOff>
    </xdr:from>
    <xdr:to>
      <xdr:col>2</xdr:col>
      <xdr:colOff>1495425</xdr:colOff>
      <xdr:row>23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171450</xdr:rowOff>
    </xdr:from>
    <xdr:to>
      <xdr:col>1</xdr:col>
      <xdr:colOff>1495425</xdr:colOff>
      <xdr:row>24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24</xdr:row>
      <xdr:rowOff>180975</xdr:rowOff>
    </xdr:from>
    <xdr:to>
      <xdr:col>6</xdr:col>
      <xdr:colOff>219075</xdr:colOff>
      <xdr:row>24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171450</xdr:rowOff>
    </xdr:from>
    <xdr:to>
      <xdr:col>2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25</xdr:row>
      <xdr:rowOff>152400</xdr:rowOff>
    </xdr:from>
    <xdr:to>
      <xdr:col>7</xdr:col>
      <xdr:colOff>9525</xdr:colOff>
      <xdr:row>25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51"/>
  <sheetViews>
    <sheetView showGridLines="0" tabSelected="1" view="pageBreakPreview" topLeftCell="A64" zoomScale="80" zoomScaleSheetLayoutView="80" workbookViewId="0">
      <selection activeCell="K3" sqref="K3:L3"/>
    </sheetView>
  </sheetViews>
  <sheetFormatPr defaultRowHeight="15"/>
  <cols>
    <col min="1" max="1" width="6.28515625" style="242" bestFit="1" customWidth="1"/>
    <col min="2" max="2" width="13.140625" style="242" customWidth="1"/>
    <col min="3" max="3" width="17.85546875" style="242" customWidth="1"/>
    <col min="4" max="4" width="15.140625" style="242" customWidth="1"/>
    <col min="5" max="5" width="24.5703125" style="242" customWidth="1"/>
    <col min="6" max="8" width="19.140625" style="243" customWidth="1"/>
    <col min="9" max="9" width="16.42578125" style="242" bestFit="1" customWidth="1"/>
    <col min="10" max="10" width="17.42578125" style="242" customWidth="1"/>
    <col min="11" max="11" width="13.140625" style="242" bestFit="1" customWidth="1"/>
    <col min="12" max="12" width="15.28515625" style="242" customWidth="1"/>
    <col min="13" max="16384" width="9.140625" style="242"/>
  </cols>
  <sheetData>
    <row r="1" spans="1:12" s="253" customFormat="1">
      <c r="A1" s="303" t="s">
        <v>241</v>
      </c>
      <c r="B1" s="288"/>
      <c r="C1" s="288"/>
      <c r="D1" s="288"/>
      <c r="E1" s="289"/>
      <c r="F1" s="283"/>
      <c r="G1" s="289"/>
      <c r="H1" s="302"/>
      <c r="I1" s="288"/>
      <c r="J1" s="289"/>
      <c r="K1" s="289"/>
      <c r="L1" s="301" t="s">
        <v>93</v>
      </c>
    </row>
    <row r="2" spans="1:12" s="253" customFormat="1">
      <c r="A2" s="300" t="s">
        <v>100</v>
      </c>
      <c r="B2" s="288"/>
      <c r="C2" s="288"/>
      <c r="D2" s="288"/>
      <c r="E2" s="289"/>
      <c r="F2" s="283"/>
      <c r="G2" s="289"/>
      <c r="H2" s="299"/>
      <c r="I2" s="288"/>
      <c r="J2" s="289"/>
      <c r="K2" s="289"/>
      <c r="L2" s="298"/>
    </row>
    <row r="3" spans="1:12" s="253" customFormat="1">
      <c r="A3" s="297"/>
      <c r="B3" s="288"/>
      <c r="C3" s="296"/>
      <c r="D3" s="295"/>
      <c r="E3" s="289"/>
      <c r="F3" s="294"/>
      <c r="G3" s="289"/>
      <c r="H3" s="289"/>
      <c r="I3" s="283"/>
      <c r="J3" s="288"/>
      <c r="K3" s="373" t="s">
        <v>738</v>
      </c>
      <c r="L3" s="374"/>
    </row>
    <row r="4" spans="1:12" s="253" customFormat="1">
      <c r="A4" s="327" t="s">
        <v>214</v>
      </c>
      <c r="B4" s="283"/>
      <c r="C4" s="283"/>
      <c r="D4" s="328" t="s">
        <v>401</v>
      </c>
      <c r="E4" s="319"/>
      <c r="F4" s="252"/>
      <c r="G4" s="245"/>
      <c r="H4" s="320"/>
      <c r="I4" s="319"/>
      <c r="J4" s="321"/>
      <c r="K4" s="245"/>
      <c r="L4" s="322"/>
    </row>
    <row r="5" spans="1:12" s="253" customFormat="1" ht="15.75" thickBot="1">
      <c r="A5" s="293"/>
      <c r="B5" s="289"/>
      <c r="C5" s="292"/>
      <c r="D5" s="291"/>
      <c r="E5" s="289"/>
      <c r="F5" s="290"/>
      <c r="G5" s="290"/>
      <c r="H5" s="290"/>
      <c r="I5" s="289"/>
      <c r="J5" s="288"/>
      <c r="K5" s="288"/>
      <c r="L5" s="287"/>
    </row>
    <row r="6" spans="1:12" ht="15.75" thickBot="1">
      <c r="A6" s="286"/>
      <c r="B6" s="285"/>
      <c r="C6" s="284"/>
      <c r="D6" s="284"/>
      <c r="E6" s="284"/>
      <c r="F6" s="283"/>
      <c r="G6" s="283"/>
      <c r="H6" s="283"/>
      <c r="I6" s="377" t="s">
        <v>364</v>
      </c>
      <c r="J6" s="378"/>
      <c r="K6" s="379"/>
      <c r="L6" s="282"/>
    </row>
    <row r="7" spans="1:12" s="270" customFormat="1" ht="51.75" thickBot="1">
      <c r="A7" s="281" t="s">
        <v>60</v>
      </c>
      <c r="B7" s="280" t="s">
        <v>101</v>
      </c>
      <c r="C7" s="280" t="s">
        <v>363</v>
      </c>
      <c r="D7" s="279" t="s">
        <v>220</v>
      </c>
      <c r="E7" s="278" t="s">
        <v>362</v>
      </c>
      <c r="F7" s="277" t="s">
        <v>361</v>
      </c>
      <c r="G7" s="276" t="s">
        <v>184</v>
      </c>
      <c r="H7" s="275" t="s">
        <v>181</v>
      </c>
      <c r="I7" s="274" t="s">
        <v>360</v>
      </c>
      <c r="J7" s="273" t="s">
        <v>217</v>
      </c>
      <c r="K7" s="272" t="s">
        <v>185</v>
      </c>
      <c r="L7" s="271" t="s">
        <v>186</v>
      </c>
    </row>
    <row r="8" spans="1:12" s="264" customFormat="1" ht="15.75" thickBot="1">
      <c r="A8" s="268">
        <v>1</v>
      </c>
      <c r="B8" s="267">
        <v>2</v>
      </c>
      <c r="C8" s="269">
        <v>3</v>
      </c>
      <c r="D8" s="333">
        <v>4</v>
      </c>
      <c r="E8" s="268">
        <v>5</v>
      </c>
      <c r="F8" s="267">
        <v>6</v>
      </c>
      <c r="G8" s="269">
        <v>7</v>
      </c>
      <c r="H8" s="267">
        <v>8</v>
      </c>
      <c r="I8" s="268">
        <v>9</v>
      </c>
      <c r="J8" s="267">
        <v>10</v>
      </c>
      <c r="K8" s="266">
        <v>11</v>
      </c>
      <c r="L8" s="265">
        <v>12</v>
      </c>
    </row>
    <row r="9" spans="1:12" ht="27">
      <c r="A9" s="262">
        <v>1</v>
      </c>
      <c r="B9" s="339" t="s">
        <v>436</v>
      </c>
      <c r="C9" s="365" t="s">
        <v>437</v>
      </c>
      <c r="D9" s="361" t="s">
        <v>438</v>
      </c>
      <c r="E9" s="339" t="s">
        <v>439</v>
      </c>
      <c r="F9" s="339" t="s">
        <v>440</v>
      </c>
      <c r="G9" s="350" t="s">
        <v>441</v>
      </c>
      <c r="H9" s="339" t="s">
        <v>442</v>
      </c>
      <c r="I9" s="258"/>
      <c r="J9" s="257"/>
      <c r="K9" s="256"/>
      <c r="L9" s="255"/>
    </row>
    <row r="10" spans="1:12" ht="27">
      <c r="A10" s="262">
        <v>2</v>
      </c>
      <c r="B10" s="339" t="s">
        <v>436</v>
      </c>
      <c r="C10" s="339" t="s">
        <v>437</v>
      </c>
      <c r="D10" s="332" t="s">
        <v>443</v>
      </c>
      <c r="E10" s="332" t="s">
        <v>444</v>
      </c>
      <c r="F10" s="332" t="s">
        <v>445</v>
      </c>
      <c r="G10" s="332" t="s">
        <v>446</v>
      </c>
      <c r="H10" s="339" t="s">
        <v>442</v>
      </c>
      <c r="I10" s="258"/>
      <c r="J10" s="257"/>
      <c r="K10" s="256"/>
      <c r="L10" s="255"/>
    </row>
    <row r="11" spans="1:12" ht="27">
      <c r="A11" s="262">
        <v>3</v>
      </c>
      <c r="B11" s="339" t="s">
        <v>436</v>
      </c>
      <c r="C11" s="339" t="s">
        <v>437</v>
      </c>
      <c r="D11" s="332" t="s">
        <v>447</v>
      </c>
      <c r="E11" s="332" t="s">
        <v>448</v>
      </c>
      <c r="F11" s="332" t="s">
        <v>449</v>
      </c>
      <c r="G11" s="332" t="s">
        <v>450</v>
      </c>
      <c r="H11" s="339" t="s">
        <v>442</v>
      </c>
      <c r="I11" s="258"/>
      <c r="J11" s="257"/>
      <c r="K11" s="256"/>
      <c r="L11" s="255"/>
    </row>
    <row r="12" spans="1:12" ht="27">
      <c r="A12" s="262">
        <v>4</v>
      </c>
      <c r="B12" s="339" t="s">
        <v>436</v>
      </c>
      <c r="C12" s="339" t="s">
        <v>437</v>
      </c>
      <c r="D12" s="332" t="s">
        <v>438</v>
      </c>
      <c r="E12" s="332" t="s">
        <v>451</v>
      </c>
      <c r="F12" s="332" t="s">
        <v>452</v>
      </c>
      <c r="G12" s="332" t="s">
        <v>453</v>
      </c>
      <c r="H12" s="339" t="s">
        <v>442</v>
      </c>
      <c r="I12" s="258"/>
      <c r="J12" s="257"/>
      <c r="K12" s="256"/>
      <c r="L12" s="255"/>
    </row>
    <row r="13" spans="1:12" ht="27">
      <c r="A13" s="262">
        <v>5</v>
      </c>
      <c r="B13" s="339" t="s">
        <v>436</v>
      </c>
      <c r="C13" s="339" t="s">
        <v>437</v>
      </c>
      <c r="D13" s="332" t="s">
        <v>438</v>
      </c>
      <c r="E13" s="332" t="s">
        <v>454</v>
      </c>
      <c r="F13" s="332" t="s">
        <v>455</v>
      </c>
      <c r="G13" s="332" t="s">
        <v>456</v>
      </c>
      <c r="H13" s="339" t="s">
        <v>442</v>
      </c>
      <c r="I13" s="258"/>
      <c r="J13" s="257"/>
      <c r="K13" s="256"/>
      <c r="L13" s="255"/>
    </row>
    <row r="14" spans="1:12" ht="27">
      <c r="A14" s="262">
        <v>6</v>
      </c>
      <c r="B14" s="332" t="s">
        <v>436</v>
      </c>
      <c r="C14" s="339" t="s">
        <v>437</v>
      </c>
      <c r="D14" s="332" t="s">
        <v>457</v>
      </c>
      <c r="E14" s="332" t="s">
        <v>458</v>
      </c>
      <c r="F14" s="332" t="s">
        <v>459</v>
      </c>
      <c r="G14" s="332" t="s">
        <v>460</v>
      </c>
      <c r="H14" s="339" t="s">
        <v>442</v>
      </c>
      <c r="I14" s="258"/>
      <c r="J14" s="257"/>
      <c r="K14" s="256"/>
      <c r="L14" s="255"/>
    </row>
    <row r="15" spans="1:12" ht="27">
      <c r="A15" s="262">
        <v>7</v>
      </c>
      <c r="B15" s="332" t="s">
        <v>436</v>
      </c>
      <c r="C15" s="339" t="s">
        <v>437</v>
      </c>
      <c r="D15" s="332" t="s">
        <v>461</v>
      </c>
      <c r="E15" s="332" t="s">
        <v>462</v>
      </c>
      <c r="F15" s="332" t="s">
        <v>463</v>
      </c>
      <c r="G15" s="332" t="s">
        <v>464</v>
      </c>
      <c r="H15" s="339" t="s">
        <v>442</v>
      </c>
      <c r="I15" s="258"/>
      <c r="J15" s="257"/>
      <c r="K15" s="256"/>
      <c r="L15" s="255"/>
    </row>
    <row r="16" spans="1:12" ht="27">
      <c r="A16" s="262">
        <v>8</v>
      </c>
      <c r="B16" s="332" t="s">
        <v>436</v>
      </c>
      <c r="C16" s="339" t="s">
        <v>437</v>
      </c>
      <c r="D16" s="332" t="s">
        <v>438</v>
      </c>
      <c r="E16" s="332" t="s">
        <v>465</v>
      </c>
      <c r="F16" s="332" t="s">
        <v>466</v>
      </c>
      <c r="G16" s="332" t="s">
        <v>467</v>
      </c>
      <c r="H16" s="332" t="s">
        <v>468</v>
      </c>
      <c r="I16" s="258"/>
      <c r="J16" s="257"/>
      <c r="K16" s="256"/>
      <c r="L16" s="255"/>
    </row>
    <row r="17" spans="1:12" ht="27">
      <c r="A17" s="262">
        <v>9</v>
      </c>
      <c r="B17" s="332" t="s">
        <v>436</v>
      </c>
      <c r="C17" s="339" t="s">
        <v>437</v>
      </c>
      <c r="D17" s="332" t="s">
        <v>447</v>
      </c>
      <c r="E17" s="332" t="s">
        <v>469</v>
      </c>
      <c r="F17" s="332" t="s">
        <v>470</v>
      </c>
      <c r="G17" s="332" t="s">
        <v>471</v>
      </c>
      <c r="H17" s="332" t="s">
        <v>429</v>
      </c>
      <c r="I17" s="258"/>
      <c r="J17" s="257"/>
      <c r="K17" s="256"/>
      <c r="L17" s="255"/>
    </row>
    <row r="18" spans="1:12" ht="27">
      <c r="A18" s="262">
        <v>10</v>
      </c>
      <c r="B18" s="332" t="s">
        <v>436</v>
      </c>
      <c r="C18" s="339" t="s">
        <v>437</v>
      </c>
      <c r="D18" s="332" t="s">
        <v>438</v>
      </c>
      <c r="E18" s="332" t="s">
        <v>472</v>
      </c>
      <c r="F18" s="332" t="s">
        <v>473</v>
      </c>
      <c r="G18" s="332" t="s">
        <v>474</v>
      </c>
      <c r="H18" s="332" t="s">
        <v>429</v>
      </c>
      <c r="I18" s="258"/>
      <c r="J18" s="257"/>
      <c r="K18" s="256"/>
      <c r="L18" s="255"/>
    </row>
    <row r="19" spans="1:12" ht="27">
      <c r="A19" s="262">
        <v>11</v>
      </c>
      <c r="B19" s="332" t="s">
        <v>475</v>
      </c>
      <c r="C19" s="339" t="s">
        <v>437</v>
      </c>
      <c r="D19" s="332" t="s">
        <v>457</v>
      </c>
      <c r="E19" s="332" t="s">
        <v>476</v>
      </c>
      <c r="F19" s="332" t="s">
        <v>477</v>
      </c>
      <c r="G19" s="332" t="s">
        <v>478</v>
      </c>
      <c r="H19" s="332" t="s">
        <v>429</v>
      </c>
      <c r="I19" s="258"/>
      <c r="J19" s="257"/>
      <c r="K19" s="256"/>
      <c r="L19" s="255"/>
    </row>
    <row r="20" spans="1:12" ht="27">
      <c r="A20" s="262">
        <v>12</v>
      </c>
      <c r="B20" s="332" t="s">
        <v>475</v>
      </c>
      <c r="C20" s="339" t="s">
        <v>437</v>
      </c>
      <c r="D20" s="332" t="s">
        <v>438</v>
      </c>
      <c r="E20" s="332" t="s">
        <v>479</v>
      </c>
      <c r="F20" s="332" t="s">
        <v>480</v>
      </c>
      <c r="G20" s="332" t="s">
        <v>481</v>
      </c>
      <c r="H20" s="332" t="s">
        <v>429</v>
      </c>
      <c r="I20" s="258"/>
      <c r="J20" s="257"/>
      <c r="K20" s="256"/>
      <c r="L20" s="255"/>
    </row>
    <row r="21" spans="1:12" ht="27">
      <c r="A21" s="262">
        <v>13</v>
      </c>
      <c r="B21" s="332" t="s">
        <v>475</v>
      </c>
      <c r="C21" s="339" t="s">
        <v>437</v>
      </c>
      <c r="D21" s="332" t="s">
        <v>457</v>
      </c>
      <c r="E21" s="332" t="s">
        <v>482</v>
      </c>
      <c r="F21" s="332" t="s">
        <v>483</v>
      </c>
      <c r="G21" s="332" t="s">
        <v>484</v>
      </c>
      <c r="H21" s="332" t="s">
        <v>429</v>
      </c>
      <c r="I21" s="258"/>
      <c r="J21" s="257"/>
      <c r="K21" s="256"/>
      <c r="L21" s="255"/>
    </row>
    <row r="22" spans="1:12" ht="27">
      <c r="A22" s="262">
        <v>14</v>
      </c>
      <c r="B22" s="332" t="s">
        <v>475</v>
      </c>
      <c r="C22" s="339" t="s">
        <v>437</v>
      </c>
      <c r="D22" s="332" t="s">
        <v>438</v>
      </c>
      <c r="E22" s="332" t="s">
        <v>485</v>
      </c>
      <c r="F22" s="332" t="s">
        <v>486</v>
      </c>
      <c r="G22" s="332" t="s">
        <v>487</v>
      </c>
      <c r="H22" s="332" t="s">
        <v>429</v>
      </c>
      <c r="I22" s="258"/>
      <c r="J22" s="257"/>
      <c r="K22" s="256"/>
      <c r="L22" s="255"/>
    </row>
    <row r="23" spans="1:12" ht="27">
      <c r="A23" s="262">
        <v>15</v>
      </c>
      <c r="B23" s="332" t="s">
        <v>475</v>
      </c>
      <c r="C23" s="339" t="s">
        <v>437</v>
      </c>
      <c r="D23" s="332" t="s">
        <v>438</v>
      </c>
      <c r="E23" s="332" t="s">
        <v>488</v>
      </c>
      <c r="F23" s="332" t="s">
        <v>489</v>
      </c>
      <c r="G23" s="332" t="s">
        <v>490</v>
      </c>
      <c r="H23" s="332" t="s">
        <v>429</v>
      </c>
      <c r="I23" s="258"/>
      <c r="J23" s="257"/>
      <c r="K23" s="256"/>
      <c r="L23" s="255"/>
    </row>
    <row r="24" spans="1:12" ht="27">
      <c r="A24" s="262">
        <v>16</v>
      </c>
      <c r="B24" s="332" t="s">
        <v>475</v>
      </c>
      <c r="C24" s="339" t="s">
        <v>437</v>
      </c>
      <c r="D24" s="332" t="s">
        <v>491</v>
      </c>
      <c r="E24" s="332" t="s">
        <v>492</v>
      </c>
      <c r="F24" s="332" t="s">
        <v>493</v>
      </c>
      <c r="G24" s="332" t="s">
        <v>494</v>
      </c>
      <c r="H24" s="332" t="s">
        <v>429</v>
      </c>
      <c r="I24" s="258"/>
      <c r="J24" s="257"/>
      <c r="K24" s="256"/>
      <c r="L24" s="255"/>
    </row>
    <row r="25" spans="1:12" ht="27">
      <c r="A25" s="262">
        <v>17</v>
      </c>
      <c r="B25" s="332" t="s">
        <v>475</v>
      </c>
      <c r="C25" s="339" t="s">
        <v>437</v>
      </c>
      <c r="D25" s="332" t="s">
        <v>438</v>
      </c>
      <c r="E25" s="332" t="s">
        <v>495</v>
      </c>
      <c r="F25" s="332" t="s">
        <v>496</v>
      </c>
      <c r="G25" s="332" t="s">
        <v>497</v>
      </c>
      <c r="H25" s="332" t="s">
        <v>429</v>
      </c>
      <c r="I25" s="258"/>
      <c r="J25" s="257"/>
      <c r="K25" s="256"/>
      <c r="L25" s="255"/>
    </row>
    <row r="26" spans="1:12" ht="27">
      <c r="A26" s="262">
        <v>18</v>
      </c>
      <c r="B26" s="332" t="s">
        <v>475</v>
      </c>
      <c r="C26" s="339" t="s">
        <v>437</v>
      </c>
      <c r="D26" s="332" t="s">
        <v>438</v>
      </c>
      <c r="E26" s="332" t="s">
        <v>498</v>
      </c>
      <c r="F26" s="332" t="s">
        <v>499</v>
      </c>
      <c r="G26" s="332" t="s">
        <v>500</v>
      </c>
      <c r="H26" s="332" t="s">
        <v>429</v>
      </c>
      <c r="I26" s="258"/>
      <c r="J26" s="257"/>
      <c r="K26" s="256"/>
      <c r="L26" s="255"/>
    </row>
    <row r="27" spans="1:12" ht="27">
      <c r="A27" s="262">
        <v>19</v>
      </c>
      <c r="B27" s="332" t="s">
        <v>475</v>
      </c>
      <c r="C27" s="339" t="s">
        <v>437</v>
      </c>
      <c r="D27" s="332" t="s">
        <v>501</v>
      </c>
      <c r="E27" s="332" t="s">
        <v>502</v>
      </c>
      <c r="F27" s="332" t="s">
        <v>503</v>
      </c>
      <c r="G27" s="332" t="s">
        <v>504</v>
      </c>
      <c r="H27" s="332" t="s">
        <v>505</v>
      </c>
      <c r="I27" s="258"/>
      <c r="J27" s="257"/>
      <c r="K27" s="256"/>
      <c r="L27" s="255"/>
    </row>
    <row r="28" spans="1:12" ht="27">
      <c r="A28" s="262">
        <v>20</v>
      </c>
      <c r="B28" s="332" t="s">
        <v>506</v>
      </c>
      <c r="C28" s="339" t="s">
        <v>437</v>
      </c>
      <c r="D28" s="332" t="s">
        <v>438</v>
      </c>
      <c r="E28" s="332" t="s">
        <v>507</v>
      </c>
      <c r="F28" s="332" t="s">
        <v>508</v>
      </c>
      <c r="G28" s="332" t="s">
        <v>509</v>
      </c>
      <c r="H28" s="332" t="s">
        <v>429</v>
      </c>
      <c r="I28" s="258"/>
      <c r="J28" s="257"/>
      <c r="K28" s="256"/>
      <c r="L28" s="255"/>
    </row>
    <row r="29" spans="1:12" ht="27">
      <c r="A29" s="262">
        <v>21</v>
      </c>
      <c r="B29" s="332" t="s">
        <v>506</v>
      </c>
      <c r="C29" s="339" t="s">
        <v>437</v>
      </c>
      <c r="D29" s="332" t="s">
        <v>510</v>
      </c>
      <c r="E29" s="332" t="s">
        <v>511</v>
      </c>
      <c r="F29" s="332" t="s">
        <v>512</v>
      </c>
      <c r="G29" s="332" t="s">
        <v>513</v>
      </c>
      <c r="H29" s="332" t="s">
        <v>429</v>
      </c>
      <c r="I29" s="258"/>
      <c r="J29" s="257"/>
      <c r="K29" s="256"/>
      <c r="L29" s="255"/>
    </row>
    <row r="30" spans="1:12" ht="27">
      <c r="A30" s="262">
        <v>22</v>
      </c>
      <c r="B30" s="332" t="s">
        <v>514</v>
      </c>
      <c r="C30" s="339" t="s">
        <v>437</v>
      </c>
      <c r="D30" s="332" t="s">
        <v>438</v>
      </c>
      <c r="E30" s="332" t="s">
        <v>515</v>
      </c>
      <c r="F30" s="332" t="s">
        <v>516</v>
      </c>
      <c r="G30" s="332" t="s">
        <v>517</v>
      </c>
      <c r="H30" s="332" t="s">
        <v>429</v>
      </c>
      <c r="I30" s="258"/>
      <c r="J30" s="257"/>
      <c r="K30" s="256"/>
      <c r="L30" s="255"/>
    </row>
    <row r="31" spans="1:12" ht="27">
      <c r="A31" s="262">
        <v>23</v>
      </c>
      <c r="B31" s="339" t="s">
        <v>518</v>
      </c>
      <c r="C31" s="339" t="s">
        <v>437</v>
      </c>
      <c r="D31" s="351" t="s">
        <v>491</v>
      </c>
      <c r="E31" s="339" t="s">
        <v>519</v>
      </c>
      <c r="F31" s="339" t="s">
        <v>520</v>
      </c>
      <c r="G31" s="350" t="s">
        <v>521</v>
      </c>
      <c r="H31" s="339" t="s">
        <v>522</v>
      </c>
      <c r="I31" s="258"/>
      <c r="J31" s="257"/>
      <c r="K31" s="256"/>
      <c r="L31" s="255"/>
    </row>
    <row r="32" spans="1:12" ht="27">
      <c r="A32" s="262">
        <v>24</v>
      </c>
      <c r="B32" s="339" t="s">
        <v>518</v>
      </c>
      <c r="C32" s="339" t="s">
        <v>437</v>
      </c>
      <c r="D32" s="352" t="s">
        <v>438</v>
      </c>
      <c r="E32" s="332" t="s">
        <v>523</v>
      </c>
      <c r="F32" s="332" t="s">
        <v>524</v>
      </c>
      <c r="G32" s="332" t="s">
        <v>525</v>
      </c>
      <c r="H32" s="339" t="s">
        <v>404</v>
      </c>
      <c r="I32" s="258"/>
      <c r="J32" s="257"/>
      <c r="K32" s="256"/>
      <c r="L32" s="255"/>
    </row>
    <row r="33" spans="1:12" ht="27">
      <c r="A33" s="262">
        <v>25</v>
      </c>
      <c r="B33" s="339" t="s">
        <v>518</v>
      </c>
      <c r="C33" s="339" t="s">
        <v>437</v>
      </c>
      <c r="D33" s="352" t="s">
        <v>447</v>
      </c>
      <c r="E33" s="332" t="s">
        <v>526</v>
      </c>
      <c r="F33" s="332" t="s">
        <v>527</v>
      </c>
      <c r="G33" s="332" t="s">
        <v>528</v>
      </c>
      <c r="H33" s="339" t="s">
        <v>529</v>
      </c>
      <c r="I33" s="258"/>
      <c r="J33" s="257"/>
      <c r="K33" s="256"/>
      <c r="L33" s="255"/>
    </row>
    <row r="34" spans="1:12" ht="27">
      <c r="A34" s="262">
        <v>26</v>
      </c>
      <c r="B34" s="339" t="s">
        <v>518</v>
      </c>
      <c r="C34" s="339" t="s">
        <v>437</v>
      </c>
      <c r="D34" s="352" t="s">
        <v>447</v>
      </c>
      <c r="E34" s="332" t="s">
        <v>530</v>
      </c>
      <c r="F34" s="332" t="s">
        <v>531</v>
      </c>
      <c r="G34" s="332" t="s">
        <v>532</v>
      </c>
      <c r="H34" s="339" t="s">
        <v>522</v>
      </c>
      <c r="I34" s="258"/>
      <c r="J34" s="257"/>
      <c r="K34" s="256"/>
      <c r="L34" s="255"/>
    </row>
    <row r="35" spans="1:12" ht="27">
      <c r="A35" s="262">
        <v>27</v>
      </c>
      <c r="B35" s="339" t="s">
        <v>518</v>
      </c>
      <c r="C35" s="339" t="s">
        <v>437</v>
      </c>
      <c r="D35" s="352" t="s">
        <v>510</v>
      </c>
      <c r="E35" s="332" t="s">
        <v>533</v>
      </c>
      <c r="F35" s="332" t="s">
        <v>534</v>
      </c>
      <c r="G35" s="332" t="s">
        <v>535</v>
      </c>
      <c r="H35" s="339" t="s">
        <v>404</v>
      </c>
      <c r="I35" s="258"/>
      <c r="J35" s="257"/>
      <c r="K35" s="256"/>
      <c r="L35" s="255"/>
    </row>
    <row r="36" spans="1:12" ht="27">
      <c r="A36" s="262">
        <v>28</v>
      </c>
      <c r="B36" s="339" t="s">
        <v>518</v>
      </c>
      <c r="C36" s="339" t="s">
        <v>437</v>
      </c>
      <c r="D36" s="352" t="s">
        <v>438</v>
      </c>
      <c r="E36" s="332" t="s">
        <v>536</v>
      </c>
      <c r="F36" s="332" t="s">
        <v>537</v>
      </c>
      <c r="G36" s="332" t="s">
        <v>538</v>
      </c>
      <c r="H36" s="339" t="s">
        <v>404</v>
      </c>
      <c r="I36" s="258"/>
      <c r="J36" s="257"/>
      <c r="K36" s="256"/>
      <c r="L36" s="255"/>
    </row>
    <row r="37" spans="1:12" ht="27">
      <c r="A37" s="262">
        <v>29</v>
      </c>
      <c r="B37" s="339" t="s">
        <v>518</v>
      </c>
      <c r="C37" s="339" t="s">
        <v>437</v>
      </c>
      <c r="D37" s="352" t="s">
        <v>438</v>
      </c>
      <c r="E37" s="332" t="s">
        <v>539</v>
      </c>
      <c r="F37" s="332" t="s">
        <v>440</v>
      </c>
      <c r="G37" s="332" t="s">
        <v>441</v>
      </c>
      <c r="H37" s="339" t="s">
        <v>522</v>
      </c>
      <c r="I37" s="258"/>
      <c r="J37" s="257"/>
      <c r="K37" s="256"/>
      <c r="L37" s="255"/>
    </row>
    <row r="38" spans="1:12" ht="27">
      <c r="A38" s="262">
        <v>30</v>
      </c>
      <c r="B38" s="339" t="s">
        <v>518</v>
      </c>
      <c r="C38" s="339" t="s">
        <v>437</v>
      </c>
      <c r="D38" s="352" t="s">
        <v>540</v>
      </c>
      <c r="E38" s="332" t="s">
        <v>541</v>
      </c>
      <c r="F38" s="332" t="s">
        <v>542</v>
      </c>
      <c r="G38" s="332" t="s">
        <v>543</v>
      </c>
      <c r="H38" s="339" t="s">
        <v>404</v>
      </c>
      <c r="I38" s="258"/>
      <c r="J38" s="257"/>
      <c r="K38" s="256"/>
      <c r="L38" s="255"/>
    </row>
    <row r="39" spans="1:12" ht="27">
      <c r="A39" s="262">
        <v>31</v>
      </c>
      <c r="B39" s="339" t="s">
        <v>518</v>
      </c>
      <c r="C39" s="339" t="s">
        <v>437</v>
      </c>
      <c r="D39" s="352" t="s">
        <v>491</v>
      </c>
      <c r="E39" s="332" t="s">
        <v>544</v>
      </c>
      <c r="F39" s="332" t="s">
        <v>545</v>
      </c>
      <c r="G39" s="332" t="s">
        <v>546</v>
      </c>
      <c r="H39" s="339" t="s">
        <v>522</v>
      </c>
      <c r="I39" s="258"/>
      <c r="J39" s="257"/>
      <c r="K39" s="256"/>
      <c r="L39" s="255"/>
    </row>
    <row r="40" spans="1:12" ht="27">
      <c r="A40" s="262">
        <v>32</v>
      </c>
      <c r="B40" s="339" t="s">
        <v>518</v>
      </c>
      <c r="C40" s="339" t="s">
        <v>437</v>
      </c>
      <c r="D40" s="352" t="s">
        <v>547</v>
      </c>
      <c r="E40" s="332" t="s">
        <v>548</v>
      </c>
      <c r="F40" s="332" t="s">
        <v>549</v>
      </c>
      <c r="G40" s="332" t="s">
        <v>550</v>
      </c>
      <c r="H40" s="339" t="s">
        <v>522</v>
      </c>
      <c r="I40" s="258"/>
      <c r="J40" s="257"/>
      <c r="K40" s="256"/>
      <c r="L40" s="255"/>
    </row>
    <row r="41" spans="1:12" ht="27">
      <c r="A41" s="262">
        <v>33</v>
      </c>
      <c r="B41" s="339" t="s">
        <v>518</v>
      </c>
      <c r="C41" s="339" t="s">
        <v>437</v>
      </c>
      <c r="D41" s="352" t="s">
        <v>510</v>
      </c>
      <c r="E41" s="332" t="s">
        <v>551</v>
      </c>
      <c r="F41" s="332" t="s">
        <v>552</v>
      </c>
      <c r="G41" s="332" t="s">
        <v>553</v>
      </c>
      <c r="H41" s="339" t="s">
        <v>522</v>
      </c>
      <c r="I41" s="258"/>
      <c r="J41" s="257"/>
      <c r="K41" s="256"/>
      <c r="L41" s="255"/>
    </row>
    <row r="42" spans="1:12" ht="27">
      <c r="A42" s="262">
        <v>34</v>
      </c>
      <c r="B42" s="339" t="s">
        <v>518</v>
      </c>
      <c r="C42" s="339" t="s">
        <v>437</v>
      </c>
      <c r="D42" s="352" t="s">
        <v>438</v>
      </c>
      <c r="E42" s="332" t="s">
        <v>554</v>
      </c>
      <c r="F42" s="332" t="s">
        <v>555</v>
      </c>
      <c r="G42" s="332" t="s">
        <v>556</v>
      </c>
      <c r="H42" s="339" t="s">
        <v>404</v>
      </c>
      <c r="I42" s="258"/>
      <c r="J42" s="257"/>
      <c r="K42" s="256"/>
      <c r="L42" s="255"/>
    </row>
    <row r="43" spans="1:12" ht="27">
      <c r="A43" s="262">
        <v>35</v>
      </c>
      <c r="B43" s="339" t="s">
        <v>518</v>
      </c>
      <c r="C43" s="339" t="s">
        <v>437</v>
      </c>
      <c r="D43" s="352" t="s">
        <v>457</v>
      </c>
      <c r="E43" s="332" t="s">
        <v>523</v>
      </c>
      <c r="F43" s="332" t="s">
        <v>524</v>
      </c>
      <c r="G43" s="332" t="s">
        <v>525</v>
      </c>
      <c r="H43" s="339" t="s">
        <v>404</v>
      </c>
      <c r="I43" s="258"/>
      <c r="J43" s="257"/>
      <c r="K43" s="256"/>
      <c r="L43" s="255"/>
    </row>
    <row r="44" spans="1:12" ht="27">
      <c r="A44" s="262">
        <v>36</v>
      </c>
      <c r="B44" s="332" t="s">
        <v>518</v>
      </c>
      <c r="C44" s="339" t="s">
        <v>437</v>
      </c>
      <c r="D44" s="352" t="s">
        <v>557</v>
      </c>
      <c r="E44" s="332" t="s">
        <v>558</v>
      </c>
      <c r="F44" s="332" t="s">
        <v>559</v>
      </c>
      <c r="G44" s="332" t="s">
        <v>560</v>
      </c>
      <c r="H44" s="339" t="s">
        <v>522</v>
      </c>
      <c r="I44" s="258"/>
      <c r="J44" s="257"/>
      <c r="K44" s="256"/>
      <c r="L44" s="255"/>
    </row>
    <row r="45" spans="1:12" ht="27">
      <c r="A45" s="262">
        <v>37</v>
      </c>
      <c r="B45" s="332" t="s">
        <v>561</v>
      </c>
      <c r="C45" s="339" t="s">
        <v>437</v>
      </c>
      <c r="D45" s="352" t="s">
        <v>457</v>
      </c>
      <c r="E45" s="332" t="s">
        <v>562</v>
      </c>
      <c r="F45" s="332" t="s">
        <v>563</v>
      </c>
      <c r="G45" s="332" t="s">
        <v>564</v>
      </c>
      <c r="H45" s="339" t="s">
        <v>522</v>
      </c>
      <c r="I45" s="258"/>
      <c r="J45" s="257"/>
      <c r="K45" s="256"/>
      <c r="L45" s="255"/>
    </row>
    <row r="46" spans="1:12" ht="27">
      <c r="A46" s="262">
        <v>38</v>
      </c>
      <c r="B46" s="332" t="s">
        <v>565</v>
      </c>
      <c r="C46" s="339" t="s">
        <v>437</v>
      </c>
      <c r="D46" s="352" t="s">
        <v>457</v>
      </c>
      <c r="E46" s="332" t="s">
        <v>566</v>
      </c>
      <c r="F46" s="332" t="s">
        <v>567</v>
      </c>
      <c r="G46" s="332" t="s">
        <v>568</v>
      </c>
      <c r="H46" s="332" t="s">
        <v>569</v>
      </c>
      <c r="I46" s="258"/>
      <c r="J46" s="257"/>
      <c r="K46" s="256"/>
      <c r="L46" s="255"/>
    </row>
    <row r="47" spans="1:12" ht="27">
      <c r="A47" s="262">
        <v>39</v>
      </c>
      <c r="B47" s="332" t="s">
        <v>518</v>
      </c>
      <c r="C47" s="339" t="s">
        <v>437</v>
      </c>
      <c r="D47" s="332">
        <v>-30</v>
      </c>
      <c r="E47" s="332" t="s">
        <v>570</v>
      </c>
      <c r="F47" s="332" t="s">
        <v>571</v>
      </c>
      <c r="G47" s="332" t="s">
        <v>572</v>
      </c>
      <c r="H47" s="332" t="s">
        <v>573</v>
      </c>
      <c r="I47" s="258"/>
      <c r="J47" s="257"/>
      <c r="K47" s="256"/>
      <c r="L47" s="255"/>
    </row>
    <row r="48" spans="1:12" ht="27">
      <c r="A48" s="262">
        <v>40</v>
      </c>
      <c r="B48" s="332" t="s">
        <v>574</v>
      </c>
      <c r="C48" s="339" t="s">
        <v>437</v>
      </c>
      <c r="D48" s="332">
        <v>-30</v>
      </c>
      <c r="E48" s="332" t="s">
        <v>570</v>
      </c>
      <c r="F48" s="332" t="s">
        <v>571</v>
      </c>
      <c r="G48" s="332" t="s">
        <v>572</v>
      </c>
      <c r="H48" s="332" t="s">
        <v>573</v>
      </c>
      <c r="I48" s="258"/>
      <c r="J48" s="257"/>
      <c r="K48" s="256"/>
      <c r="L48" s="255"/>
    </row>
    <row r="49" spans="1:12" ht="27">
      <c r="A49" s="262">
        <v>41</v>
      </c>
      <c r="B49" s="332" t="s">
        <v>518</v>
      </c>
      <c r="C49" s="339" t="s">
        <v>437</v>
      </c>
      <c r="D49" s="332">
        <v>-100</v>
      </c>
      <c r="E49" s="332" t="s">
        <v>575</v>
      </c>
      <c r="F49" s="332"/>
      <c r="G49" s="332" t="s">
        <v>576</v>
      </c>
      <c r="H49" s="339" t="s">
        <v>404</v>
      </c>
      <c r="I49" s="258"/>
      <c r="J49" s="257"/>
      <c r="K49" s="256"/>
      <c r="L49" s="255"/>
    </row>
    <row r="50" spans="1:12" ht="27">
      <c r="A50" s="262">
        <v>42</v>
      </c>
      <c r="B50" s="332" t="s">
        <v>514</v>
      </c>
      <c r="C50" s="339" t="s">
        <v>437</v>
      </c>
      <c r="D50" s="332">
        <v>-200</v>
      </c>
      <c r="E50" s="332" t="s">
        <v>577</v>
      </c>
      <c r="F50" s="332"/>
      <c r="G50" s="332" t="s">
        <v>578</v>
      </c>
      <c r="H50" s="339" t="s">
        <v>404</v>
      </c>
      <c r="I50" s="258"/>
      <c r="J50" s="257"/>
      <c r="K50" s="256"/>
      <c r="L50" s="255"/>
    </row>
    <row r="51" spans="1:12" ht="27">
      <c r="A51" s="262">
        <v>43</v>
      </c>
      <c r="B51" s="332" t="s">
        <v>518</v>
      </c>
      <c r="C51" s="339" t="s">
        <v>437</v>
      </c>
      <c r="D51" s="332">
        <v>-70</v>
      </c>
      <c r="E51" s="332" t="s">
        <v>579</v>
      </c>
      <c r="F51" s="332"/>
      <c r="G51" s="332" t="s">
        <v>580</v>
      </c>
      <c r="H51" s="339" t="s">
        <v>404</v>
      </c>
      <c r="I51" s="258"/>
      <c r="J51" s="257"/>
      <c r="K51" s="256"/>
      <c r="L51" s="255"/>
    </row>
    <row r="52" spans="1:12" ht="27">
      <c r="A52" s="262">
        <v>44</v>
      </c>
      <c r="B52" s="332" t="s">
        <v>475</v>
      </c>
      <c r="C52" s="339" t="s">
        <v>437</v>
      </c>
      <c r="D52" s="332">
        <v>-3</v>
      </c>
      <c r="E52" s="332" t="s">
        <v>581</v>
      </c>
      <c r="F52" s="332"/>
      <c r="G52" s="332" t="s">
        <v>582</v>
      </c>
      <c r="H52" s="332" t="s">
        <v>583</v>
      </c>
      <c r="I52" s="258"/>
      <c r="J52" s="257"/>
      <c r="K52" s="256"/>
      <c r="L52" s="255"/>
    </row>
    <row r="53" spans="1:12" ht="27">
      <c r="A53" s="262">
        <v>45</v>
      </c>
      <c r="B53" s="332" t="s">
        <v>475</v>
      </c>
      <c r="C53" s="339" t="s">
        <v>437</v>
      </c>
      <c r="D53" s="332">
        <v>-30</v>
      </c>
      <c r="E53" s="332" t="s">
        <v>584</v>
      </c>
      <c r="F53" s="332"/>
      <c r="G53" s="225" t="s">
        <v>585</v>
      </c>
      <c r="H53" s="332" t="s">
        <v>529</v>
      </c>
      <c r="I53" s="258"/>
      <c r="J53" s="257"/>
      <c r="K53" s="256"/>
      <c r="L53" s="255"/>
    </row>
    <row r="54" spans="1:12" ht="27">
      <c r="A54" s="262">
        <v>46</v>
      </c>
      <c r="B54" s="332" t="s">
        <v>475</v>
      </c>
      <c r="C54" s="339" t="s">
        <v>437</v>
      </c>
      <c r="D54" s="332">
        <v>-70</v>
      </c>
      <c r="E54" s="332" t="s">
        <v>586</v>
      </c>
      <c r="F54" s="332"/>
      <c r="G54" s="335" t="s">
        <v>587</v>
      </c>
      <c r="H54" s="336" t="s">
        <v>522</v>
      </c>
      <c r="I54" s="258"/>
      <c r="J54" s="257"/>
      <c r="K54" s="256"/>
      <c r="L54" s="255"/>
    </row>
    <row r="55" spans="1:12" ht="27">
      <c r="A55" s="262">
        <v>47</v>
      </c>
      <c r="B55" s="332" t="s">
        <v>436</v>
      </c>
      <c r="C55" s="339" t="s">
        <v>437</v>
      </c>
      <c r="D55" s="332">
        <v>-2</v>
      </c>
      <c r="E55" s="332" t="s">
        <v>588</v>
      </c>
      <c r="F55" s="332"/>
      <c r="G55" s="332" t="s">
        <v>589</v>
      </c>
      <c r="H55" s="339" t="s">
        <v>404</v>
      </c>
      <c r="I55" s="258"/>
      <c r="J55" s="257"/>
      <c r="K55" s="256"/>
      <c r="L55" s="255"/>
    </row>
    <row r="56" spans="1:12" ht="27">
      <c r="A56" s="262">
        <v>48</v>
      </c>
      <c r="B56" s="332" t="s">
        <v>475</v>
      </c>
      <c r="C56" s="339" t="s">
        <v>437</v>
      </c>
      <c r="D56" s="332">
        <v>-3</v>
      </c>
      <c r="E56" s="332" t="s">
        <v>590</v>
      </c>
      <c r="F56" s="332"/>
      <c r="G56" s="332" t="s">
        <v>591</v>
      </c>
      <c r="H56" s="332" t="s">
        <v>573</v>
      </c>
      <c r="I56" s="258"/>
      <c r="J56" s="257"/>
      <c r="K56" s="256"/>
      <c r="L56" s="255"/>
    </row>
    <row r="57" spans="1:12" ht="27">
      <c r="A57" s="262">
        <v>49</v>
      </c>
      <c r="B57" s="332" t="s">
        <v>436</v>
      </c>
      <c r="C57" s="339" t="s">
        <v>437</v>
      </c>
      <c r="D57" s="332">
        <v>-20</v>
      </c>
      <c r="E57" s="332" t="s">
        <v>592</v>
      </c>
      <c r="F57" s="332"/>
      <c r="G57" s="332" t="s">
        <v>593</v>
      </c>
      <c r="H57" s="339" t="s">
        <v>404</v>
      </c>
      <c r="I57" s="258"/>
      <c r="J57" s="257"/>
      <c r="K57" s="256"/>
      <c r="L57" s="255"/>
    </row>
    <row r="58" spans="1:12" ht="27">
      <c r="A58" s="262">
        <v>50</v>
      </c>
      <c r="B58" s="332" t="s">
        <v>436</v>
      </c>
      <c r="C58" s="339" t="s">
        <v>437</v>
      </c>
      <c r="D58" s="332">
        <v>-5</v>
      </c>
      <c r="E58" s="332" t="s">
        <v>594</v>
      </c>
      <c r="F58" s="332"/>
      <c r="G58" s="332" t="s">
        <v>595</v>
      </c>
      <c r="H58" s="339" t="s">
        <v>404</v>
      </c>
      <c r="I58" s="258"/>
      <c r="J58" s="257"/>
      <c r="K58" s="256"/>
      <c r="L58" s="255"/>
    </row>
    <row r="59" spans="1:12" ht="27">
      <c r="A59" s="262">
        <v>51</v>
      </c>
      <c r="B59" s="332" t="s">
        <v>436</v>
      </c>
      <c r="C59" s="339" t="s">
        <v>437</v>
      </c>
      <c r="D59" s="332">
        <v>-10</v>
      </c>
      <c r="E59" s="332" t="s">
        <v>596</v>
      </c>
      <c r="F59" s="332"/>
      <c r="G59" s="332"/>
      <c r="H59" s="332" t="s">
        <v>529</v>
      </c>
      <c r="I59" s="258"/>
      <c r="J59" s="257"/>
      <c r="K59" s="256"/>
      <c r="L59" s="255"/>
    </row>
    <row r="60" spans="1:12" ht="27">
      <c r="A60" s="262">
        <v>52</v>
      </c>
      <c r="B60" s="332" t="s">
        <v>436</v>
      </c>
      <c r="C60" s="339" t="s">
        <v>437</v>
      </c>
      <c r="D60" s="332">
        <v>-10</v>
      </c>
      <c r="E60" s="332" t="s">
        <v>597</v>
      </c>
      <c r="F60" s="332"/>
      <c r="G60" s="332"/>
      <c r="H60" s="339" t="s">
        <v>404</v>
      </c>
      <c r="I60" s="258"/>
      <c r="J60" s="257"/>
      <c r="K60" s="256"/>
      <c r="L60" s="255"/>
    </row>
    <row r="61" spans="1:12" ht="27">
      <c r="A61" s="262">
        <v>53</v>
      </c>
      <c r="B61" s="332" t="s">
        <v>436</v>
      </c>
      <c r="C61" s="339" t="s">
        <v>437</v>
      </c>
      <c r="D61" s="332">
        <v>-3</v>
      </c>
      <c r="E61" s="332" t="s">
        <v>598</v>
      </c>
      <c r="F61" s="332"/>
      <c r="G61" s="332"/>
      <c r="H61" s="339" t="s">
        <v>404</v>
      </c>
      <c r="I61" s="258"/>
      <c r="J61" s="257"/>
      <c r="K61" s="256"/>
      <c r="L61" s="255"/>
    </row>
    <row r="62" spans="1:12" ht="27">
      <c r="A62" s="262">
        <v>54</v>
      </c>
      <c r="B62" s="332" t="s">
        <v>599</v>
      </c>
      <c r="C62" s="339" t="s">
        <v>437</v>
      </c>
      <c r="D62" s="332">
        <v>-3</v>
      </c>
      <c r="E62" s="332" t="s">
        <v>600</v>
      </c>
      <c r="F62" s="332"/>
      <c r="G62" s="332"/>
      <c r="H62" s="339" t="s">
        <v>404</v>
      </c>
      <c r="I62" s="258"/>
      <c r="J62" s="257"/>
      <c r="K62" s="256"/>
      <c r="L62" s="255"/>
    </row>
    <row r="63" spans="1:12" ht="27">
      <c r="A63" s="262">
        <v>55</v>
      </c>
      <c r="B63" s="332" t="s">
        <v>436</v>
      </c>
      <c r="C63" s="339" t="s">
        <v>437</v>
      </c>
      <c r="D63" s="332">
        <v>-10</v>
      </c>
      <c r="E63" s="332" t="s">
        <v>601</v>
      </c>
      <c r="F63" s="332"/>
      <c r="G63" s="332"/>
      <c r="H63" s="339" t="s">
        <v>404</v>
      </c>
      <c r="I63" s="258"/>
      <c r="J63" s="257"/>
      <c r="K63" s="256"/>
      <c r="L63" s="255"/>
    </row>
    <row r="64" spans="1:12" ht="27">
      <c r="A64" s="262">
        <v>56</v>
      </c>
      <c r="B64" s="332" t="s">
        <v>436</v>
      </c>
      <c r="C64" s="339" t="s">
        <v>437</v>
      </c>
      <c r="D64" s="332">
        <v>-10</v>
      </c>
      <c r="E64" s="332" t="s">
        <v>602</v>
      </c>
      <c r="F64" s="332"/>
      <c r="G64" s="332"/>
      <c r="H64" s="339" t="s">
        <v>404</v>
      </c>
      <c r="I64" s="258"/>
      <c r="J64" s="257"/>
      <c r="K64" s="256"/>
      <c r="L64" s="255"/>
    </row>
    <row r="65" spans="1:12" ht="27">
      <c r="A65" s="262">
        <v>57</v>
      </c>
      <c r="B65" s="332" t="s">
        <v>436</v>
      </c>
      <c r="C65" s="339" t="s">
        <v>437</v>
      </c>
      <c r="D65" s="332">
        <v>-3</v>
      </c>
      <c r="E65" s="332" t="s">
        <v>603</v>
      </c>
      <c r="F65" s="332"/>
      <c r="G65" s="332"/>
      <c r="H65" s="339" t="s">
        <v>404</v>
      </c>
      <c r="I65" s="258"/>
      <c r="J65" s="257"/>
      <c r="K65" s="256"/>
      <c r="L65" s="255"/>
    </row>
    <row r="66" spans="1:12" ht="27">
      <c r="A66" s="262">
        <v>58</v>
      </c>
      <c r="B66" s="332" t="s">
        <v>604</v>
      </c>
      <c r="C66" s="339" t="s">
        <v>437</v>
      </c>
      <c r="D66" s="332">
        <v>-12</v>
      </c>
      <c r="E66" s="332" t="s">
        <v>605</v>
      </c>
      <c r="F66" s="332"/>
      <c r="G66" s="332"/>
      <c r="H66" s="339" t="s">
        <v>404</v>
      </c>
      <c r="I66" s="258"/>
      <c r="J66" s="257"/>
      <c r="K66" s="256"/>
      <c r="L66" s="255"/>
    </row>
    <row r="67" spans="1:12" ht="27">
      <c r="A67" s="262">
        <v>59</v>
      </c>
      <c r="B67" s="332" t="s">
        <v>604</v>
      </c>
      <c r="C67" s="339" t="s">
        <v>437</v>
      </c>
      <c r="D67" s="332">
        <v>-50</v>
      </c>
      <c r="E67" s="332" t="s">
        <v>533</v>
      </c>
      <c r="F67" s="332"/>
      <c r="G67" s="332"/>
      <c r="H67" s="339" t="s">
        <v>404</v>
      </c>
      <c r="I67" s="258"/>
      <c r="J67" s="257"/>
      <c r="K67" s="256"/>
      <c r="L67" s="255"/>
    </row>
    <row r="68" spans="1:12" ht="27">
      <c r="A68" s="262">
        <v>60</v>
      </c>
      <c r="B68" s="332" t="s">
        <v>604</v>
      </c>
      <c r="C68" s="339" t="s">
        <v>437</v>
      </c>
      <c r="D68" s="332">
        <v>-3</v>
      </c>
      <c r="E68" s="332" t="s">
        <v>606</v>
      </c>
      <c r="F68" s="332"/>
      <c r="G68" s="332"/>
      <c r="H68" s="339" t="s">
        <v>404</v>
      </c>
      <c r="I68" s="258"/>
      <c r="J68" s="257"/>
      <c r="K68" s="256"/>
      <c r="L68" s="255"/>
    </row>
    <row r="69" spans="1:12" ht="27">
      <c r="A69" s="262">
        <v>61</v>
      </c>
      <c r="B69" s="332" t="s">
        <v>506</v>
      </c>
      <c r="C69" s="339" t="s">
        <v>437</v>
      </c>
      <c r="D69" s="332">
        <v>-3</v>
      </c>
      <c r="E69" s="332" t="s">
        <v>523</v>
      </c>
      <c r="F69" s="332"/>
      <c r="G69" s="332"/>
      <c r="H69" s="339" t="s">
        <v>404</v>
      </c>
      <c r="I69" s="258"/>
      <c r="J69" s="257"/>
      <c r="K69" s="256"/>
      <c r="L69" s="255"/>
    </row>
    <row r="70" spans="1:12" ht="27">
      <c r="A70" s="262">
        <v>62</v>
      </c>
      <c r="B70" s="332" t="s">
        <v>514</v>
      </c>
      <c r="C70" s="339" t="s">
        <v>437</v>
      </c>
      <c r="D70" s="332">
        <v>-3</v>
      </c>
      <c r="E70" s="332" t="s">
        <v>607</v>
      </c>
      <c r="F70" s="332"/>
      <c r="G70" s="332"/>
      <c r="H70" s="332" t="s">
        <v>583</v>
      </c>
      <c r="I70" s="258"/>
      <c r="J70" s="257"/>
      <c r="K70" s="256"/>
      <c r="L70" s="255"/>
    </row>
    <row r="71" spans="1:12" ht="27">
      <c r="A71" s="262">
        <v>63</v>
      </c>
      <c r="B71" s="332" t="s">
        <v>436</v>
      </c>
      <c r="C71" s="339" t="s">
        <v>437</v>
      </c>
      <c r="D71" s="332">
        <v>-30</v>
      </c>
      <c r="E71" s="332" t="s">
        <v>608</v>
      </c>
      <c r="F71" s="332"/>
      <c r="G71" s="332"/>
      <c r="H71" s="332" t="s">
        <v>583</v>
      </c>
      <c r="I71" s="258"/>
      <c r="J71" s="257"/>
      <c r="K71" s="256"/>
      <c r="L71" s="255"/>
    </row>
    <row r="72" spans="1:12" ht="27">
      <c r="A72" s="262">
        <v>64</v>
      </c>
      <c r="B72" s="332" t="s">
        <v>506</v>
      </c>
      <c r="C72" s="339" t="s">
        <v>437</v>
      </c>
      <c r="D72" s="332">
        <v>-3</v>
      </c>
      <c r="E72" s="332" t="s">
        <v>609</v>
      </c>
      <c r="F72" s="332"/>
      <c r="G72" s="332"/>
      <c r="H72" s="332" t="s">
        <v>583</v>
      </c>
      <c r="I72" s="258"/>
      <c r="J72" s="257"/>
      <c r="K72" s="256"/>
      <c r="L72" s="255"/>
    </row>
    <row r="73" spans="1:12" ht="27">
      <c r="A73" s="262">
        <v>65</v>
      </c>
      <c r="B73" s="332" t="s">
        <v>506</v>
      </c>
      <c r="C73" s="339" t="s">
        <v>437</v>
      </c>
      <c r="D73" s="332">
        <v>-3</v>
      </c>
      <c r="E73" s="332" t="s">
        <v>610</v>
      </c>
      <c r="F73" s="332"/>
      <c r="G73" s="332"/>
      <c r="H73" s="332" t="s">
        <v>583</v>
      </c>
      <c r="I73" s="258"/>
      <c r="J73" s="257"/>
      <c r="K73" s="256"/>
      <c r="L73" s="255"/>
    </row>
    <row r="74" spans="1:12" ht="27">
      <c r="A74" s="262">
        <v>66</v>
      </c>
      <c r="B74" s="332" t="s">
        <v>506</v>
      </c>
      <c r="C74" s="339" t="s">
        <v>437</v>
      </c>
      <c r="D74" s="332">
        <v>-20</v>
      </c>
      <c r="E74" s="332" t="s">
        <v>611</v>
      </c>
      <c r="F74" s="332"/>
      <c r="G74" s="332"/>
      <c r="H74" s="339" t="s">
        <v>522</v>
      </c>
      <c r="I74" s="258"/>
      <c r="J74" s="257"/>
      <c r="K74" s="256"/>
      <c r="L74" s="255"/>
    </row>
    <row r="75" spans="1:12" ht="27">
      <c r="A75" s="262">
        <v>67</v>
      </c>
      <c r="B75" s="332" t="s">
        <v>506</v>
      </c>
      <c r="C75" s="339" t="s">
        <v>437</v>
      </c>
      <c r="D75" s="332">
        <v>-30</v>
      </c>
      <c r="E75" s="332" t="s">
        <v>612</v>
      </c>
      <c r="F75" s="332"/>
      <c r="G75" s="332"/>
      <c r="H75" s="339" t="s">
        <v>522</v>
      </c>
      <c r="I75" s="258"/>
      <c r="J75" s="257"/>
      <c r="K75" s="256"/>
      <c r="L75" s="255"/>
    </row>
    <row r="76" spans="1:12" ht="27">
      <c r="A76" s="262">
        <v>68</v>
      </c>
      <c r="B76" s="332" t="s">
        <v>574</v>
      </c>
      <c r="C76" s="339" t="s">
        <v>437</v>
      </c>
      <c r="D76" s="332">
        <v>-10</v>
      </c>
      <c r="E76" s="332" t="s">
        <v>566</v>
      </c>
      <c r="F76" s="332"/>
      <c r="G76" s="332"/>
      <c r="H76" s="332" t="s">
        <v>569</v>
      </c>
      <c r="I76" s="258"/>
      <c r="J76" s="257"/>
      <c r="K76" s="256"/>
      <c r="L76" s="255"/>
    </row>
    <row r="77" spans="1:12" ht="27">
      <c r="A77" s="262">
        <v>69</v>
      </c>
      <c r="B77" s="332" t="s">
        <v>565</v>
      </c>
      <c r="C77" s="339" t="s">
        <v>437</v>
      </c>
      <c r="D77" s="332" t="s">
        <v>457</v>
      </c>
      <c r="E77" s="332" t="s">
        <v>566</v>
      </c>
      <c r="F77" s="337"/>
      <c r="G77" s="332"/>
      <c r="H77" s="332" t="s">
        <v>569</v>
      </c>
      <c r="I77" s="258"/>
      <c r="J77" s="257"/>
      <c r="K77" s="256"/>
      <c r="L77" s="255"/>
    </row>
    <row r="78" spans="1:12" ht="27">
      <c r="A78" s="262">
        <v>70</v>
      </c>
      <c r="B78" s="353">
        <v>42604</v>
      </c>
      <c r="C78" s="339" t="s">
        <v>437</v>
      </c>
      <c r="D78" s="354">
        <v>-200</v>
      </c>
      <c r="E78" s="355" t="s">
        <v>613</v>
      </c>
      <c r="F78" s="356"/>
      <c r="G78" s="259"/>
      <c r="H78" s="332" t="s">
        <v>583</v>
      </c>
      <c r="I78" s="258"/>
      <c r="J78" s="257"/>
      <c r="K78" s="256"/>
      <c r="L78" s="255"/>
    </row>
    <row r="79" spans="1:12" ht="27">
      <c r="A79" s="262">
        <v>71</v>
      </c>
      <c r="B79" s="353">
        <v>42604</v>
      </c>
      <c r="C79" s="339" t="s">
        <v>437</v>
      </c>
      <c r="D79" s="357">
        <v>-10</v>
      </c>
      <c r="E79" s="355" t="s">
        <v>614</v>
      </c>
      <c r="F79" s="356"/>
      <c r="G79" s="259"/>
      <c r="H79" s="332" t="s">
        <v>583</v>
      </c>
      <c r="I79" s="258"/>
      <c r="J79" s="257"/>
      <c r="K79" s="256"/>
      <c r="L79" s="255"/>
    </row>
    <row r="80" spans="1:12" ht="27">
      <c r="A80" s="262">
        <v>72</v>
      </c>
      <c r="B80" s="353">
        <v>42604</v>
      </c>
      <c r="C80" s="339" t="s">
        <v>437</v>
      </c>
      <c r="D80" s="357">
        <v>-3</v>
      </c>
      <c r="E80" s="355" t="s">
        <v>615</v>
      </c>
      <c r="F80" s="356"/>
      <c r="G80" s="259"/>
      <c r="H80" s="332" t="s">
        <v>583</v>
      </c>
      <c r="I80" s="258"/>
      <c r="J80" s="257"/>
      <c r="K80" s="256"/>
      <c r="L80" s="255"/>
    </row>
    <row r="81" spans="1:12" ht="27">
      <c r="A81" s="262">
        <v>73</v>
      </c>
      <c r="B81" s="353">
        <v>42604</v>
      </c>
      <c r="C81" s="339" t="s">
        <v>437</v>
      </c>
      <c r="D81" s="357">
        <v>-200</v>
      </c>
      <c r="E81" s="355" t="s">
        <v>616</v>
      </c>
      <c r="F81" s="356"/>
      <c r="G81" s="259"/>
      <c r="H81" s="332" t="s">
        <v>583</v>
      </c>
      <c r="I81" s="258"/>
      <c r="J81" s="257"/>
      <c r="K81" s="256"/>
      <c r="L81" s="255"/>
    </row>
    <row r="82" spans="1:12" ht="27">
      <c r="A82" s="262">
        <v>74</v>
      </c>
      <c r="B82" s="353">
        <v>42604</v>
      </c>
      <c r="C82" s="339" t="s">
        <v>437</v>
      </c>
      <c r="D82" s="357">
        <v>-30</v>
      </c>
      <c r="E82" s="355" t="s">
        <v>617</v>
      </c>
      <c r="F82" s="356"/>
      <c r="G82" s="259"/>
      <c r="H82" s="332" t="s">
        <v>583</v>
      </c>
      <c r="I82" s="258"/>
      <c r="J82" s="257"/>
      <c r="K82" s="256"/>
      <c r="L82" s="255"/>
    </row>
    <row r="83" spans="1:12" ht="27">
      <c r="A83" s="262">
        <v>75</v>
      </c>
      <c r="B83" s="353">
        <v>42604</v>
      </c>
      <c r="C83" s="339" t="s">
        <v>437</v>
      </c>
      <c r="D83" s="357">
        <v>25</v>
      </c>
      <c r="E83" s="355" t="s">
        <v>618</v>
      </c>
      <c r="F83" s="356" t="s">
        <v>619</v>
      </c>
      <c r="G83" s="350" t="s">
        <v>620</v>
      </c>
      <c r="H83" s="339" t="s">
        <v>522</v>
      </c>
      <c r="I83" s="258"/>
      <c r="J83" s="257"/>
      <c r="K83" s="256"/>
      <c r="L83" s="255"/>
    </row>
    <row r="84" spans="1:12" ht="27">
      <c r="A84" s="262">
        <v>76</v>
      </c>
      <c r="B84" s="353">
        <v>42604</v>
      </c>
      <c r="C84" s="339" t="s">
        <v>437</v>
      </c>
      <c r="D84" s="357">
        <v>50</v>
      </c>
      <c r="E84" s="355" t="s">
        <v>621</v>
      </c>
      <c r="F84" s="356" t="s">
        <v>622</v>
      </c>
      <c r="G84" s="332" t="s">
        <v>623</v>
      </c>
      <c r="H84" s="339" t="s">
        <v>522</v>
      </c>
      <c r="I84" s="258"/>
      <c r="J84" s="257"/>
      <c r="K84" s="256"/>
      <c r="L84" s="255"/>
    </row>
    <row r="85" spans="1:12" ht="27">
      <c r="A85" s="262">
        <v>77</v>
      </c>
      <c r="B85" s="353">
        <v>42611</v>
      </c>
      <c r="C85" s="339" t="s">
        <v>437</v>
      </c>
      <c r="D85" s="357">
        <v>-200</v>
      </c>
      <c r="E85" s="355" t="s">
        <v>624</v>
      </c>
      <c r="F85" s="356"/>
      <c r="G85" s="259"/>
      <c r="H85" s="332" t="s">
        <v>583</v>
      </c>
      <c r="I85" s="258"/>
      <c r="J85" s="257"/>
      <c r="K85" s="256"/>
      <c r="L85" s="255"/>
    </row>
    <row r="86" spans="1:12" ht="27">
      <c r="A86" s="262">
        <v>78</v>
      </c>
      <c r="B86" s="353">
        <v>42611</v>
      </c>
      <c r="C86" s="339" t="s">
        <v>437</v>
      </c>
      <c r="D86" s="357">
        <v>-20</v>
      </c>
      <c r="E86" s="355" t="s">
        <v>625</v>
      </c>
      <c r="F86" s="356"/>
      <c r="G86" s="259"/>
      <c r="H86" s="332" t="s">
        <v>583</v>
      </c>
      <c r="I86" s="258"/>
      <c r="J86" s="257"/>
      <c r="K86" s="256"/>
      <c r="L86" s="255"/>
    </row>
    <row r="87" spans="1:12" ht="27">
      <c r="A87" s="262">
        <v>79</v>
      </c>
      <c r="B87" s="332" t="s">
        <v>626</v>
      </c>
      <c r="C87" s="339" t="s">
        <v>437</v>
      </c>
      <c r="D87" s="332" t="s">
        <v>547</v>
      </c>
      <c r="E87" s="332" t="s">
        <v>611</v>
      </c>
      <c r="F87" s="332" t="s">
        <v>627</v>
      </c>
      <c r="G87" s="332" t="s">
        <v>628</v>
      </c>
      <c r="H87" s="339" t="s">
        <v>522</v>
      </c>
      <c r="I87" s="258"/>
      <c r="J87" s="257"/>
      <c r="K87" s="256"/>
      <c r="L87" s="255"/>
    </row>
    <row r="88" spans="1:12" ht="27">
      <c r="A88" s="262">
        <v>80</v>
      </c>
      <c r="B88" s="353">
        <v>42611</v>
      </c>
      <c r="C88" s="339" t="s">
        <v>437</v>
      </c>
      <c r="D88" s="357">
        <v>200</v>
      </c>
      <c r="E88" s="355" t="s">
        <v>629</v>
      </c>
      <c r="F88" s="356" t="s">
        <v>630</v>
      </c>
      <c r="G88" s="331" t="s">
        <v>578</v>
      </c>
      <c r="H88" s="259" t="s">
        <v>404</v>
      </c>
      <c r="I88" s="258"/>
      <c r="J88" s="257"/>
      <c r="K88" s="256"/>
      <c r="L88" s="255"/>
    </row>
    <row r="89" spans="1:12" ht="27">
      <c r="A89" s="262">
        <v>81</v>
      </c>
      <c r="B89" s="339" t="s">
        <v>626</v>
      </c>
      <c r="C89" s="339" t="s">
        <v>437</v>
      </c>
      <c r="D89" s="332" t="s">
        <v>547</v>
      </c>
      <c r="E89" s="332" t="s">
        <v>611</v>
      </c>
      <c r="F89" s="332" t="s">
        <v>627</v>
      </c>
      <c r="G89" s="332" t="s">
        <v>628</v>
      </c>
      <c r="H89" s="339" t="s">
        <v>522</v>
      </c>
      <c r="I89" s="258"/>
      <c r="J89" s="257"/>
      <c r="K89" s="256"/>
      <c r="L89" s="255"/>
    </row>
    <row r="90" spans="1:12" ht="27">
      <c r="A90" s="262">
        <v>82</v>
      </c>
      <c r="B90" s="339" t="s">
        <v>631</v>
      </c>
      <c r="C90" s="339" t="s">
        <v>437</v>
      </c>
      <c r="D90" s="332" t="s">
        <v>632</v>
      </c>
      <c r="E90" s="332" t="s">
        <v>633</v>
      </c>
      <c r="F90" s="332"/>
      <c r="G90" s="332" t="s">
        <v>582</v>
      </c>
      <c r="H90" s="339" t="s">
        <v>583</v>
      </c>
      <c r="I90" s="258"/>
      <c r="J90" s="257"/>
      <c r="K90" s="256"/>
      <c r="L90" s="255"/>
    </row>
    <row r="91" spans="1:12" ht="27">
      <c r="A91" s="262">
        <v>83</v>
      </c>
      <c r="B91" s="339" t="s">
        <v>631</v>
      </c>
      <c r="C91" s="339" t="s">
        <v>437</v>
      </c>
      <c r="D91" s="332" t="s">
        <v>634</v>
      </c>
      <c r="E91" s="332" t="s">
        <v>624</v>
      </c>
      <c r="F91" s="332"/>
      <c r="G91" s="332" t="s">
        <v>635</v>
      </c>
      <c r="H91" s="339" t="s">
        <v>583</v>
      </c>
      <c r="I91" s="258"/>
      <c r="J91" s="257"/>
      <c r="K91" s="256"/>
      <c r="L91" s="255"/>
    </row>
    <row r="92" spans="1:12" ht="27">
      <c r="A92" s="262">
        <v>84</v>
      </c>
      <c r="B92" s="339" t="s">
        <v>636</v>
      </c>
      <c r="C92" s="339" t="s">
        <v>437</v>
      </c>
      <c r="D92" s="332" t="s">
        <v>637</v>
      </c>
      <c r="E92" s="332" t="s">
        <v>638</v>
      </c>
      <c r="F92" s="332" t="s">
        <v>639</v>
      </c>
      <c r="G92" s="339" t="s">
        <v>402</v>
      </c>
      <c r="H92" s="339" t="s">
        <v>404</v>
      </c>
      <c r="I92" s="258"/>
      <c r="J92" s="257"/>
      <c r="K92" s="256"/>
      <c r="L92" s="255"/>
    </row>
    <row r="93" spans="1:12" ht="27">
      <c r="A93" s="262">
        <v>85</v>
      </c>
      <c r="B93" s="339" t="s">
        <v>636</v>
      </c>
      <c r="C93" s="339" t="s">
        <v>437</v>
      </c>
      <c r="D93" s="332" t="s">
        <v>640</v>
      </c>
      <c r="E93" s="332" t="s">
        <v>579</v>
      </c>
      <c r="F93" s="332" t="s">
        <v>641</v>
      </c>
      <c r="G93" s="332" t="s">
        <v>580</v>
      </c>
      <c r="H93" s="339" t="s">
        <v>404</v>
      </c>
      <c r="I93" s="258"/>
      <c r="J93" s="257"/>
      <c r="K93" s="256"/>
      <c r="L93" s="255"/>
    </row>
    <row r="94" spans="1:12" ht="27">
      <c r="A94" s="262">
        <v>86</v>
      </c>
      <c r="B94" s="339" t="s">
        <v>636</v>
      </c>
      <c r="C94" s="339" t="s">
        <v>437</v>
      </c>
      <c r="D94" s="332" t="s">
        <v>642</v>
      </c>
      <c r="E94" s="332" t="s">
        <v>401</v>
      </c>
      <c r="F94" s="332" t="s">
        <v>542</v>
      </c>
      <c r="G94" s="332" t="s">
        <v>543</v>
      </c>
      <c r="H94" s="339" t="s">
        <v>404</v>
      </c>
      <c r="I94" s="258"/>
      <c r="J94" s="257"/>
      <c r="K94" s="256"/>
      <c r="L94" s="255"/>
    </row>
    <row r="95" spans="1:12" ht="27">
      <c r="A95" s="262">
        <v>87</v>
      </c>
      <c r="B95" s="339" t="s">
        <v>643</v>
      </c>
      <c r="C95" s="339" t="s">
        <v>437</v>
      </c>
      <c r="D95" s="332" t="s">
        <v>547</v>
      </c>
      <c r="E95" s="332" t="s">
        <v>644</v>
      </c>
      <c r="F95" s="332" t="s">
        <v>645</v>
      </c>
      <c r="G95" s="332" t="s">
        <v>646</v>
      </c>
      <c r="H95" s="339" t="s">
        <v>404</v>
      </c>
      <c r="I95" s="258"/>
      <c r="J95" s="257"/>
      <c r="K95" s="256"/>
      <c r="L95" s="255"/>
    </row>
    <row r="96" spans="1:12" ht="27">
      <c r="A96" s="262">
        <v>88</v>
      </c>
      <c r="B96" s="339" t="s">
        <v>643</v>
      </c>
      <c r="C96" s="339" t="s">
        <v>437</v>
      </c>
      <c r="D96" s="332" t="s">
        <v>557</v>
      </c>
      <c r="E96" s="332" t="s">
        <v>647</v>
      </c>
      <c r="F96" s="332" t="s">
        <v>648</v>
      </c>
      <c r="G96" s="332" t="s">
        <v>649</v>
      </c>
      <c r="H96" s="339" t="s">
        <v>650</v>
      </c>
      <c r="I96" s="258"/>
      <c r="J96" s="257"/>
      <c r="K96" s="256"/>
      <c r="L96" s="255"/>
    </row>
    <row r="97" spans="1:12" ht="27">
      <c r="A97" s="262">
        <v>89</v>
      </c>
      <c r="B97" s="339" t="s">
        <v>651</v>
      </c>
      <c r="C97" s="339" t="s">
        <v>437</v>
      </c>
      <c r="D97" s="332" t="s">
        <v>652</v>
      </c>
      <c r="E97" s="332" t="s">
        <v>653</v>
      </c>
      <c r="F97" s="332" t="s">
        <v>654</v>
      </c>
      <c r="G97" s="332" t="s">
        <v>655</v>
      </c>
      <c r="H97" s="339" t="s">
        <v>522</v>
      </c>
      <c r="I97" s="258"/>
      <c r="J97" s="257"/>
      <c r="K97" s="256"/>
      <c r="L97" s="255"/>
    </row>
    <row r="98" spans="1:12" ht="27">
      <c r="A98" s="262">
        <v>90</v>
      </c>
      <c r="B98" s="332"/>
      <c r="C98" s="339" t="s">
        <v>437</v>
      </c>
      <c r="D98" s="332" t="s">
        <v>656</v>
      </c>
      <c r="E98" s="332" t="s">
        <v>657</v>
      </c>
      <c r="F98" s="332"/>
      <c r="G98" s="332" t="s">
        <v>582</v>
      </c>
      <c r="H98" s="332" t="s">
        <v>658</v>
      </c>
      <c r="I98" s="258"/>
      <c r="J98" s="257"/>
      <c r="K98" s="256"/>
      <c r="L98" s="255"/>
    </row>
    <row r="99" spans="1:12" ht="27">
      <c r="A99" s="262">
        <v>91</v>
      </c>
      <c r="B99" s="332" t="s">
        <v>636</v>
      </c>
      <c r="C99" s="339" t="s">
        <v>437</v>
      </c>
      <c r="D99" s="332" t="s">
        <v>659</v>
      </c>
      <c r="E99" s="332" t="s">
        <v>660</v>
      </c>
      <c r="F99" s="332"/>
      <c r="G99" s="332" t="s">
        <v>582</v>
      </c>
      <c r="H99" s="332" t="s">
        <v>658</v>
      </c>
      <c r="I99" s="258"/>
      <c r="J99" s="257"/>
      <c r="K99" s="256"/>
      <c r="L99" s="255"/>
    </row>
    <row r="100" spans="1:12" ht="27">
      <c r="A100" s="262">
        <v>92</v>
      </c>
      <c r="B100" s="339" t="s">
        <v>661</v>
      </c>
      <c r="C100" s="339" t="s">
        <v>437</v>
      </c>
      <c r="D100" s="332" t="s">
        <v>547</v>
      </c>
      <c r="E100" s="332" t="s">
        <v>662</v>
      </c>
      <c r="F100" s="332" t="s">
        <v>663</v>
      </c>
      <c r="G100" s="339" t="s">
        <v>664</v>
      </c>
      <c r="H100" s="339" t="s">
        <v>404</v>
      </c>
      <c r="I100" s="258"/>
      <c r="J100" s="257"/>
      <c r="K100" s="256"/>
      <c r="L100" s="255"/>
    </row>
    <row r="101" spans="1:12" ht="27">
      <c r="A101" s="262">
        <v>93</v>
      </c>
      <c r="B101" s="339" t="s">
        <v>665</v>
      </c>
      <c r="C101" s="339" t="s">
        <v>437</v>
      </c>
      <c r="D101" s="332" t="s">
        <v>666</v>
      </c>
      <c r="E101" s="332" t="s">
        <v>667</v>
      </c>
      <c r="F101" s="332" t="s">
        <v>668</v>
      </c>
      <c r="G101" s="332" t="s">
        <v>669</v>
      </c>
      <c r="H101" s="339" t="s">
        <v>429</v>
      </c>
      <c r="I101" s="258"/>
      <c r="J101" s="257"/>
      <c r="K101" s="256"/>
      <c r="L101" s="255"/>
    </row>
    <row r="102" spans="1:12" ht="27">
      <c r="A102" s="262">
        <v>94</v>
      </c>
      <c r="B102" s="339" t="s">
        <v>651</v>
      </c>
      <c r="C102" s="339" t="s">
        <v>437</v>
      </c>
      <c r="D102" s="332" t="s">
        <v>656</v>
      </c>
      <c r="E102" s="332" t="s">
        <v>670</v>
      </c>
      <c r="F102" s="332"/>
      <c r="G102" s="332" t="s">
        <v>582</v>
      </c>
      <c r="H102" s="339" t="s">
        <v>658</v>
      </c>
      <c r="I102" s="258"/>
      <c r="J102" s="257"/>
      <c r="K102" s="256"/>
      <c r="L102" s="255"/>
    </row>
    <row r="103" spans="1:12" ht="27">
      <c r="A103" s="262">
        <v>95</v>
      </c>
      <c r="B103" s="339" t="s">
        <v>671</v>
      </c>
      <c r="C103" s="339" t="s">
        <v>437</v>
      </c>
      <c r="D103" s="332" t="s">
        <v>672</v>
      </c>
      <c r="E103" s="332" t="s">
        <v>673</v>
      </c>
      <c r="F103" s="332"/>
      <c r="G103" s="332" t="s">
        <v>635</v>
      </c>
      <c r="H103" s="339" t="s">
        <v>658</v>
      </c>
      <c r="I103" s="258"/>
      <c r="J103" s="257"/>
      <c r="K103" s="256"/>
      <c r="L103" s="255"/>
    </row>
    <row r="104" spans="1:12" ht="27">
      <c r="A104" s="262">
        <v>96</v>
      </c>
      <c r="B104" s="339" t="s">
        <v>718</v>
      </c>
      <c r="C104" s="339" t="s">
        <v>437</v>
      </c>
      <c r="D104" s="332" t="s">
        <v>719</v>
      </c>
      <c r="E104" s="332" t="s">
        <v>720</v>
      </c>
      <c r="F104" s="332" t="s">
        <v>721</v>
      </c>
      <c r="G104" s="332" t="s">
        <v>722</v>
      </c>
      <c r="H104" s="339" t="s">
        <v>723</v>
      </c>
      <c r="I104" s="258"/>
      <c r="J104" s="257"/>
      <c r="K104" s="256"/>
      <c r="L104" s="255"/>
    </row>
    <row r="105" spans="1:12" ht="27">
      <c r="A105" s="262">
        <v>97</v>
      </c>
      <c r="B105" s="339" t="s">
        <v>674</v>
      </c>
      <c r="C105" s="339" t="s">
        <v>437</v>
      </c>
      <c r="D105" s="332" t="s">
        <v>675</v>
      </c>
      <c r="E105" s="332" t="s">
        <v>541</v>
      </c>
      <c r="F105" s="332" t="s">
        <v>542</v>
      </c>
      <c r="G105" s="332" t="s">
        <v>543</v>
      </c>
      <c r="H105" s="339" t="s">
        <v>404</v>
      </c>
      <c r="I105" s="258"/>
      <c r="J105" s="257"/>
      <c r="K105" s="256"/>
      <c r="L105" s="255"/>
    </row>
    <row r="106" spans="1:12" ht="27">
      <c r="A106" s="262">
        <v>98</v>
      </c>
      <c r="B106" s="339" t="s">
        <v>676</v>
      </c>
      <c r="C106" s="339" t="s">
        <v>437</v>
      </c>
      <c r="D106" s="332" t="s">
        <v>677</v>
      </c>
      <c r="E106" s="332" t="s">
        <v>541</v>
      </c>
      <c r="F106" s="332" t="s">
        <v>542</v>
      </c>
      <c r="G106" s="332" t="s">
        <v>543</v>
      </c>
      <c r="H106" s="339" t="s">
        <v>404</v>
      </c>
      <c r="I106" s="258"/>
      <c r="J106" s="257"/>
      <c r="K106" s="256"/>
      <c r="L106" s="255"/>
    </row>
    <row r="107" spans="1:12" ht="27">
      <c r="A107" s="262">
        <v>99</v>
      </c>
      <c r="B107" s="339" t="s">
        <v>678</v>
      </c>
      <c r="C107" s="339" t="s">
        <v>437</v>
      </c>
      <c r="D107" s="332" t="s">
        <v>679</v>
      </c>
      <c r="E107" s="332" t="s">
        <v>680</v>
      </c>
      <c r="F107" s="332" t="s">
        <v>681</v>
      </c>
      <c r="G107" s="339" t="s">
        <v>682</v>
      </c>
      <c r="H107" s="339" t="s">
        <v>404</v>
      </c>
      <c r="I107" s="258"/>
      <c r="J107" s="257"/>
      <c r="K107" s="256"/>
      <c r="L107" s="255"/>
    </row>
    <row r="108" spans="1:12" ht="27">
      <c r="A108" s="262">
        <v>100</v>
      </c>
      <c r="B108" s="339" t="s">
        <v>683</v>
      </c>
      <c r="C108" s="339" t="s">
        <v>437</v>
      </c>
      <c r="D108" s="332" t="s">
        <v>684</v>
      </c>
      <c r="E108" s="332" t="s">
        <v>485</v>
      </c>
      <c r="F108" s="332" t="s">
        <v>486</v>
      </c>
      <c r="G108" s="332" t="s">
        <v>487</v>
      </c>
      <c r="H108" s="339" t="s">
        <v>522</v>
      </c>
      <c r="I108" s="258"/>
      <c r="J108" s="257"/>
      <c r="K108" s="256"/>
      <c r="L108" s="255"/>
    </row>
    <row r="109" spans="1:12" ht="27">
      <c r="A109" s="262">
        <v>101</v>
      </c>
      <c r="B109" s="339" t="s">
        <v>683</v>
      </c>
      <c r="C109" s="339" t="s">
        <v>437</v>
      </c>
      <c r="D109" s="332" t="s">
        <v>672</v>
      </c>
      <c r="E109" s="332" t="s">
        <v>685</v>
      </c>
      <c r="F109" s="332" t="s">
        <v>686</v>
      </c>
      <c r="G109" s="332" t="s">
        <v>582</v>
      </c>
      <c r="H109" s="339" t="s">
        <v>658</v>
      </c>
      <c r="I109" s="258"/>
      <c r="J109" s="257"/>
      <c r="K109" s="256"/>
      <c r="L109" s="255"/>
    </row>
    <row r="110" spans="1:12" ht="27">
      <c r="A110" s="262">
        <v>102</v>
      </c>
      <c r="B110" s="339" t="s">
        <v>687</v>
      </c>
      <c r="C110" s="339" t="s">
        <v>437</v>
      </c>
      <c r="D110" s="332" t="s">
        <v>652</v>
      </c>
      <c r="E110" s="332" t="s">
        <v>688</v>
      </c>
      <c r="F110" s="332" t="s">
        <v>689</v>
      </c>
      <c r="G110" s="332" t="s">
        <v>690</v>
      </c>
      <c r="H110" s="339" t="s">
        <v>505</v>
      </c>
      <c r="I110" s="258"/>
      <c r="J110" s="257"/>
      <c r="K110" s="256"/>
      <c r="L110" s="255"/>
    </row>
    <row r="111" spans="1:12" ht="27">
      <c r="A111" s="262">
        <v>103</v>
      </c>
      <c r="B111" s="339" t="s">
        <v>687</v>
      </c>
      <c r="C111" s="339" t="s">
        <v>437</v>
      </c>
      <c r="D111" s="332" t="s">
        <v>679</v>
      </c>
      <c r="E111" s="332" t="s">
        <v>691</v>
      </c>
      <c r="F111" s="332" t="s">
        <v>692</v>
      </c>
      <c r="G111" s="332" t="s">
        <v>693</v>
      </c>
      <c r="H111" s="339" t="s">
        <v>404</v>
      </c>
      <c r="I111" s="258"/>
      <c r="J111" s="257"/>
      <c r="K111" s="256"/>
      <c r="L111" s="255"/>
    </row>
    <row r="112" spans="1:12" ht="27">
      <c r="A112" s="262">
        <v>104</v>
      </c>
      <c r="B112" s="339" t="s">
        <v>694</v>
      </c>
      <c r="C112" s="339" t="s">
        <v>437</v>
      </c>
      <c r="D112" s="332" t="s">
        <v>679</v>
      </c>
      <c r="E112" s="332" t="s">
        <v>695</v>
      </c>
      <c r="F112" s="332" t="s">
        <v>696</v>
      </c>
      <c r="G112" s="332" t="s">
        <v>697</v>
      </c>
      <c r="H112" s="339" t="s">
        <v>505</v>
      </c>
      <c r="I112" s="258"/>
      <c r="J112" s="257"/>
      <c r="K112" s="256"/>
      <c r="L112" s="255"/>
    </row>
    <row r="113" spans="1:12" ht="27">
      <c r="A113" s="262">
        <v>105</v>
      </c>
      <c r="B113" s="339" t="s">
        <v>698</v>
      </c>
      <c r="C113" s="339" t="s">
        <v>437</v>
      </c>
      <c r="D113" s="332" t="s">
        <v>699</v>
      </c>
      <c r="E113" s="332" t="s">
        <v>700</v>
      </c>
      <c r="F113" s="332" t="s">
        <v>701</v>
      </c>
      <c r="G113" s="339" t="s">
        <v>682</v>
      </c>
      <c r="H113" s="339" t="s">
        <v>522</v>
      </c>
      <c r="I113" s="258"/>
      <c r="J113" s="257"/>
      <c r="K113" s="256"/>
      <c r="L113" s="255"/>
    </row>
    <row r="114" spans="1:12" ht="27">
      <c r="A114" s="262">
        <v>106</v>
      </c>
      <c r="B114" s="339" t="s">
        <v>702</v>
      </c>
      <c r="C114" s="339" t="s">
        <v>437</v>
      </c>
      <c r="D114" s="332" t="s">
        <v>557</v>
      </c>
      <c r="E114" s="332" t="s">
        <v>703</v>
      </c>
      <c r="F114" s="332" t="s">
        <v>704</v>
      </c>
      <c r="G114" s="332" t="s">
        <v>487</v>
      </c>
      <c r="H114" s="339" t="s">
        <v>404</v>
      </c>
      <c r="I114" s="258"/>
      <c r="J114" s="257"/>
      <c r="K114" s="256"/>
      <c r="L114" s="255"/>
    </row>
    <row r="115" spans="1:12" ht="27">
      <c r="A115" s="262">
        <v>107</v>
      </c>
      <c r="B115" s="339" t="s">
        <v>702</v>
      </c>
      <c r="C115" s="339" t="s">
        <v>437</v>
      </c>
      <c r="D115" s="332" t="s">
        <v>672</v>
      </c>
      <c r="E115" s="332" t="s">
        <v>705</v>
      </c>
      <c r="F115" s="332" t="s">
        <v>706</v>
      </c>
      <c r="G115" s="332" t="s">
        <v>582</v>
      </c>
      <c r="H115" s="339" t="s">
        <v>658</v>
      </c>
      <c r="I115" s="258"/>
      <c r="J115" s="257"/>
      <c r="K115" s="256"/>
      <c r="L115" s="255"/>
    </row>
    <row r="116" spans="1:12" ht="27">
      <c r="A116" s="262">
        <v>108</v>
      </c>
      <c r="B116" s="339" t="s">
        <v>707</v>
      </c>
      <c r="C116" s="339" t="s">
        <v>437</v>
      </c>
      <c r="D116" s="332" t="s">
        <v>708</v>
      </c>
      <c r="E116" s="332" t="s">
        <v>709</v>
      </c>
      <c r="F116" s="332" t="s">
        <v>710</v>
      </c>
      <c r="G116" s="332" t="s">
        <v>711</v>
      </c>
      <c r="H116" s="339"/>
      <c r="I116" s="258"/>
      <c r="J116" s="257"/>
      <c r="K116" s="256"/>
      <c r="L116" s="255"/>
    </row>
    <row r="117" spans="1:12" ht="27">
      <c r="A117" s="262">
        <v>109</v>
      </c>
      <c r="B117" s="339" t="s">
        <v>712</v>
      </c>
      <c r="C117" s="360" t="s">
        <v>437</v>
      </c>
      <c r="D117" s="332" t="s">
        <v>713</v>
      </c>
      <c r="E117" s="337" t="s">
        <v>541</v>
      </c>
      <c r="F117" s="337" t="s">
        <v>542</v>
      </c>
      <c r="G117" s="337" t="s">
        <v>543</v>
      </c>
      <c r="H117" s="360" t="s">
        <v>404</v>
      </c>
      <c r="I117" s="258"/>
      <c r="J117" s="257"/>
      <c r="K117" s="256"/>
      <c r="L117" s="255"/>
    </row>
    <row r="118" spans="1:12" ht="27">
      <c r="A118" s="262">
        <v>110</v>
      </c>
      <c r="B118" s="358" t="s">
        <v>712</v>
      </c>
      <c r="C118" s="361" t="s">
        <v>437</v>
      </c>
      <c r="D118" s="344" t="s">
        <v>714</v>
      </c>
      <c r="E118" s="364" t="s">
        <v>715</v>
      </c>
      <c r="F118" s="335" t="s">
        <v>716</v>
      </c>
      <c r="G118" s="335" t="s">
        <v>717</v>
      </c>
      <c r="H118" s="361" t="s">
        <v>404</v>
      </c>
      <c r="I118" s="359"/>
      <c r="J118" s="257"/>
      <c r="K118" s="256"/>
      <c r="L118" s="255"/>
    </row>
    <row r="119" spans="1:12" ht="25.5">
      <c r="A119" s="262">
        <v>111</v>
      </c>
      <c r="B119" s="339" t="s">
        <v>422</v>
      </c>
      <c r="C119" s="260" t="s">
        <v>405</v>
      </c>
      <c r="D119" s="334">
        <v>10000</v>
      </c>
      <c r="E119" s="332" t="s">
        <v>423</v>
      </c>
      <c r="F119" s="332" t="s">
        <v>424</v>
      </c>
      <c r="G119" s="339"/>
      <c r="H119" s="263"/>
      <c r="I119" s="359"/>
      <c r="J119" s="257"/>
      <c r="K119" s="256"/>
      <c r="L119" s="255"/>
    </row>
    <row r="120" spans="1:12" ht="25.5">
      <c r="A120" s="262">
        <v>112</v>
      </c>
      <c r="B120" s="261">
        <v>42663</v>
      </c>
      <c r="C120" s="260" t="s">
        <v>405</v>
      </c>
      <c r="D120" s="334">
        <v>-10000</v>
      </c>
      <c r="E120" s="332" t="s">
        <v>423</v>
      </c>
      <c r="F120" s="337" t="s">
        <v>424</v>
      </c>
      <c r="G120" s="332"/>
      <c r="H120" s="332"/>
      <c r="I120" s="359"/>
      <c r="J120" s="257"/>
      <c r="K120" s="256"/>
      <c r="L120" s="255"/>
    </row>
    <row r="121" spans="1:12" ht="27">
      <c r="A121" s="262">
        <v>113</v>
      </c>
      <c r="B121" s="261">
        <v>42664</v>
      </c>
      <c r="C121" s="260" t="s">
        <v>405</v>
      </c>
      <c r="D121" s="334">
        <v>10000</v>
      </c>
      <c r="E121" s="332" t="s">
        <v>423</v>
      </c>
      <c r="F121" s="338" t="s">
        <v>424</v>
      </c>
      <c r="G121" s="332" t="s">
        <v>425</v>
      </c>
      <c r="H121" s="263" t="s">
        <v>404</v>
      </c>
      <c r="I121" s="359"/>
      <c r="J121" s="257"/>
      <c r="K121" s="256"/>
      <c r="L121" s="255"/>
    </row>
    <row r="122" spans="1:12" ht="27">
      <c r="A122" s="262">
        <v>114</v>
      </c>
      <c r="B122" s="261">
        <v>42663</v>
      </c>
      <c r="C122" s="260" t="s">
        <v>405</v>
      </c>
      <c r="D122" s="334">
        <v>1000</v>
      </c>
      <c r="E122" s="336" t="s">
        <v>426</v>
      </c>
      <c r="F122" s="338" t="s">
        <v>427</v>
      </c>
      <c r="G122" s="332" t="s">
        <v>428</v>
      </c>
      <c r="H122" s="259" t="s">
        <v>429</v>
      </c>
      <c r="I122" s="359"/>
      <c r="J122" s="257"/>
      <c r="K122" s="256"/>
      <c r="L122" s="255"/>
    </row>
    <row r="123" spans="1:12">
      <c r="A123" s="262"/>
      <c r="B123" s="361"/>
      <c r="C123" s="361"/>
      <c r="D123" s="335"/>
      <c r="E123" s="335"/>
      <c r="F123" s="335"/>
      <c r="G123" s="335"/>
      <c r="H123" s="361"/>
      <c r="I123" s="359"/>
      <c r="J123" s="257"/>
      <c r="K123" s="256"/>
      <c r="L123" s="255"/>
    </row>
    <row r="124" spans="1:12">
      <c r="A124" s="262"/>
      <c r="B124" s="361"/>
      <c r="C124" s="361"/>
      <c r="D124" s="335"/>
      <c r="E124" s="335"/>
      <c r="F124" s="335"/>
      <c r="G124" s="335"/>
      <c r="H124" s="361"/>
      <c r="I124" s="359"/>
      <c r="J124" s="257"/>
      <c r="K124" s="256"/>
      <c r="L124" s="255"/>
    </row>
    <row r="125" spans="1:12">
      <c r="A125" s="262"/>
      <c r="B125" s="361"/>
      <c r="C125" s="361"/>
      <c r="D125" s="335"/>
      <c r="E125" s="335"/>
      <c r="F125" s="335"/>
      <c r="G125" s="335"/>
      <c r="H125" s="361"/>
      <c r="I125" s="359"/>
      <c r="J125" s="257"/>
      <c r="K125" s="256"/>
      <c r="L125" s="255"/>
    </row>
    <row r="126" spans="1:12">
      <c r="A126" s="262"/>
      <c r="B126" s="361"/>
      <c r="C126" s="361"/>
      <c r="D126" s="335"/>
      <c r="E126" s="335"/>
      <c r="F126" s="335"/>
      <c r="G126" s="335"/>
      <c r="H126" s="361"/>
      <c r="I126" s="359"/>
      <c r="J126" s="257"/>
      <c r="K126" s="256"/>
      <c r="L126" s="255"/>
    </row>
    <row r="127" spans="1:12">
      <c r="A127" s="262"/>
      <c r="B127" s="361"/>
      <c r="C127" s="361"/>
      <c r="D127" s="335"/>
      <c r="E127" s="335"/>
      <c r="F127" s="335"/>
      <c r="G127" s="335"/>
      <c r="H127" s="361"/>
      <c r="I127" s="359"/>
      <c r="J127" s="257"/>
      <c r="K127" s="256"/>
      <c r="L127" s="255"/>
    </row>
    <row r="128" spans="1:12">
      <c r="A128" s="262"/>
      <c r="B128" s="361"/>
      <c r="C128" s="361"/>
      <c r="D128" s="335"/>
      <c r="E128" s="335"/>
      <c r="F128" s="335"/>
      <c r="G128" s="335"/>
      <c r="H128" s="361"/>
      <c r="I128" s="359"/>
      <c r="J128" s="257"/>
      <c r="K128" s="256"/>
      <c r="L128" s="255"/>
    </row>
    <row r="129" spans="1:12">
      <c r="A129" s="262"/>
      <c r="B129" s="361"/>
      <c r="C129" s="361"/>
      <c r="D129" s="335"/>
      <c r="E129" s="335"/>
      <c r="F129" s="335"/>
      <c r="G129" s="335"/>
      <c r="H129" s="361"/>
      <c r="I129" s="359"/>
      <c r="J129" s="257"/>
      <c r="K129" s="256"/>
      <c r="L129" s="255"/>
    </row>
    <row r="130" spans="1:12">
      <c r="A130" s="262"/>
      <c r="B130" s="361"/>
      <c r="C130" s="361"/>
      <c r="D130" s="335"/>
      <c r="E130" s="335"/>
      <c r="F130" s="335"/>
      <c r="G130" s="335"/>
      <c r="H130" s="361"/>
      <c r="I130" s="359"/>
      <c r="J130" s="257"/>
      <c r="K130" s="256"/>
      <c r="L130" s="255"/>
    </row>
    <row r="131" spans="1:12">
      <c r="A131" s="262">
        <v>17</v>
      </c>
      <c r="B131" s="362"/>
      <c r="C131" s="363"/>
      <c r="D131" s="334"/>
      <c r="E131" s="335"/>
      <c r="F131" s="335"/>
      <c r="G131" s="335"/>
      <c r="H131" s="259"/>
      <c r="I131" s="359"/>
      <c r="J131" s="257"/>
      <c r="K131" s="256"/>
      <c r="L131" s="255"/>
    </row>
    <row r="132" spans="1:12">
      <c r="A132" s="262">
        <v>18</v>
      </c>
      <c r="B132" s="362"/>
      <c r="C132" s="363"/>
      <c r="D132" s="334"/>
      <c r="E132" s="335"/>
      <c r="F132" s="335"/>
      <c r="G132" s="335"/>
      <c r="H132" s="259"/>
      <c r="I132" s="359"/>
      <c r="J132" s="257"/>
      <c r="K132" s="256"/>
      <c r="L132" s="255"/>
    </row>
    <row r="133" spans="1:12" s="254" customFormat="1" ht="12.75" hidden="1">
      <c r="A133" s="376" t="s">
        <v>359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</row>
    <row r="134" spans="1:12" s="254" customFormat="1" ht="12.75" hidden="1">
      <c r="A134" s="376"/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</row>
    <row r="135" spans="1:12" s="253" customFormat="1" hidden="1">
      <c r="A135" s="376" t="s">
        <v>358</v>
      </c>
      <c r="B135" s="376"/>
      <c r="C135" s="376"/>
      <c r="D135" s="376"/>
      <c r="E135" s="376"/>
      <c r="F135" s="376"/>
      <c r="G135" s="376"/>
      <c r="H135" s="376"/>
      <c r="I135" s="376"/>
      <c r="J135" s="376"/>
      <c r="K135" s="376"/>
      <c r="L135" s="376"/>
    </row>
    <row r="136" spans="1:12" s="253" customFormat="1" hidden="1">
      <c r="A136" s="376"/>
      <c r="B136" s="376"/>
      <c r="C136" s="376"/>
      <c r="D136" s="376"/>
      <c r="E136" s="376"/>
      <c r="F136" s="376"/>
      <c r="G136" s="376"/>
      <c r="H136" s="376"/>
      <c r="I136" s="376"/>
      <c r="J136" s="376"/>
      <c r="K136" s="376"/>
      <c r="L136" s="376"/>
    </row>
    <row r="137" spans="1:12" s="253" customFormat="1" hidden="1">
      <c r="A137" s="376" t="s">
        <v>357</v>
      </c>
      <c r="B137" s="376"/>
      <c r="C137" s="376"/>
      <c r="D137" s="376"/>
      <c r="E137" s="376"/>
      <c r="F137" s="376"/>
      <c r="G137" s="376"/>
      <c r="H137" s="376"/>
      <c r="I137" s="376"/>
      <c r="J137" s="376"/>
      <c r="K137" s="376"/>
      <c r="L137" s="376"/>
    </row>
    <row r="138" spans="1:12" s="253" customFormat="1" hidden="1">
      <c r="A138" s="245"/>
      <c r="B138" s="246"/>
      <c r="C138" s="245"/>
      <c r="D138" s="246"/>
      <c r="E138" s="245"/>
      <c r="F138" s="246"/>
      <c r="G138" s="245"/>
      <c r="H138" s="246"/>
      <c r="I138" s="245"/>
      <c r="J138" s="246"/>
      <c r="K138" s="245"/>
      <c r="L138" s="246"/>
    </row>
    <row r="139" spans="1:12" s="253" customFormat="1" hidden="1">
      <c r="A139" s="245"/>
      <c r="B139" s="252"/>
      <c r="C139" s="245"/>
      <c r="D139" s="252"/>
      <c r="E139" s="245"/>
      <c r="F139" s="252"/>
      <c r="G139" s="245"/>
      <c r="H139" s="252"/>
      <c r="I139" s="245"/>
      <c r="J139" s="252"/>
      <c r="K139" s="245"/>
      <c r="L139" s="252"/>
    </row>
    <row r="140" spans="1:12" s="253" customFormat="1" hidden="1">
      <c r="A140" s="245"/>
      <c r="B140" s="246"/>
      <c r="C140" s="245"/>
      <c r="D140" s="246"/>
      <c r="E140" s="245"/>
      <c r="F140" s="246"/>
      <c r="G140" s="245"/>
      <c r="H140" s="246"/>
      <c r="I140" s="245"/>
      <c r="J140" s="246"/>
      <c r="K140" s="245"/>
      <c r="L140" s="246"/>
    </row>
    <row r="141" spans="1:12" hidden="1">
      <c r="A141" s="245"/>
      <c r="B141" s="252"/>
      <c r="C141" s="245"/>
      <c r="D141" s="252"/>
      <c r="E141" s="245"/>
      <c r="F141" s="252"/>
      <c r="G141" s="245"/>
      <c r="H141" s="252"/>
      <c r="I141" s="245"/>
      <c r="J141" s="252"/>
      <c r="K141" s="245"/>
      <c r="L141" s="252"/>
    </row>
    <row r="142" spans="1:12" s="247" customFormat="1" hidden="1">
      <c r="A142" s="382" t="s">
        <v>92</v>
      </c>
      <c r="B142" s="382"/>
      <c r="C142" s="246"/>
      <c r="D142" s="245"/>
      <c r="E142" s="246"/>
      <c r="F142" s="246"/>
      <c r="G142" s="245"/>
      <c r="H142" s="246"/>
      <c r="I142" s="246"/>
      <c r="J142" s="245"/>
      <c r="K142" s="246"/>
      <c r="L142" s="245"/>
    </row>
    <row r="143" spans="1:12" s="247" customFormat="1">
      <c r="A143" s="246"/>
      <c r="B143" s="245"/>
      <c r="C143" s="250"/>
      <c r="D143" s="251"/>
      <c r="E143" s="250"/>
      <c r="F143" s="246"/>
      <c r="G143" s="245"/>
      <c r="H143" s="249"/>
      <c r="I143" s="246"/>
      <c r="J143" s="245"/>
      <c r="K143" s="246"/>
      <c r="L143" s="245"/>
    </row>
    <row r="144" spans="1:12" s="247" customFormat="1" ht="15" customHeight="1">
      <c r="A144" s="246"/>
      <c r="B144" s="245"/>
      <c r="C144" s="375" t="s">
        <v>208</v>
      </c>
      <c r="D144" s="375"/>
      <c r="E144" s="375"/>
      <c r="F144" s="246"/>
      <c r="G144" s="245"/>
      <c r="H144" s="380" t="s">
        <v>356</v>
      </c>
      <c r="I144" s="248"/>
      <c r="J144" s="245"/>
      <c r="K144" s="246"/>
      <c r="L144" s="245"/>
    </row>
    <row r="145" spans="1:12" s="247" customFormat="1">
      <c r="A145" s="246"/>
      <c r="B145" s="245"/>
      <c r="C145" s="246"/>
      <c r="D145" s="245"/>
      <c r="E145" s="246"/>
      <c r="F145" s="246"/>
      <c r="G145" s="245"/>
      <c r="H145" s="381"/>
      <c r="I145" s="248"/>
      <c r="J145" s="245"/>
      <c r="K145" s="246"/>
      <c r="L145" s="245"/>
    </row>
    <row r="146" spans="1:12" s="244" customFormat="1">
      <c r="A146" s="246"/>
      <c r="B146" s="245"/>
      <c r="C146" s="375" t="s">
        <v>99</v>
      </c>
      <c r="D146" s="375"/>
      <c r="E146" s="375"/>
      <c r="F146" s="246"/>
      <c r="G146" s="245"/>
      <c r="H146" s="246"/>
      <c r="I146" s="246"/>
      <c r="J146" s="245"/>
      <c r="K146" s="246"/>
      <c r="L146" s="245"/>
    </row>
    <row r="147" spans="1:12" s="244" customFormat="1">
      <c r="E147" s="242"/>
    </row>
    <row r="148" spans="1:12" s="244" customFormat="1">
      <c r="E148" s="242"/>
    </row>
    <row r="149" spans="1:12" s="244" customFormat="1">
      <c r="E149" s="242"/>
    </row>
    <row r="150" spans="1:12" s="244" customFormat="1">
      <c r="E150" s="242"/>
    </row>
    <row r="151" spans="1:12" s="244" customFormat="1"/>
  </sheetData>
  <mergeCells count="9">
    <mergeCell ref="K3:L3"/>
    <mergeCell ref="C146:E146"/>
    <mergeCell ref="A133:L134"/>
    <mergeCell ref="A135:L136"/>
    <mergeCell ref="A137:L137"/>
    <mergeCell ref="I6:K6"/>
    <mergeCell ref="H144:H145"/>
    <mergeCell ref="A142:B142"/>
    <mergeCell ref="C144:E144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19:F120 F9:F31 F131:F13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13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32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4" sqref="I4:J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349</v>
      </c>
      <c r="B1" s="69"/>
      <c r="C1" s="69"/>
      <c r="D1" s="69"/>
      <c r="E1" s="69"/>
      <c r="F1" s="69"/>
      <c r="G1" s="69"/>
      <c r="H1" s="69"/>
      <c r="I1" s="383" t="s">
        <v>93</v>
      </c>
      <c r="J1" s="383"/>
      <c r="K1" s="95"/>
    </row>
    <row r="2" spans="1:11">
      <c r="A2" s="69" t="s">
        <v>100</v>
      </c>
      <c r="B2" s="69"/>
      <c r="C2" s="69"/>
      <c r="D2" s="69"/>
      <c r="E2" s="69"/>
      <c r="F2" s="69"/>
      <c r="G2" s="69"/>
      <c r="H2" s="69"/>
      <c r="I2" s="386"/>
      <c r="J2" s="387"/>
      <c r="K2" s="95"/>
    </row>
    <row r="3" spans="1:11">
      <c r="A3" s="69"/>
      <c r="B3" s="69"/>
      <c r="C3" s="69"/>
      <c r="D3" s="69"/>
      <c r="E3" s="69"/>
      <c r="F3" s="69"/>
      <c r="G3" s="69"/>
      <c r="H3" s="69"/>
      <c r="I3" s="289"/>
      <c r="J3" s="298"/>
      <c r="K3" s="95"/>
    </row>
    <row r="4" spans="1:11">
      <c r="A4" s="69" t="e">
        <f>#REF!</f>
        <v>#REF!</v>
      </c>
      <c r="B4" s="69"/>
      <c r="C4" s="69"/>
      <c r="D4" s="69"/>
      <c r="E4" s="69"/>
      <c r="F4" s="114"/>
      <c r="G4" s="69"/>
      <c r="H4" s="69"/>
      <c r="I4" s="373" t="s">
        <v>738</v>
      </c>
      <c r="J4" s="374"/>
      <c r="K4" s="95"/>
    </row>
    <row r="5" spans="1:11">
      <c r="A5" s="201" t="str">
        <f>'ფორმა N1'!D4</f>
        <v>სალომე ზურაბიშვილი</v>
      </c>
      <c r="B5" s="325"/>
      <c r="C5" s="325"/>
      <c r="D5" s="325"/>
      <c r="E5" s="325"/>
      <c r="F5" s="326"/>
      <c r="G5" s="325"/>
      <c r="H5" s="325"/>
      <c r="I5" s="325"/>
      <c r="J5" s="325"/>
      <c r="K5" s="95"/>
    </row>
    <row r="6" spans="1:11">
      <c r="A6" s="70"/>
      <c r="B6" s="70"/>
      <c r="C6" s="69"/>
      <c r="D6" s="69"/>
      <c r="E6" s="69"/>
      <c r="F6" s="114"/>
      <c r="G6" s="69"/>
      <c r="H6" s="69"/>
      <c r="I6" s="69"/>
      <c r="J6" s="69"/>
      <c r="K6" s="95"/>
    </row>
    <row r="7" spans="1:1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95"/>
    </row>
    <row r="8" spans="1:11" s="25" customFormat="1" ht="45">
      <c r="A8" s="117" t="s">
        <v>60</v>
      </c>
      <c r="B8" s="117" t="s">
        <v>95</v>
      </c>
      <c r="C8" s="118" t="s">
        <v>97</v>
      </c>
      <c r="D8" s="118" t="s">
        <v>215</v>
      </c>
      <c r="E8" s="118" t="s">
        <v>96</v>
      </c>
      <c r="F8" s="116" t="s">
        <v>206</v>
      </c>
      <c r="G8" s="116" t="s">
        <v>232</v>
      </c>
      <c r="H8" s="116" t="s">
        <v>233</v>
      </c>
      <c r="I8" s="116" t="s">
        <v>207</v>
      </c>
      <c r="J8" s="119" t="s">
        <v>98</v>
      </c>
      <c r="K8" s="95"/>
    </row>
    <row r="9" spans="1:11" s="25" customFormat="1">
      <c r="A9" s="138">
        <v>1</v>
      </c>
      <c r="B9" s="138">
        <v>2</v>
      </c>
      <c r="C9" s="139">
        <v>3</v>
      </c>
      <c r="D9" s="139">
        <v>4</v>
      </c>
      <c r="E9" s="139">
        <v>5</v>
      </c>
      <c r="F9" s="139">
        <v>6</v>
      </c>
      <c r="G9" s="139">
        <v>7</v>
      </c>
      <c r="H9" s="139">
        <v>8</v>
      </c>
      <c r="I9" s="139">
        <v>9</v>
      </c>
      <c r="J9" s="139">
        <v>10</v>
      </c>
      <c r="K9" s="95"/>
    </row>
    <row r="10" spans="1:11" s="25" customFormat="1" ht="30">
      <c r="A10" s="135">
        <v>1</v>
      </c>
      <c r="B10" s="60"/>
      <c r="C10" s="136" t="s">
        <v>402</v>
      </c>
      <c r="D10" s="137" t="s">
        <v>403</v>
      </c>
      <c r="E10" s="330">
        <v>42587</v>
      </c>
      <c r="F10" s="26">
        <v>0</v>
      </c>
      <c r="G10" s="26">
        <v>74299.98</v>
      </c>
      <c r="H10" s="26">
        <v>74138.59</v>
      </c>
      <c r="I10" s="26">
        <f>F10+G10-H10</f>
        <v>161.38999999999942</v>
      </c>
      <c r="J10" s="26"/>
      <c r="K10" s="95"/>
    </row>
    <row r="11" spans="1:11">
      <c r="A11" s="94"/>
      <c r="B11" s="94"/>
      <c r="C11" s="94"/>
      <c r="D11" s="94"/>
      <c r="E11" s="94"/>
      <c r="F11" s="94"/>
      <c r="G11" s="94"/>
      <c r="H11" s="94"/>
      <c r="I11" s="94"/>
      <c r="J11" s="94"/>
    </row>
    <row r="12" spans="1:11">
      <c r="A12" s="94"/>
      <c r="B12" s="94"/>
      <c r="C12" s="94"/>
      <c r="D12" s="94"/>
      <c r="E12" s="94"/>
      <c r="F12" s="94"/>
      <c r="G12" s="94"/>
      <c r="H12" s="94"/>
      <c r="I12" s="94"/>
      <c r="J12" s="94"/>
    </row>
    <row r="13" spans="1:11">
      <c r="A13" s="94"/>
      <c r="B13" s="94"/>
      <c r="C13" s="94"/>
      <c r="D13" s="94"/>
      <c r="E13" s="94"/>
      <c r="F13" s="94"/>
      <c r="G13" s="94"/>
      <c r="H13" s="94"/>
      <c r="I13" s="94"/>
      <c r="J13" s="94"/>
    </row>
    <row r="14" spans="1:11">
      <c r="A14" s="94"/>
      <c r="B14" s="94"/>
      <c r="C14" s="94"/>
      <c r="D14" s="94"/>
      <c r="E14" s="94"/>
      <c r="F14" s="94"/>
      <c r="G14" s="94"/>
      <c r="H14" s="94"/>
      <c r="I14" s="94"/>
      <c r="J14" s="94"/>
    </row>
    <row r="15" spans="1:11">
      <c r="A15" s="94"/>
      <c r="B15" s="212" t="s">
        <v>92</v>
      </c>
      <c r="C15" s="94"/>
      <c r="D15" s="94"/>
      <c r="E15" s="94"/>
      <c r="F15" s="213"/>
      <c r="G15" s="94"/>
      <c r="H15" s="94"/>
      <c r="I15" s="94"/>
      <c r="J15" s="94"/>
    </row>
    <row r="16" spans="1:11">
      <c r="A16" s="94"/>
      <c r="B16" s="94"/>
      <c r="C16" s="94"/>
      <c r="D16" s="94"/>
      <c r="E16" s="94"/>
      <c r="F16" s="93"/>
      <c r="G16" s="93"/>
      <c r="H16" s="93"/>
      <c r="I16" s="93"/>
      <c r="J16" s="93"/>
    </row>
    <row r="17" spans="1:10">
      <c r="A17" s="94"/>
      <c r="B17" s="94"/>
      <c r="C17" s="237"/>
      <c r="D17" s="94"/>
      <c r="E17" s="94"/>
      <c r="F17" s="237"/>
      <c r="G17" s="238"/>
      <c r="H17" s="238"/>
      <c r="I17" s="93"/>
      <c r="J17" s="93"/>
    </row>
    <row r="18" spans="1:10">
      <c r="A18" s="93"/>
      <c r="B18" s="94"/>
      <c r="C18" s="214" t="s">
        <v>208</v>
      </c>
      <c r="D18" s="214"/>
      <c r="E18" s="94"/>
      <c r="F18" s="94" t="s">
        <v>213</v>
      </c>
      <c r="G18" s="93"/>
      <c r="H18" s="93"/>
      <c r="I18" s="93"/>
      <c r="J18" s="93"/>
    </row>
    <row r="19" spans="1:10">
      <c r="A19" s="93"/>
      <c r="B19" s="94"/>
      <c r="C19" s="215" t="s">
        <v>99</v>
      </c>
      <c r="D19" s="94"/>
      <c r="E19" s="94"/>
      <c r="F19" s="94" t="s">
        <v>209</v>
      </c>
      <c r="G19" s="93"/>
      <c r="H19" s="93"/>
      <c r="I19" s="93"/>
      <c r="J19" s="93"/>
    </row>
    <row r="20" spans="1:10" customFormat="1">
      <c r="A20" s="93"/>
      <c r="B20" s="94"/>
      <c r="C20" s="94"/>
      <c r="D20" s="215"/>
      <c r="E20" s="93"/>
      <c r="F20" s="93"/>
      <c r="G20" s="93"/>
      <c r="H20" s="93"/>
      <c r="I20" s="93"/>
      <c r="J20" s="93"/>
    </row>
    <row r="21" spans="1:10" customFormat="1" ht="12.75">
      <c r="A21" s="93"/>
      <c r="B21" s="93"/>
      <c r="C21" s="93"/>
      <c r="D21" s="93"/>
      <c r="E21" s="93"/>
      <c r="F21" s="93"/>
      <c r="G21" s="93"/>
      <c r="H21" s="93"/>
      <c r="I21" s="93"/>
      <c r="J21" s="93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3">
    <mergeCell ref="I1:J1"/>
    <mergeCell ref="I2:J2"/>
    <mergeCell ref="I4:J4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1"/>
  <sheetViews>
    <sheetView view="pageBreakPreview" zoomScale="80" zoomScaleSheetLayoutView="80" workbookViewId="0">
      <selection activeCell="G4" sqref="G4:H4"/>
    </sheetView>
  </sheetViews>
  <sheetFormatPr defaultRowHeight="15"/>
  <cols>
    <col min="1" max="1" width="12" style="163" customWidth="1"/>
    <col min="2" max="2" width="13.28515625" style="163" customWidth="1"/>
    <col min="3" max="3" width="21.42578125" style="163" customWidth="1"/>
    <col min="4" max="4" width="17.85546875" style="163" customWidth="1"/>
    <col min="5" max="5" width="12.7109375" style="163" customWidth="1"/>
    <col min="6" max="6" width="36.85546875" style="163" customWidth="1"/>
    <col min="7" max="7" width="22.28515625" style="163" customWidth="1"/>
    <col min="8" max="8" width="0.5703125" style="163" customWidth="1"/>
    <col min="9" max="16384" width="9.140625" style="163"/>
  </cols>
  <sheetData>
    <row r="1" spans="1:8">
      <c r="A1" s="68" t="s">
        <v>296</v>
      </c>
      <c r="B1" s="69"/>
      <c r="C1" s="69"/>
      <c r="D1" s="69"/>
      <c r="E1" s="69"/>
      <c r="F1" s="69"/>
      <c r="G1" s="142" t="s">
        <v>93</v>
      </c>
      <c r="H1" s="143"/>
    </row>
    <row r="2" spans="1:8">
      <c r="A2" s="69" t="s">
        <v>100</v>
      </c>
      <c r="B2" s="69"/>
      <c r="C2" s="69"/>
      <c r="D2" s="69"/>
      <c r="E2" s="69"/>
      <c r="F2" s="69"/>
      <c r="G2" s="144"/>
      <c r="H2" s="143"/>
    </row>
    <row r="3" spans="1:8">
      <c r="A3" s="69"/>
      <c r="B3" s="69"/>
      <c r="C3" s="69"/>
      <c r="D3" s="69"/>
      <c r="E3" s="69"/>
      <c r="F3" s="69"/>
      <c r="G3" s="373"/>
      <c r="H3" s="374"/>
    </row>
    <row r="4" spans="1:8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373" t="s">
        <v>738</v>
      </c>
      <c r="H4" s="374"/>
    </row>
    <row r="5" spans="1:8">
      <c r="A5" s="201" t="str">
        <f>'ფორმა N1'!D4</f>
        <v>სალომე ზურაბიშვილი</v>
      </c>
      <c r="B5" s="201"/>
      <c r="C5" s="201"/>
      <c r="D5" s="201"/>
      <c r="E5" s="201"/>
      <c r="F5" s="201"/>
      <c r="G5" s="201"/>
      <c r="H5" s="94"/>
    </row>
    <row r="6" spans="1:8">
      <c r="A6" s="70"/>
      <c r="B6" s="69"/>
      <c r="C6" s="69"/>
      <c r="D6" s="69"/>
      <c r="E6" s="69"/>
      <c r="F6" s="69"/>
      <c r="G6" s="69"/>
      <c r="H6" s="94"/>
    </row>
    <row r="7" spans="1:8">
      <c r="A7" s="69"/>
      <c r="B7" s="69"/>
      <c r="C7" s="69"/>
      <c r="D7" s="69"/>
      <c r="E7" s="69"/>
      <c r="F7" s="69"/>
      <c r="G7" s="69"/>
      <c r="H7" s="95"/>
    </row>
    <row r="8" spans="1:8" ht="45.75" customHeight="1">
      <c r="A8" s="145" t="s">
        <v>247</v>
      </c>
      <c r="B8" s="145" t="s">
        <v>101</v>
      </c>
      <c r="C8" s="146" t="s">
        <v>294</v>
      </c>
      <c r="D8" s="146" t="s">
        <v>295</v>
      </c>
      <c r="E8" s="146" t="s">
        <v>215</v>
      </c>
      <c r="F8" s="145" t="s">
        <v>254</v>
      </c>
      <c r="G8" s="146" t="s">
        <v>248</v>
      </c>
      <c r="H8" s="95"/>
    </row>
    <row r="9" spans="1:8">
      <c r="A9" s="147" t="s">
        <v>249</v>
      </c>
      <c r="B9" s="148"/>
      <c r="C9" s="149"/>
      <c r="D9" s="150"/>
      <c r="E9" s="150"/>
      <c r="F9" s="150"/>
      <c r="G9" s="151"/>
      <c r="H9" s="95"/>
    </row>
    <row r="10" spans="1:8" ht="15.75">
      <c r="A10" s="148">
        <v>1</v>
      </c>
      <c r="B10" s="133"/>
      <c r="C10" s="152"/>
      <c r="D10" s="153"/>
      <c r="E10" s="153"/>
      <c r="F10" s="153"/>
      <c r="G10" s="154" t="str">
        <f>IF(ISBLANK(B10),"",G9+C10-D10)</f>
        <v/>
      </c>
      <c r="H10" s="95"/>
    </row>
    <row r="11" spans="1:8" ht="15.75">
      <c r="A11" s="148">
        <v>2</v>
      </c>
      <c r="B11" s="133"/>
      <c r="C11" s="152"/>
      <c r="D11" s="153"/>
      <c r="E11" s="153"/>
      <c r="F11" s="153"/>
      <c r="G11" s="154" t="str">
        <f t="shared" ref="G11:G16" si="0">IF(ISBLANK(B11),"",G10+C11-D11)</f>
        <v/>
      </c>
      <c r="H11" s="95"/>
    </row>
    <row r="12" spans="1:8" ht="15.75">
      <c r="A12" s="148">
        <v>25</v>
      </c>
      <c r="B12" s="133"/>
      <c r="C12" s="155"/>
      <c r="D12" s="156"/>
      <c r="E12" s="156"/>
      <c r="F12" s="156"/>
      <c r="G12" s="154" t="str">
        <f>IF(ISBLANK(B12),"",#REF!+C12-D12)</f>
        <v/>
      </c>
      <c r="H12" s="95"/>
    </row>
    <row r="13" spans="1:8" ht="15.75">
      <c r="A13" s="148">
        <v>26</v>
      </c>
      <c r="B13" s="133"/>
      <c r="C13" s="155"/>
      <c r="D13" s="156"/>
      <c r="E13" s="156"/>
      <c r="F13" s="156"/>
      <c r="G13" s="154" t="str">
        <f t="shared" si="0"/>
        <v/>
      </c>
      <c r="H13" s="95"/>
    </row>
    <row r="14" spans="1:8" ht="15.75">
      <c r="A14" s="148">
        <v>27</v>
      </c>
      <c r="B14" s="133"/>
      <c r="C14" s="155"/>
      <c r="D14" s="156"/>
      <c r="E14" s="156"/>
      <c r="F14" s="156"/>
      <c r="G14" s="154" t="str">
        <f t="shared" si="0"/>
        <v/>
      </c>
      <c r="H14" s="95"/>
    </row>
    <row r="15" spans="1:8" ht="15.75">
      <c r="A15" s="148">
        <v>28</v>
      </c>
      <c r="B15" s="133"/>
      <c r="C15" s="155"/>
      <c r="D15" s="156"/>
      <c r="E15" s="156"/>
      <c r="F15" s="156"/>
      <c r="G15" s="154" t="str">
        <f t="shared" si="0"/>
        <v/>
      </c>
      <c r="H15" s="95"/>
    </row>
    <row r="16" spans="1:8" ht="15.75">
      <c r="A16" s="148">
        <v>29</v>
      </c>
      <c r="B16" s="133"/>
      <c r="C16" s="155"/>
      <c r="D16" s="156"/>
      <c r="E16" s="156"/>
      <c r="F16" s="156"/>
      <c r="G16" s="154" t="str">
        <f t="shared" si="0"/>
        <v/>
      </c>
      <c r="H16" s="95"/>
    </row>
    <row r="17" spans="1:10" ht="15.75">
      <c r="A17" s="148" t="s">
        <v>218</v>
      </c>
      <c r="B17" s="133"/>
      <c r="C17" s="155"/>
      <c r="D17" s="156"/>
      <c r="E17" s="156"/>
      <c r="F17" s="156"/>
      <c r="G17" s="154" t="str">
        <f>IF(ISBLANK(B17),"",#REF!+C17-D17)</f>
        <v/>
      </c>
      <c r="H17" s="95"/>
    </row>
    <row r="18" spans="1:10">
      <c r="A18" s="157" t="s">
        <v>250</v>
      </c>
      <c r="B18" s="158"/>
      <c r="C18" s="159"/>
      <c r="D18" s="160"/>
      <c r="E18" s="160"/>
      <c r="F18" s="161"/>
      <c r="G18" s="162" t="str">
        <f>G17</f>
        <v/>
      </c>
      <c r="H18" s="95"/>
    </row>
    <row r="22" spans="1:10">
      <c r="B22" s="165" t="s">
        <v>92</v>
      </c>
      <c r="F22" s="166"/>
    </row>
    <row r="23" spans="1:10">
      <c r="F23" s="164"/>
      <c r="G23" s="164"/>
      <c r="H23" s="164"/>
      <c r="I23" s="164"/>
      <c r="J23" s="164"/>
    </row>
    <row r="24" spans="1:10">
      <c r="C24" s="167"/>
      <c r="F24" s="167"/>
      <c r="G24" s="168"/>
      <c r="H24" s="164"/>
      <c r="I24" s="164"/>
      <c r="J24" s="164"/>
    </row>
    <row r="25" spans="1:10">
      <c r="A25" s="164"/>
      <c r="C25" s="169" t="s">
        <v>208</v>
      </c>
      <c r="F25" s="170" t="s">
        <v>213</v>
      </c>
      <c r="G25" s="168"/>
      <c r="H25" s="164"/>
      <c r="I25" s="164"/>
      <c r="J25" s="164"/>
    </row>
    <row r="26" spans="1:10">
      <c r="A26" s="164"/>
      <c r="C26" s="171" t="s">
        <v>99</v>
      </c>
      <c r="F26" s="163" t="s">
        <v>209</v>
      </c>
      <c r="G26" s="164"/>
      <c r="H26" s="164"/>
      <c r="I26" s="164"/>
      <c r="J26" s="164"/>
    </row>
    <row r="27" spans="1:10" s="164" customFormat="1">
      <c r="B27" s="163"/>
    </row>
    <row r="28" spans="1:10" s="164" customFormat="1" ht="12.75"/>
    <row r="29" spans="1:10" s="164" customFormat="1" ht="12.75"/>
    <row r="30" spans="1:10" s="164" customFormat="1" ht="12.75"/>
    <row r="31" spans="1:10" s="164" customFormat="1" ht="12.75"/>
  </sheetData>
  <mergeCells count="2">
    <mergeCell ref="G4:H4"/>
    <mergeCell ref="G3:H3"/>
  </mergeCells>
  <dataValidations count="1">
    <dataValidation allowBlank="1" showInputMessage="1" showErrorMessage="1" prompt="თვე/დღე/წელი" sqref="B10:B17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3" sqref="G3:H3"/>
    </sheetView>
  </sheetViews>
  <sheetFormatPr defaultRowHeight="12.75"/>
  <cols>
    <col min="1" max="1" width="4.85546875" style="192" customWidth="1"/>
    <col min="2" max="2" width="37.42578125" style="192" customWidth="1"/>
    <col min="3" max="3" width="21.5703125" style="192" customWidth="1"/>
    <col min="4" max="4" width="20" style="192" customWidth="1"/>
    <col min="5" max="5" width="18.7109375" style="192" customWidth="1"/>
    <col min="6" max="6" width="24.140625" style="192" customWidth="1"/>
    <col min="7" max="7" width="27.140625" style="192" customWidth="1"/>
    <col min="8" max="8" width="0.7109375" style="192" customWidth="1"/>
    <col min="9" max="16384" width="9.140625" style="192"/>
  </cols>
  <sheetData>
    <row r="1" spans="1:8" s="176" customFormat="1" ht="15">
      <c r="A1" s="172" t="s">
        <v>260</v>
      </c>
      <c r="B1" s="173"/>
      <c r="C1" s="173"/>
      <c r="D1" s="173"/>
      <c r="E1" s="173"/>
      <c r="F1" s="71"/>
      <c r="G1" s="71" t="s">
        <v>93</v>
      </c>
      <c r="H1" s="177"/>
    </row>
    <row r="2" spans="1:8" s="176" customFormat="1">
      <c r="A2" s="177" t="s">
        <v>251</v>
      </c>
      <c r="B2" s="173"/>
      <c r="C2" s="173"/>
      <c r="D2" s="173"/>
      <c r="E2" s="174"/>
      <c r="F2" s="174"/>
      <c r="G2" s="175"/>
      <c r="H2" s="177"/>
    </row>
    <row r="3" spans="1:8" s="176" customFormat="1" ht="15">
      <c r="A3" s="177"/>
      <c r="B3" s="173"/>
      <c r="C3" s="173"/>
      <c r="D3" s="173"/>
      <c r="E3" s="174"/>
      <c r="F3" s="174"/>
      <c r="G3" s="373" t="s">
        <v>738</v>
      </c>
      <c r="H3" s="374"/>
    </row>
    <row r="4" spans="1:8" s="176" customFormat="1" ht="15">
      <c r="A4" s="102" t="s">
        <v>214</v>
      </c>
      <c r="B4" s="173"/>
      <c r="C4" s="173"/>
      <c r="D4" s="173"/>
      <c r="E4" s="178"/>
      <c r="F4" s="178"/>
      <c r="G4" s="373"/>
      <c r="H4" s="374"/>
    </row>
    <row r="5" spans="1:8" s="176" customFormat="1">
      <c r="A5" s="179" t="str">
        <f>'ფორმა N1'!D4</f>
        <v>სალომე ზურაბიშვილი</v>
      </c>
      <c r="B5" s="179"/>
      <c r="C5" s="179"/>
      <c r="D5" s="179"/>
      <c r="E5" s="179"/>
      <c r="F5" s="179"/>
      <c r="G5" s="180"/>
      <c r="H5" s="177"/>
    </row>
    <row r="6" spans="1:8" s="193" customFormat="1">
      <c r="A6" s="181"/>
      <c r="B6" s="181"/>
      <c r="C6" s="181"/>
      <c r="D6" s="181"/>
      <c r="E6" s="181"/>
      <c r="F6" s="181"/>
      <c r="G6" s="181"/>
      <c r="H6" s="178"/>
    </row>
    <row r="7" spans="1:8" s="176" customFormat="1" ht="51">
      <c r="A7" s="211" t="s">
        <v>60</v>
      </c>
      <c r="B7" s="184" t="s">
        <v>255</v>
      </c>
      <c r="C7" s="184" t="s">
        <v>256</v>
      </c>
      <c r="D7" s="184" t="s">
        <v>257</v>
      </c>
      <c r="E7" s="184" t="s">
        <v>258</v>
      </c>
      <c r="F7" s="184" t="s">
        <v>259</v>
      </c>
      <c r="G7" s="184" t="s">
        <v>252</v>
      </c>
      <c r="H7" s="177"/>
    </row>
    <row r="8" spans="1:8" s="176" customFormat="1">
      <c r="A8" s="182">
        <v>1</v>
      </c>
      <c r="B8" s="183">
        <v>2</v>
      </c>
      <c r="C8" s="183">
        <v>3</v>
      </c>
      <c r="D8" s="183">
        <v>4</v>
      </c>
      <c r="E8" s="184">
        <v>5</v>
      </c>
      <c r="F8" s="184">
        <v>6</v>
      </c>
      <c r="G8" s="184">
        <v>7</v>
      </c>
      <c r="H8" s="177"/>
    </row>
    <row r="9" spans="1:8" s="176" customFormat="1">
      <c r="A9" s="194">
        <v>1</v>
      </c>
      <c r="B9" s="185"/>
      <c r="C9" s="185"/>
      <c r="D9" s="186"/>
      <c r="E9" s="185"/>
      <c r="F9" s="185"/>
      <c r="G9" s="185"/>
      <c r="H9" s="177"/>
    </row>
    <row r="10" spans="1:8" s="176" customFormat="1">
      <c r="A10" s="194">
        <v>2</v>
      </c>
      <c r="B10" s="185"/>
      <c r="C10" s="185"/>
      <c r="D10" s="186"/>
      <c r="E10" s="185"/>
      <c r="F10" s="185"/>
      <c r="G10" s="185"/>
      <c r="H10" s="177"/>
    </row>
    <row r="11" spans="1:8" s="176" customFormat="1">
      <c r="A11" s="194">
        <v>3</v>
      </c>
      <c r="B11" s="185"/>
      <c r="C11" s="185"/>
      <c r="D11" s="186"/>
      <c r="E11" s="185"/>
      <c r="F11" s="185"/>
      <c r="G11" s="185"/>
      <c r="H11" s="177"/>
    </row>
    <row r="12" spans="1:8" s="176" customFormat="1">
      <c r="A12" s="194">
        <v>4</v>
      </c>
      <c r="B12" s="185"/>
      <c r="C12" s="185"/>
      <c r="D12" s="186"/>
      <c r="E12" s="185"/>
      <c r="F12" s="185"/>
      <c r="G12" s="185"/>
      <c r="H12" s="177"/>
    </row>
    <row r="13" spans="1:8" s="176" customFormat="1">
      <c r="A13" s="194">
        <v>5</v>
      </c>
      <c r="B13" s="185"/>
      <c r="C13" s="185"/>
      <c r="D13" s="186"/>
      <c r="E13" s="185"/>
      <c r="F13" s="185"/>
      <c r="G13" s="185"/>
      <c r="H13" s="177"/>
    </row>
    <row r="14" spans="1:8" s="176" customFormat="1">
      <c r="A14" s="194">
        <v>6</v>
      </c>
      <c r="B14" s="185"/>
      <c r="C14" s="185"/>
      <c r="D14" s="186"/>
      <c r="E14" s="185"/>
      <c r="F14" s="185"/>
      <c r="G14" s="185"/>
      <c r="H14" s="177"/>
    </row>
    <row r="15" spans="1:8" s="176" customFormat="1">
      <c r="A15" s="194">
        <v>7</v>
      </c>
      <c r="B15" s="185"/>
      <c r="C15" s="185"/>
      <c r="D15" s="186"/>
      <c r="E15" s="185"/>
      <c r="F15" s="185"/>
      <c r="G15" s="185"/>
      <c r="H15" s="177"/>
    </row>
    <row r="16" spans="1:8" s="176" customFormat="1">
      <c r="A16" s="194">
        <v>8</v>
      </c>
      <c r="B16" s="185"/>
      <c r="C16" s="185"/>
      <c r="D16" s="186"/>
      <c r="E16" s="185"/>
      <c r="F16" s="185"/>
      <c r="G16" s="185"/>
      <c r="H16" s="177"/>
    </row>
    <row r="17" spans="1:11" s="176" customFormat="1">
      <c r="A17" s="194">
        <v>9</v>
      </c>
      <c r="B17" s="185"/>
      <c r="C17" s="185"/>
      <c r="D17" s="186"/>
      <c r="E17" s="185"/>
      <c r="F17" s="185"/>
      <c r="G17" s="185"/>
      <c r="H17" s="177"/>
    </row>
    <row r="18" spans="1:11" s="176" customFormat="1">
      <c r="A18" s="194">
        <v>10</v>
      </c>
      <c r="B18" s="185"/>
      <c r="C18" s="185"/>
      <c r="D18" s="186"/>
      <c r="E18" s="185"/>
      <c r="F18" s="185"/>
      <c r="G18" s="185"/>
      <c r="H18" s="177"/>
    </row>
    <row r="19" spans="1:11" s="176" customFormat="1">
      <c r="A19" s="194" t="s">
        <v>216</v>
      </c>
      <c r="B19" s="185"/>
      <c r="C19" s="185"/>
      <c r="D19" s="186"/>
      <c r="E19" s="185"/>
      <c r="F19" s="185"/>
      <c r="G19" s="185"/>
      <c r="H19" s="177"/>
    </row>
    <row r="22" spans="1:11" s="176" customFormat="1"/>
    <row r="23" spans="1:11" s="176" customFormat="1"/>
    <row r="24" spans="1:11" s="21" customFormat="1" ht="15">
      <c r="B24" s="187" t="s">
        <v>92</v>
      </c>
      <c r="C24" s="187"/>
    </row>
    <row r="25" spans="1:11" s="21" customFormat="1" ht="15">
      <c r="B25" s="187"/>
      <c r="C25" s="187"/>
    </row>
    <row r="26" spans="1:11" s="21" customFormat="1" ht="15">
      <c r="C26" s="189"/>
      <c r="F26" s="189"/>
      <c r="G26" s="189"/>
      <c r="H26" s="188"/>
    </row>
    <row r="27" spans="1:11" s="21" customFormat="1" ht="15">
      <c r="C27" s="190" t="s">
        <v>208</v>
      </c>
      <c r="F27" s="187" t="s">
        <v>253</v>
      </c>
      <c r="J27" s="188"/>
      <c r="K27" s="188"/>
    </row>
    <row r="28" spans="1:11" s="21" customFormat="1" ht="15">
      <c r="C28" s="190" t="s">
        <v>99</v>
      </c>
      <c r="F28" s="191" t="s">
        <v>209</v>
      </c>
      <c r="J28" s="188"/>
      <c r="K28" s="188"/>
    </row>
    <row r="29" spans="1:11" s="176" customFormat="1" ht="15">
      <c r="C29" s="190"/>
      <c r="J29" s="193"/>
      <c r="K29" s="193"/>
    </row>
  </sheetData>
  <mergeCells count="2">
    <mergeCell ref="G4:H4"/>
    <mergeCell ref="G3:H3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3"/>
  <sheetViews>
    <sheetView view="pageBreakPreview" zoomScale="80" zoomScaleNormal="80" zoomScaleSheetLayoutView="80" workbookViewId="0">
      <selection activeCell="E21" sqref="E21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22" t="s">
        <v>352</v>
      </c>
      <c r="B1" s="123"/>
      <c r="C1" s="123"/>
      <c r="D1" s="123"/>
      <c r="E1" s="123"/>
      <c r="F1" s="123"/>
      <c r="G1" s="123"/>
      <c r="H1" s="123"/>
      <c r="I1" s="123"/>
      <c r="J1" s="123"/>
      <c r="K1" s="71" t="s">
        <v>93</v>
      </c>
    </row>
    <row r="2" spans="1:12" ht="15">
      <c r="A2" s="95" t="s">
        <v>100</v>
      </c>
      <c r="B2" s="123"/>
      <c r="C2" s="123"/>
      <c r="D2" s="123"/>
      <c r="E2" s="123"/>
      <c r="F2" s="123"/>
      <c r="G2" s="123"/>
      <c r="H2" s="123"/>
      <c r="I2" s="123"/>
      <c r="J2" s="123"/>
      <c r="K2" s="198"/>
    </row>
    <row r="3" spans="1:12" ht="1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289"/>
      <c r="L3" s="298"/>
    </row>
    <row r="4" spans="1:12" ht="15">
      <c r="A4" s="69" t="e">
        <f>#REF!</f>
        <v>#REF!</v>
      </c>
      <c r="B4" s="69"/>
      <c r="C4" s="69"/>
      <c r="D4" s="70"/>
      <c r="E4" s="128"/>
      <c r="F4" s="123"/>
      <c r="G4" s="123"/>
      <c r="H4" s="123"/>
      <c r="I4" s="123"/>
      <c r="J4" s="123"/>
      <c r="K4" s="373" t="s">
        <v>738</v>
      </c>
      <c r="L4" s="374"/>
    </row>
    <row r="5" spans="1:12" s="164" customFormat="1" ht="15">
      <c r="A5" s="201" t="str">
        <f>'ფორმა N1'!D4</f>
        <v>სალომე ზურაბიშვილი</v>
      </c>
      <c r="B5" s="73"/>
      <c r="C5" s="73"/>
      <c r="D5" s="73"/>
      <c r="E5" s="202"/>
      <c r="F5" s="203"/>
      <c r="G5" s="203"/>
      <c r="H5" s="203"/>
      <c r="I5" s="203"/>
      <c r="J5" s="203"/>
      <c r="K5" s="202"/>
    </row>
    <row r="6" spans="1:12" ht="14.25">
      <c r="A6" s="125"/>
      <c r="B6" s="126"/>
      <c r="C6" s="126"/>
      <c r="D6" s="126"/>
      <c r="E6" s="123"/>
      <c r="F6" s="123"/>
      <c r="G6" s="123"/>
      <c r="H6" s="123"/>
      <c r="I6" s="123"/>
      <c r="J6" s="123"/>
      <c r="K6" s="123"/>
    </row>
    <row r="7" spans="1:12" ht="60">
      <c r="A7" s="129" t="s">
        <v>60</v>
      </c>
      <c r="B7" s="121" t="s">
        <v>305</v>
      </c>
      <c r="C7" s="121" t="s">
        <v>306</v>
      </c>
      <c r="D7" s="121" t="s">
        <v>308</v>
      </c>
      <c r="E7" s="121" t="s">
        <v>307</v>
      </c>
      <c r="F7" s="121" t="s">
        <v>316</v>
      </c>
      <c r="G7" s="121" t="s">
        <v>317</v>
      </c>
      <c r="H7" s="121" t="s">
        <v>311</v>
      </c>
      <c r="I7" s="121" t="s">
        <v>312</v>
      </c>
      <c r="J7" s="121" t="s">
        <v>324</v>
      </c>
      <c r="K7" s="121" t="s">
        <v>313</v>
      </c>
    </row>
    <row r="8" spans="1:12" ht="15">
      <c r="A8" s="120">
        <v>1</v>
      </c>
      <c r="B8" s="120">
        <v>2</v>
      </c>
      <c r="C8" s="121">
        <v>3</v>
      </c>
      <c r="D8" s="120">
        <v>4</v>
      </c>
      <c r="E8" s="121">
        <v>5</v>
      </c>
      <c r="F8" s="120">
        <v>6</v>
      </c>
      <c r="G8" s="121">
        <v>7</v>
      </c>
      <c r="H8" s="120">
        <v>8</v>
      </c>
      <c r="I8" s="121">
        <v>9</v>
      </c>
      <c r="J8" s="120">
        <v>10</v>
      </c>
      <c r="K8" s="121">
        <v>11</v>
      </c>
    </row>
    <row r="9" spans="1:12" ht="45">
      <c r="A9" s="63">
        <v>1</v>
      </c>
      <c r="B9" s="371" t="s">
        <v>413</v>
      </c>
      <c r="C9" s="371" t="s">
        <v>414</v>
      </c>
      <c r="D9" s="371" t="s">
        <v>435</v>
      </c>
      <c r="E9" s="371" t="s">
        <v>415</v>
      </c>
      <c r="F9" s="371">
        <v>8264</v>
      </c>
      <c r="G9" s="371"/>
      <c r="H9" s="372"/>
      <c r="I9" s="372"/>
      <c r="J9" s="372" t="s">
        <v>416</v>
      </c>
      <c r="K9" s="371">
        <v>404857339</v>
      </c>
    </row>
    <row r="10" spans="1:12" ht="15">
      <c r="A10" s="63">
        <v>2</v>
      </c>
      <c r="B10" s="24"/>
      <c r="C10" s="24"/>
      <c r="D10" s="24"/>
      <c r="E10" s="24"/>
      <c r="F10" s="24"/>
      <c r="G10" s="24"/>
      <c r="H10" s="199"/>
      <c r="I10" s="199"/>
      <c r="J10" s="199"/>
      <c r="K10" s="24"/>
    </row>
    <row r="11" spans="1:12" ht="15">
      <c r="A11" s="63">
        <v>3</v>
      </c>
      <c r="B11" s="24"/>
      <c r="C11" s="24"/>
      <c r="D11" s="24"/>
      <c r="E11" s="24"/>
      <c r="F11" s="24"/>
      <c r="G11" s="24"/>
      <c r="H11" s="199"/>
      <c r="I11" s="199"/>
      <c r="J11" s="199"/>
      <c r="K11" s="24"/>
    </row>
    <row r="12" spans="1:12" ht="15">
      <c r="A12" s="63">
        <v>16</v>
      </c>
      <c r="B12" s="24"/>
      <c r="C12" s="24"/>
      <c r="D12" s="24"/>
      <c r="E12" s="24"/>
      <c r="F12" s="24"/>
      <c r="G12" s="24"/>
      <c r="H12" s="199"/>
      <c r="I12" s="199"/>
      <c r="J12" s="199"/>
      <c r="K12" s="24"/>
    </row>
    <row r="13" spans="1:12" ht="15">
      <c r="A13" s="63">
        <v>17</v>
      </c>
      <c r="B13" s="24"/>
      <c r="C13" s="24"/>
      <c r="D13" s="24"/>
      <c r="E13" s="24"/>
      <c r="F13" s="24"/>
      <c r="G13" s="24"/>
      <c r="H13" s="199"/>
      <c r="I13" s="199"/>
      <c r="J13" s="199"/>
      <c r="K13" s="24"/>
    </row>
    <row r="14" spans="1:12" ht="15">
      <c r="A14" s="63">
        <v>18</v>
      </c>
      <c r="B14" s="24"/>
      <c r="C14" s="24"/>
      <c r="D14" s="24"/>
      <c r="E14" s="24"/>
      <c r="F14" s="24"/>
      <c r="G14" s="24"/>
      <c r="H14" s="199"/>
      <c r="I14" s="199"/>
      <c r="J14" s="199"/>
      <c r="K14" s="24"/>
    </row>
    <row r="15" spans="1:12" ht="15">
      <c r="A15" s="63" t="s">
        <v>218</v>
      </c>
      <c r="B15" s="24"/>
      <c r="C15" s="24"/>
      <c r="D15" s="24"/>
      <c r="E15" s="24"/>
      <c r="F15" s="24"/>
      <c r="G15" s="24"/>
      <c r="H15" s="199"/>
      <c r="I15" s="199"/>
      <c r="J15" s="199"/>
      <c r="K15" s="24"/>
    </row>
    <row r="16" spans="1:1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>
      <c r="A18" s="23"/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 ht="15">
      <c r="A19" s="2"/>
      <c r="B19" s="66" t="s">
        <v>92</v>
      </c>
      <c r="C19" s="2"/>
      <c r="D19" s="2"/>
      <c r="E19" s="5"/>
      <c r="F19" s="2"/>
      <c r="G19" s="2"/>
      <c r="H19" s="2"/>
      <c r="I19" s="2"/>
      <c r="J19" s="2"/>
      <c r="K19" s="2"/>
    </row>
    <row r="20" spans="1:11" ht="15">
      <c r="A20" s="2"/>
      <c r="B20" s="2"/>
      <c r="C20" s="398"/>
      <c r="D20" s="398"/>
      <c r="F20" s="65"/>
      <c r="G20" s="67"/>
    </row>
    <row r="21" spans="1:11" ht="15">
      <c r="B21" s="2"/>
      <c r="C21" s="64" t="s">
        <v>208</v>
      </c>
      <c r="D21" s="2"/>
      <c r="F21" s="12" t="s">
        <v>213</v>
      </c>
    </row>
    <row r="22" spans="1:11" ht="15">
      <c r="B22" s="2"/>
      <c r="C22" s="2"/>
      <c r="D22" s="2"/>
      <c r="F22" s="2" t="s">
        <v>209</v>
      </c>
    </row>
    <row r="23" spans="1:11" ht="15">
      <c r="B23" s="2"/>
      <c r="C23" s="62" t="s">
        <v>99</v>
      </c>
    </row>
  </sheetData>
  <mergeCells count="2">
    <mergeCell ref="C20:D20"/>
    <mergeCell ref="K4:L4"/>
  </mergeCells>
  <pageMargins left="0.7" right="0.7" top="0.75" bottom="0.75" header="0.3" footer="0.3"/>
  <pageSetup scale="55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7"/>
  <sheetViews>
    <sheetView view="pageBreakPreview" zoomScale="80" zoomScaleSheetLayoutView="80" workbookViewId="0">
      <selection activeCell="L3" sqref="L3:M3"/>
    </sheetView>
  </sheetViews>
  <sheetFormatPr defaultRowHeight="12.75"/>
  <cols>
    <col min="1" max="1" width="6.85546875" style="164" customWidth="1"/>
    <col min="2" max="2" width="21.140625" style="164" customWidth="1"/>
    <col min="3" max="3" width="21.5703125" style="164" customWidth="1"/>
    <col min="4" max="4" width="19.140625" style="164" customWidth="1"/>
    <col min="5" max="5" width="15.140625" style="164" customWidth="1"/>
    <col min="6" max="6" width="20.85546875" style="164" customWidth="1"/>
    <col min="7" max="7" width="23.85546875" style="164" customWidth="1"/>
    <col min="8" max="8" width="19" style="164" customWidth="1"/>
    <col min="9" max="9" width="21.140625" style="164" customWidth="1"/>
    <col min="10" max="10" width="17" style="164" customWidth="1"/>
    <col min="11" max="11" width="21.5703125" style="164" customWidth="1"/>
    <col min="12" max="12" width="24.42578125" style="164" customWidth="1"/>
    <col min="13" max="16384" width="9.140625" style="164"/>
  </cols>
  <sheetData>
    <row r="1" spans="1:13" customFormat="1" ht="15">
      <c r="A1" s="122" t="s">
        <v>353</v>
      </c>
      <c r="B1" s="122"/>
      <c r="C1" s="123"/>
      <c r="D1" s="123"/>
      <c r="E1" s="123"/>
      <c r="F1" s="123"/>
      <c r="G1" s="123"/>
      <c r="H1" s="123"/>
      <c r="I1" s="123"/>
      <c r="J1" s="123"/>
      <c r="K1" s="127"/>
      <c r="L1" s="71" t="s">
        <v>93</v>
      </c>
    </row>
    <row r="2" spans="1:13" customFormat="1" ht="15">
      <c r="A2" s="95" t="s">
        <v>100</v>
      </c>
      <c r="B2" s="95"/>
      <c r="C2" s="123"/>
      <c r="D2" s="123"/>
      <c r="E2" s="123"/>
      <c r="F2" s="123"/>
      <c r="G2" s="123"/>
      <c r="H2" s="123"/>
      <c r="I2" s="123"/>
      <c r="J2" s="123"/>
      <c r="K2" s="127"/>
      <c r="L2" s="198"/>
    </row>
    <row r="3" spans="1:13" customFormat="1" ht="1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4"/>
      <c r="L3" s="373" t="s">
        <v>738</v>
      </c>
      <c r="M3" s="374"/>
    </row>
    <row r="4" spans="1:13" customFormat="1" ht="15">
      <c r="A4" s="69" t="e">
        <f>#REF!</f>
        <v>#REF!</v>
      </c>
      <c r="B4" s="69"/>
      <c r="C4" s="69"/>
      <c r="D4" s="69"/>
      <c r="E4" s="70"/>
      <c r="F4" s="128"/>
      <c r="G4" s="123"/>
      <c r="H4" s="123"/>
      <c r="I4" s="123"/>
      <c r="J4" s="123"/>
      <c r="K4" s="123"/>
      <c r="L4" s="373"/>
      <c r="M4" s="374"/>
    </row>
    <row r="5" spans="1:13" ht="15">
      <c r="A5" s="201" t="str">
        <f>'ფორმა N1'!D4</f>
        <v>სალომე ზურაბიშვილი</v>
      </c>
      <c r="B5" s="201"/>
      <c r="C5" s="73"/>
      <c r="D5" s="73"/>
      <c r="E5" s="73"/>
      <c r="F5" s="202"/>
      <c r="G5" s="203"/>
      <c r="H5" s="203"/>
      <c r="I5" s="203"/>
      <c r="J5" s="203"/>
      <c r="K5" s="203"/>
      <c r="L5" s="202"/>
    </row>
    <row r="6" spans="1:13" customFormat="1" ht="14.25">
      <c r="A6" s="125"/>
      <c r="B6" s="125"/>
      <c r="C6" s="126"/>
      <c r="D6" s="126"/>
      <c r="E6" s="126"/>
      <c r="F6" s="123"/>
      <c r="G6" s="123"/>
      <c r="H6" s="123"/>
      <c r="I6" s="123"/>
      <c r="J6" s="123"/>
      <c r="K6" s="123"/>
      <c r="L6" s="123"/>
    </row>
    <row r="7" spans="1:13" customFormat="1" ht="60">
      <c r="A7" s="129" t="s">
        <v>60</v>
      </c>
      <c r="B7" s="120" t="s">
        <v>198</v>
      </c>
      <c r="C7" s="121" t="s">
        <v>195</v>
      </c>
      <c r="D7" s="121" t="s">
        <v>196</v>
      </c>
      <c r="E7" s="121" t="s">
        <v>282</v>
      </c>
      <c r="F7" s="121" t="s">
        <v>197</v>
      </c>
      <c r="G7" s="121" t="s">
        <v>315</v>
      </c>
      <c r="H7" s="121" t="s">
        <v>317</v>
      </c>
      <c r="I7" s="121" t="s">
        <v>311</v>
      </c>
      <c r="J7" s="121" t="s">
        <v>312</v>
      </c>
      <c r="K7" s="121" t="s">
        <v>324</v>
      </c>
      <c r="L7" s="121" t="s">
        <v>313</v>
      </c>
    </row>
    <row r="8" spans="1:13" customFormat="1" ht="15">
      <c r="A8" s="120">
        <v>1</v>
      </c>
      <c r="B8" s="120">
        <v>2</v>
      </c>
      <c r="C8" s="121">
        <v>3</v>
      </c>
      <c r="D8" s="120">
        <v>4</v>
      </c>
      <c r="E8" s="121">
        <v>5</v>
      </c>
      <c r="F8" s="120">
        <v>6</v>
      </c>
      <c r="G8" s="121">
        <v>7</v>
      </c>
      <c r="H8" s="120">
        <v>8</v>
      </c>
      <c r="I8" s="120">
        <v>9</v>
      </c>
      <c r="J8" s="120">
        <v>10</v>
      </c>
      <c r="K8" s="121">
        <v>11</v>
      </c>
      <c r="L8" s="121">
        <v>12</v>
      </c>
    </row>
    <row r="9" spans="1:13" customFormat="1" ht="15">
      <c r="A9" s="63">
        <v>1</v>
      </c>
      <c r="B9" s="63"/>
      <c r="C9" s="24"/>
      <c r="D9" s="24"/>
      <c r="E9" s="24"/>
      <c r="F9" s="24"/>
      <c r="G9" s="24"/>
      <c r="H9" s="24"/>
      <c r="I9" s="199"/>
      <c r="J9" s="199"/>
      <c r="K9" s="199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199"/>
      <c r="J10" s="199"/>
      <c r="K10" s="199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199"/>
      <c r="J11" s="199"/>
      <c r="K11" s="199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199"/>
      <c r="J12" s="199"/>
      <c r="K12" s="199"/>
      <c r="L12" s="24"/>
    </row>
    <row r="13" spans="1:13" customFormat="1" ht="15">
      <c r="A13" s="63">
        <v>13</v>
      </c>
      <c r="B13" s="63"/>
      <c r="C13" s="24"/>
      <c r="D13" s="24"/>
      <c r="E13" s="24"/>
      <c r="F13" s="24"/>
      <c r="G13" s="24"/>
      <c r="H13" s="24"/>
      <c r="I13" s="199"/>
      <c r="J13" s="199"/>
      <c r="K13" s="199"/>
      <c r="L13" s="24"/>
    </row>
    <row r="14" spans="1:13" customFormat="1" ht="15">
      <c r="A14" s="63">
        <v>14</v>
      </c>
      <c r="B14" s="63"/>
      <c r="C14" s="24"/>
      <c r="D14" s="24"/>
      <c r="E14" s="24"/>
      <c r="F14" s="24"/>
      <c r="G14" s="24"/>
      <c r="H14" s="24"/>
      <c r="I14" s="199"/>
      <c r="J14" s="199"/>
      <c r="K14" s="199"/>
      <c r="L14" s="24"/>
    </row>
    <row r="15" spans="1:13" customFormat="1" ht="15">
      <c r="A15" s="63">
        <v>15</v>
      </c>
      <c r="B15" s="63"/>
      <c r="C15" s="24"/>
      <c r="D15" s="24"/>
      <c r="E15" s="24"/>
      <c r="F15" s="24"/>
      <c r="G15" s="24"/>
      <c r="H15" s="24"/>
      <c r="I15" s="199"/>
      <c r="J15" s="199"/>
      <c r="K15" s="199"/>
      <c r="L15" s="24"/>
    </row>
    <row r="16" spans="1:13" customFormat="1" ht="15">
      <c r="A16" s="63">
        <v>16</v>
      </c>
      <c r="B16" s="63"/>
      <c r="C16" s="24"/>
      <c r="D16" s="24"/>
      <c r="E16" s="24"/>
      <c r="F16" s="24"/>
      <c r="G16" s="24"/>
      <c r="H16" s="24"/>
      <c r="I16" s="199"/>
      <c r="J16" s="199"/>
      <c r="K16" s="199"/>
      <c r="L16" s="24"/>
    </row>
    <row r="17" spans="1:12" customFormat="1" ht="15">
      <c r="A17" s="63">
        <v>17</v>
      </c>
      <c r="B17" s="63"/>
      <c r="C17" s="24"/>
      <c r="D17" s="24"/>
      <c r="E17" s="24"/>
      <c r="F17" s="24"/>
      <c r="G17" s="24"/>
      <c r="H17" s="24"/>
      <c r="I17" s="199"/>
      <c r="J17" s="199"/>
      <c r="K17" s="199"/>
      <c r="L17" s="24"/>
    </row>
    <row r="18" spans="1:12" customFormat="1" ht="15">
      <c r="A18" s="63">
        <v>18</v>
      </c>
      <c r="B18" s="63"/>
      <c r="C18" s="24"/>
      <c r="D18" s="24"/>
      <c r="E18" s="24"/>
      <c r="F18" s="24"/>
      <c r="G18" s="24"/>
      <c r="H18" s="24"/>
      <c r="I18" s="199"/>
      <c r="J18" s="199"/>
      <c r="K18" s="199"/>
      <c r="L18" s="24"/>
    </row>
    <row r="19" spans="1:12" customFormat="1" ht="15">
      <c r="A19" s="63" t="s">
        <v>218</v>
      </c>
      <c r="B19" s="63"/>
      <c r="C19" s="24"/>
      <c r="D19" s="24"/>
      <c r="E19" s="24"/>
      <c r="F19" s="24"/>
      <c r="G19" s="24"/>
      <c r="H19" s="24"/>
      <c r="I19" s="199"/>
      <c r="J19" s="199"/>
      <c r="K19" s="199"/>
      <c r="L19" s="24"/>
    </row>
    <row r="20" spans="1:12">
      <c r="A20" s="205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</row>
    <row r="21" spans="1:12">
      <c r="A21" s="205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</row>
    <row r="22" spans="1:12">
      <c r="A22" s="206"/>
      <c r="B22" s="206"/>
      <c r="C22" s="205"/>
      <c r="D22" s="205"/>
      <c r="E22" s="205"/>
      <c r="F22" s="205"/>
      <c r="G22" s="205"/>
      <c r="H22" s="205"/>
      <c r="I22" s="205"/>
      <c r="J22" s="205"/>
      <c r="K22" s="205"/>
      <c r="L22" s="205"/>
    </row>
    <row r="23" spans="1:12" ht="15">
      <c r="A23" s="163"/>
      <c r="B23" s="163"/>
      <c r="C23" s="165" t="s">
        <v>92</v>
      </c>
      <c r="D23" s="163"/>
      <c r="E23" s="163"/>
      <c r="F23" s="166"/>
      <c r="G23" s="163"/>
      <c r="H23" s="163"/>
      <c r="I23" s="163"/>
      <c r="J23" s="163"/>
      <c r="K23" s="163"/>
      <c r="L23" s="163"/>
    </row>
    <row r="24" spans="1:12" ht="15">
      <c r="A24" s="163"/>
      <c r="B24" s="163"/>
      <c r="C24" s="163"/>
      <c r="D24" s="167"/>
      <c r="E24" s="163"/>
      <c r="G24" s="167"/>
      <c r="H24" s="210"/>
    </row>
    <row r="25" spans="1:12" ht="15">
      <c r="C25" s="163"/>
      <c r="D25" s="169" t="s">
        <v>208</v>
      </c>
      <c r="E25" s="163"/>
      <c r="G25" s="170" t="s">
        <v>213</v>
      </c>
    </row>
    <row r="26" spans="1:12" ht="15">
      <c r="C26" s="163"/>
      <c r="D26" s="171" t="s">
        <v>99</v>
      </c>
      <c r="E26" s="163"/>
      <c r="G26" s="163" t="s">
        <v>209</v>
      </c>
    </row>
    <row r="27" spans="1:12" ht="15">
      <c r="C27" s="163"/>
      <c r="D27" s="171"/>
    </row>
  </sheetData>
  <mergeCells count="2">
    <mergeCell ref="L4:M4"/>
    <mergeCell ref="L3:M3"/>
  </mergeCells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4"/>
  <sheetViews>
    <sheetView view="pageBreakPreview" zoomScale="80" zoomScaleSheetLayoutView="80" workbookViewId="0">
      <selection activeCell="I4" sqref="I4:J4"/>
    </sheetView>
  </sheetViews>
  <sheetFormatPr defaultRowHeight="12.75"/>
  <cols>
    <col min="1" max="1" width="11.7109375" style="164" customWidth="1"/>
    <col min="2" max="2" width="21.5703125" style="164" customWidth="1"/>
    <col min="3" max="3" width="19.140625" style="164" customWidth="1"/>
    <col min="4" max="4" width="23.7109375" style="164" customWidth="1"/>
    <col min="5" max="6" width="16.5703125" style="164" bestFit="1" customWidth="1"/>
    <col min="7" max="7" width="17" style="164" customWidth="1"/>
    <col min="8" max="8" width="19" style="164" customWidth="1"/>
    <col min="9" max="9" width="24.42578125" style="164" customWidth="1"/>
    <col min="10" max="16384" width="9.140625" style="164"/>
  </cols>
  <sheetData>
    <row r="1" spans="1:13" customFormat="1" ht="15">
      <c r="A1" s="122" t="s">
        <v>354</v>
      </c>
      <c r="B1" s="123"/>
      <c r="C1" s="123"/>
      <c r="D1" s="123"/>
      <c r="E1" s="123"/>
      <c r="F1" s="123"/>
      <c r="G1" s="123"/>
      <c r="H1" s="127"/>
      <c r="I1" s="71" t="s">
        <v>93</v>
      </c>
    </row>
    <row r="2" spans="1:13" customFormat="1" ht="15">
      <c r="A2" s="95" t="s">
        <v>100</v>
      </c>
      <c r="B2" s="123"/>
      <c r="C2" s="123"/>
      <c r="D2" s="123"/>
      <c r="E2" s="123"/>
      <c r="F2" s="123"/>
      <c r="G2" s="123"/>
      <c r="H2" s="127"/>
      <c r="I2" s="200"/>
    </row>
    <row r="3" spans="1:13" customFormat="1" ht="15">
      <c r="A3" s="123"/>
      <c r="B3" s="123"/>
      <c r="C3" s="123"/>
      <c r="D3" s="123"/>
      <c r="E3" s="123"/>
      <c r="F3" s="123"/>
      <c r="G3" s="123"/>
      <c r="H3" s="124"/>
      <c r="I3" s="289"/>
      <c r="J3" s="298"/>
      <c r="M3" s="164"/>
    </row>
    <row r="4" spans="1:13" customFormat="1" ht="15">
      <c r="A4" s="69" t="e">
        <f>#REF!</f>
        <v>#REF!</v>
      </c>
      <c r="B4" s="69"/>
      <c r="C4" s="69"/>
      <c r="D4" s="123"/>
      <c r="E4" s="123"/>
      <c r="F4" s="123"/>
      <c r="G4" s="123"/>
      <c r="H4" s="123"/>
      <c r="I4" s="373" t="s">
        <v>738</v>
      </c>
      <c r="J4" s="374"/>
    </row>
    <row r="5" spans="1:13" ht="15">
      <c r="A5" s="201" t="str">
        <f>'ფორმა N1'!D4</f>
        <v>სალომე ზურაბიშვილი</v>
      </c>
      <c r="B5" s="73"/>
      <c r="C5" s="73"/>
      <c r="D5" s="203"/>
      <c r="E5" s="203"/>
      <c r="F5" s="203"/>
      <c r="G5" s="203"/>
      <c r="H5" s="203"/>
      <c r="I5" s="202"/>
    </row>
    <row r="6" spans="1:13" customFormat="1" ht="14.25">
      <c r="A6" s="125"/>
      <c r="B6" s="126"/>
      <c r="C6" s="126"/>
      <c r="D6" s="123"/>
      <c r="E6" s="123"/>
      <c r="F6" s="123"/>
      <c r="G6" s="123"/>
      <c r="H6" s="123"/>
      <c r="I6" s="123"/>
    </row>
    <row r="7" spans="1:13" customFormat="1" ht="60">
      <c r="A7" s="129" t="s">
        <v>60</v>
      </c>
      <c r="B7" s="121" t="s">
        <v>309</v>
      </c>
      <c r="C7" s="121" t="s">
        <v>310</v>
      </c>
      <c r="D7" s="121" t="s">
        <v>315</v>
      </c>
      <c r="E7" s="121" t="s">
        <v>317</v>
      </c>
      <c r="F7" s="121" t="s">
        <v>311</v>
      </c>
      <c r="G7" s="121" t="s">
        <v>312</v>
      </c>
      <c r="H7" s="121" t="s">
        <v>324</v>
      </c>
      <c r="I7" s="121" t="s">
        <v>313</v>
      </c>
    </row>
    <row r="8" spans="1:13" customFormat="1" ht="15">
      <c r="A8" s="120">
        <v>1</v>
      </c>
      <c r="B8" s="120">
        <v>2</v>
      </c>
      <c r="C8" s="121">
        <v>3</v>
      </c>
      <c r="D8" s="120">
        <v>6</v>
      </c>
      <c r="E8" s="121">
        <v>7</v>
      </c>
      <c r="F8" s="120">
        <v>8</v>
      </c>
      <c r="G8" s="120">
        <v>9</v>
      </c>
      <c r="H8" s="120">
        <v>10</v>
      </c>
      <c r="I8" s="121">
        <v>11</v>
      </c>
    </row>
    <row r="9" spans="1:13" customFormat="1" ht="15">
      <c r="A9" s="63">
        <v>1</v>
      </c>
      <c r="B9" s="24"/>
      <c r="C9" s="24"/>
      <c r="D9" s="24"/>
      <c r="E9" s="24"/>
      <c r="F9" s="199"/>
      <c r="G9" s="199"/>
      <c r="H9" s="199"/>
      <c r="I9" s="24"/>
    </row>
    <row r="10" spans="1:13" customFormat="1" ht="15">
      <c r="A10" s="63">
        <v>2</v>
      </c>
      <c r="B10" s="24"/>
      <c r="C10" s="24"/>
      <c r="D10" s="24"/>
      <c r="E10" s="24"/>
      <c r="F10" s="199"/>
      <c r="G10" s="199"/>
      <c r="H10" s="199"/>
      <c r="I10" s="24"/>
    </row>
    <row r="11" spans="1:13" customFormat="1" ht="15">
      <c r="A11" s="63">
        <v>14</v>
      </c>
      <c r="B11" s="24"/>
      <c r="C11" s="24"/>
      <c r="D11" s="24"/>
      <c r="E11" s="24"/>
      <c r="F11" s="199"/>
      <c r="G11" s="199"/>
      <c r="H11" s="199"/>
      <c r="I11" s="24"/>
    </row>
    <row r="12" spans="1:13" customFormat="1" ht="15">
      <c r="A12" s="63">
        <v>15</v>
      </c>
      <c r="B12" s="24"/>
      <c r="C12" s="24"/>
      <c r="D12" s="24"/>
      <c r="E12" s="24"/>
      <c r="F12" s="199"/>
      <c r="G12" s="199"/>
      <c r="H12" s="199"/>
      <c r="I12" s="24"/>
    </row>
    <row r="13" spans="1:13" customFormat="1" ht="15">
      <c r="A13" s="63">
        <v>16</v>
      </c>
      <c r="B13" s="24"/>
      <c r="C13" s="24"/>
      <c r="D13" s="24"/>
      <c r="E13" s="24"/>
      <c r="F13" s="199"/>
      <c r="G13" s="199"/>
      <c r="H13" s="199"/>
      <c r="I13" s="24"/>
    </row>
    <row r="14" spans="1:13" customFormat="1" ht="15">
      <c r="A14" s="63">
        <v>17</v>
      </c>
      <c r="B14" s="24"/>
      <c r="C14" s="24"/>
      <c r="D14" s="24"/>
      <c r="E14" s="24"/>
      <c r="F14" s="199"/>
      <c r="G14" s="199"/>
      <c r="H14" s="199"/>
      <c r="I14" s="24"/>
    </row>
    <row r="15" spans="1:13" customFormat="1" ht="15">
      <c r="A15" s="63">
        <v>18</v>
      </c>
      <c r="B15" s="24"/>
      <c r="C15" s="24"/>
      <c r="D15" s="24"/>
      <c r="E15" s="24"/>
      <c r="F15" s="199"/>
      <c r="G15" s="199"/>
      <c r="H15" s="199"/>
      <c r="I15" s="24"/>
    </row>
    <row r="16" spans="1:13" customFormat="1" ht="15">
      <c r="A16" s="63" t="s">
        <v>218</v>
      </c>
      <c r="B16" s="24"/>
      <c r="C16" s="24"/>
      <c r="D16" s="24"/>
      <c r="E16" s="24"/>
      <c r="F16" s="199"/>
      <c r="G16" s="199"/>
      <c r="H16" s="199"/>
      <c r="I16" s="24"/>
    </row>
    <row r="17" spans="1:9">
      <c r="A17" s="205"/>
      <c r="B17" s="205"/>
      <c r="C17" s="205"/>
      <c r="D17" s="205"/>
      <c r="E17" s="205"/>
      <c r="F17" s="205"/>
      <c r="G17" s="205"/>
      <c r="H17" s="205"/>
      <c r="I17" s="205"/>
    </row>
    <row r="18" spans="1:9">
      <c r="A18" s="205"/>
      <c r="B18" s="205"/>
      <c r="C18" s="205"/>
      <c r="D18" s="205"/>
      <c r="E18" s="205"/>
      <c r="F18" s="205"/>
      <c r="G18" s="205"/>
      <c r="H18" s="205"/>
      <c r="I18" s="205"/>
    </row>
    <row r="19" spans="1:9">
      <c r="A19" s="206"/>
      <c r="B19" s="205"/>
      <c r="C19" s="205"/>
      <c r="D19" s="205"/>
      <c r="E19" s="205"/>
      <c r="F19" s="205"/>
      <c r="G19" s="205"/>
      <c r="H19" s="205"/>
      <c r="I19" s="205"/>
    </row>
    <row r="20" spans="1:9" ht="15">
      <c r="A20" s="163"/>
      <c r="B20" s="165" t="s">
        <v>92</v>
      </c>
      <c r="C20" s="163"/>
      <c r="D20" s="163"/>
      <c r="E20" s="166"/>
      <c r="F20" s="163"/>
      <c r="G20" s="163"/>
      <c r="H20" s="163"/>
      <c r="I20" s="163"/>
    </row>
    <row r="21" spans="1:9" ht="15">
      <c r="A21" s="163"/>
      <c r="B21" s="163"/>
      <c r="C21" s="167"/>
      <c r="D21" s="163"/>
      <c r="F21" s="167"/>
      <c r="G21" s="210"/>
    </row>
    <row r="22" spans="1:9" ht="15">
      <c r="B22" s="163"/>
      <c r="C22" s="169" t="s">
        <v>208</v>
      </c>
      <c r="D22" s="163"/>
      <c r="F22" s="170" t="s">
        <v>213</v>
      </c>
    </row>
    <row r="23" spans="1:9" ht="15">
      <c r="B23" s="163"/>
      <c r="C23" s="171" t="s">
        <v>99</v>
      </c>
      <c r="D23" s="163"/>
      <c r="F23" s="163" t="s">
        <v>209</v>
      </c>
    </row>
    <row r="24" spans="1:9" ht="15">
      <c r="B24" s="163"/>
      <c r="C24" s="171"/>
    </row>
  </sheetData>
  <mergeCells count="1">
    <mergeCell ref="I4:J4"/>
  </mergeCells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9"/>
  <sheetViews>
    <sheetView view="pageBreakPreview" topLeftCell="A7" zoomScale="80" zoomScaleSheetLayoutView="80" workbookViewId="0">
      <selection activeCell="E21" sqref="E21"/>
    </sheetView>
  </sheetViews>
  <sheetFormatPr defaultRowHeight="15"/>
  <cols>
    <col min="1" max="1" width="10" style="163" customWidth="1"/>
    <col min="2" max="2" width="20.28515625" style="163" customWidth="1"/>
    <col min="3" max="3" width="30" style="163" customWidth="1"/>
    <col min="4" max="4" width="29" style="163" customWidth="1"/>
    <col min="5" max="5" width="22.5703125" style="163" customWidth="1"/>
    <col min="6" max="6" width="20" style="163" customWidth="1"/>
    <col min="7" max="7" width="29.28515625" style="163" customWidth="1"/>
    <col min="8" max="8" width="27.140625" style="163" customWidth="1"/>
    <col min="9" max="9" width="26.42578125" style="163" customWidth="1"/>
    <col min="10" max="10" width="0.5703125" style="163" customWidth="1"/>
    <col min="11" max="16384" width="9.140625" style="163"/>
  </cols>
  <sheetData>
    <row r="1" spans="1:10">
      <c r="A1" s="68" t="s">
        <v>325</v>
      </c>
      <c r="B1" s="69"/>
      <c r="C1" s="69"/>
      <c r="D1" s="69"/>
      <c r="E1" s="69"/>
      <c r="F1" s="69"/>
      <c r="G1" s="69"/>
      <c r="H1" s="69"/>
      <c r="I1" s="142" t="s">
        <v>158</v>
      </c>
      <c r="J1" s="143"/>
    </row>
    <row r="2" spans="1:10">
      <c r="A2" s="69" t="s">
        <v>100</v>
      </c>
      <c r="B2" s="69"/>
      <c r="C2" s="69"/>
      <c r="D2" s="69"/>
      <c r="E2" s="69"/>
      <c r="F2" s="69"/>
      <c r="G2" s="69"/>
      <c r="H2" s="69"/>
      <c r="I2" s="144"/>
      <c r="J2" s="143"/>
    </row>
    <row r="3" spans="1:10">
      <c r="A3" s="69"/>
      <c r="B3" s="69"/>
      <c r="C3" s="69"/>
      <c r="D3" s="69"/>
      <c r="E3" s="69"/>
      <c r="F3" s="69"/>
      <c r="G3" s="69"/>
      <c r="H3" s="69"/>
      <c r="I3" s="289"/>
      <c r="J3" s="298"/>
    </row>
    <row r="4" spans="1:10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373" t="s">
        <v>738</v>
      </c>
      <c r="J4" s="374"/>
    </row>
    <row r="5" spans="1:10">
      <c r="A5" s="201" t="str">
        <f>'ფორმა N1'!D4</f>
        <v>სალომე ზურაბიშვილი</v>
      </c>
      <c r="B5" s="201"/>
      <c r="C5" s="201"/>
      <c r="D5" s="201"/>
      <c r="E5" s="201"/>
      <c r="F5" s="201"/>
      <c r="G5" s="201"/>
      <c r="H5" s="201"/>
      <c r="I5" s="201"/>
      <c r="J5" s="170"/>
    </row>
    <row r="6" spans="1:10">
      <c r="A6" s="70"/>
      <c r="B6" s="69"/>
      <c r="C6" s="69"/>
      <c r="D6" s="69"/>
      <c r="E6" s="69"/>
      <c r="F6" s="69"/>
      <c r="G6" s="69"/>
      <c r="H6" s="69"/>
      <c r="I6" s="69"/>
      <c r="J6" s="94"/>
    </row>
    <row r="7" spans="1:10">
      <c r="A7" s="69"/>
      <c r="B7" s="69"/>
      <c r="C7" s="69"/>
      <c r="D7" s="69"/>
      <c r="E7" s="69"/>
      <c r="F7" s="69"/>
      <c r="G7" s="69"/>
      <c r="H7" s="69"/>
      <c r="I7" s="69"/>
      <c r="J7" s="95"/>
    </row>
    <row r="8" spans="1:10" ht="63.75" customHeight="1">
      <c r="A8" s="145" t="s">
        <v>60</v>
      </c>
      <c r="B8" s="323" t="s">
        <v>303</v>
      </c>
      <c r="C8" s="324" t="s">
        <v>338</v>
      </c>
      <c r="D8" s="324" t="s">
        <v>339</v>
      </c>
      <c r="E8" s="324" t="s">
        <v>304</v>
      </c>
      <c r="F8" s="324" t="s">
        <v>321</v>
      </c>
      <c r="G8" s="324" t="s">
        <v>322</v>
      </c>
      <c r="H8" s="324" t="s">
        <v>340</v>
      </c>
      <c r="I8" s="146" t="s">
        <v>323</v>
      </c>
      <c r="J8" s="95"/>
    </row>
    <row r="9" spans="1:10" ht="91.5" customHeight="1">
      <c r="A9" s="148">
        <v>1</v>
      </c>
      <c r="B9" s="367">
        <v>42684</v>
      </c>
      <c r="C9" s="368" t="s">
        <v>740</v>
      </c>
      <c r="D9" s="368">
        <v>19001025032</v>
      </c>
      <c r="E9" s="152" t="s">
        <v>739</v>
      </c>
      <c r="F9" s="369">
        <v>500</v>
      </c>
      <c r="G9" s="369">
        <v>500</v>
      </c>
      <c r="H9" s="369">
        <v>0</v>
      </c>
      <c r="I9" s="369">
        <v>500</v>
      </c>
      <c r="J9" s="95"/>
    </row>
    <row r="10" spans="1:10">
      <c r="A10" s="148">
        <v>2</v>
      </c>
      <c r="B10" s="186"/>
      <c r="C10" s="153"/>
      <c r="D10" s="153"/>
      <c r="E10" s="152"/>
      <c r="F10" s="152"/>
      <c r="G10" s="152"/>
      <c r="H10" s="152"/>
      <c r="I10" s="152"/>
      <c r="J10" s="95"/>
    </row>
    <row r="11" spans="1:10">
      <c r="A11" s="148">
        <v>3</v>
      </c>
      <c r="B11" s="186"/>
      <c r="C11" s="153"/>
      <c r="D11" s="153"/>
      <c r="E11" s="152"/>
      <c r="F11" s="152"/>
      <c r="G11" s="152"/>
      <c r="H11" s="152"/>
      <c r="I11" s="152"/>
      <c r="J11" s="95"/>
    </row>
    <row r="12" spans="1:10">
      <c r="A12" s="148">
        <v>26</v>
      </c>
      <c r="B12" s="186"/>
      <c r="C12" s="156"/>
      <c r="D12" s="156"/>
      <c r="E12" s="155"/>
      <c r="F12" s="155"/>
      <c r="G12" s="155"/>
      <c r="H12" s="227"/>
      <c r="I12" s="152"/>
      <c r="J12" s="95"/>
    </row>
    <row r="13" spans="1:10">
      <c r="A13" s="148">
        <v>27</v>
      </c>
      <c r="B13" s="186"/>
      <c r="C13" s="156"/>
      <c r="D13" s="156"/>
      <c r="E13" s="155"/>
      <c r="F13" s="155"/>
      <c r="G13" s="155"/>
      <c r="H13" s="227"/>
      <c r="I13" s="152"/>
      <c r="J13" s="95"/>
    </row>
    <row r="14" spans="1:10">
      <c r="A14" s="148">
        <v>28</v>
      </c>
      <c r="B14" s="186"/>
      <c r="C14" s="156"/>
      <c r="D14" s="156"/>
      <c r="E14" s="155"/>
      <c r="F14" s="155"/>
      <c r="G14" s="155"/>
      <c r="H14" s="227"/>
      <c r="I14" s="152"/>
      <c r="J14" s="95"/>
    </row>
    <row r="15" spans="1:10">
      <c r="A15" s="148">
        <v>29</v>
      </c>
      <c r="B15" s="186"/>
      <c r="C15" s="156"/>
      <c r="D15" s="156"/>
      <c r="E15" s="155"/>
      <c r="F15" s="155"/>
      <c r="G15" s="155"/>
      <c r="H15" s="227"/>
      <c r="I15" s="152"/>
      <c r="J15" s="95"/>
    </row>
    <row r="16" spans="1:10">
      <c r="A16" s="148" t="s">
        <v>218</v>
      </c>
      <c r="B16" s="186"/>
      <c r="C16" s="156"/>
      <c r="D16" s="156"/>
      <c r="E16" s="155"/>
      <c r="F16" s="155"/>
      <c r="G16" s="228"/>
      <c r="H16" s="236" t="s">
        <v>333</v>
      </c>
      <c r="I16" s="370">
        <f>SUM(I9:I15)</f>
        <v>500</v>
      </c>
      <c r="J16" s="95"/>
    </row>
    <row r="18" spans="1:12">
      <c r="A18" s="163" t="s">
        <v>355</v>
      </c>
    </row>
    <row r="20" spans="1:12">
      <c r="B20" s="165" t="s">
        <v>92</v>
      </c>
      <c r="F20" s="166"/>
    </row>
    <row r="21" spans="1:12">
      <c r="F21" s="164"/>
      <c r="I21" s="164"/>
      <c r="J21" s="164"/>
      <c r="K21" s="164"/>
      <c r="L21" s="164"/>
    </row>
    <row r="22" spans="1:12">
      <c r="C22" s="167"/>
      <c r="F22" s="167"/>
      <c r="G22" s="167"/>
      <c r="H22" s="170"/>
      <c r="I22" s="168"/>
      <c r="J22" s="164"/>
      <c r="K22" s="164"/>
      <c r="L22" s="164"/>
    </row>
    <row r="23" spans="1:12">
      <c r="A23" s="164"/>
      <c r="C23" s="169" t="s">
        <v>208</v>
      </c>
      <c r="F23" s="170" t="s">
        <v>213</v>
      </c>
      <c r="G23" s="169"/>
      <c r="H23" s="169"/>
      <c r="I23" s="168"/>
      <c r="J23" s="164"/>
      <c r="K23" s="164"/>
      <c r="L23" s="164"/>
    </row>
    <row r="24" spans="1:12">
      <c r="A24" s="164"/>
      <c r="C24" s="171" t="s">
        <v>99</v>
      </c>
      <c r="F24" s="163" t="s">
        <v>209</v>
      </c>
      <c r="I24" s="164"/>
      <c r="J24" s="164"/>
      <c r="K24" s="164"/>
      <c r="L24" s="164"/>
    </row>
    <row r="25" spans="1:12" s="164" customFormat="1">
      <c r="B25" s="163"/>
      <c r="C25" s="171"/>
      <c r="G25" s="171"/>
      <c r="H25" s="171"/>
    </row>
    <row r="26" spans="1:12" s="164" customFormat="1" ht="12.75"/>
    <row r="27" spans="1:12" s="164" customFormat="1" ht="12.75"/>
    <row r="28" spans="1:12" s="164" customFormat="1" ht="12.75"/>
    <row r="29" spans="1:12" s="164" customFormat="1" ht="12.75"/>
  </sheetData>
  <mergeCells count="1">
    <mergeCell ref="I4:J4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6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179</v>
      </c>
      <c r="C1" t="s">
        <v>159</v>
      </c>
      <c r="E1" t="s">
        <v>182</v>
      </c>
      <c r="G1" t="s">
        <v>191</v>
      </c>
    </row>
    <row r="2" spans="1:7" ht="15">
      <c r="A2" s="59">
        <v>40907</v>
      </c>
      <c r="C2" t="s">
        <v>160</v>
      </c>
      <c r="E2" t="s">
        <v>187</v>
      </c>
      <c r="G2" s="61" t="s">
        <v>192</v>
      </c>
    </row>
    <row r="3" spans="1:7" ht="15">
      <c r="A3" s="59">
        <v>40908</v>
      </c>
      <c r="C3" t="s">
        <v>161</v>
      </c>
      <c r="E3" t="s">
        <v>188</v>
      </c>
      <c r="G3" s="61" t="s">
        <v>193</v>
      </c>
    </row>
    <row r="4" spans="1:7" ht="15">
      <c r="A4" s="59">
        <v>40909</v>
      </c>
      <c r="C4" t="s">
        <v>162</v>
      </c>
      <c r="E4" t="s">
        <v>189</v>
      </c>
      <c r="G4" s="61" t="s">
        <v>194</v>
      </c>
    </row>
    <row r="5" spans="1:7">
      <c r="A5" s="59">
        <v>40910</v>
      </c>
      <c r="C5" t="s">
        <v>163</v>
      </c>
      <c r="E5" t="s">
        <v>190</v>
      </c>
    </row>
    <row r="6" spans="1:7">
      <c r="A6" s="59">
        <v>40911</v>
      </c>
      <c r="C6" t="s">
        <v>164</v>
      </c>
    </row>
    <row r="7" spans="1:7">
      <c r="A7" s="59">
        <v>40912</v>
      </c>
      <c r="C7" t="s">
        <v>165</v>
      </c>
    </row>
    <row r="8" spans="1:7">
      <c r="A8" s="59">
        <v>40913</v>
      </c>
      <c r="C8" t="s">
        <v>166</v>
      </c>
    </row>
    <row r="9" spans="1:7">
      <c r="A9" s="59">
        <v>40914</v>
      </c>
      <c r="C9" t="s">
        <v>167</v>
      </c>
    </row>
    <row r="10" spans="1:7">
      <c r="A10" s="59">
        <v>40915</v>
      </c>
      <c r="C10" t="s">
        <v>168</v>
      </c>
    </row>
    <row r="11" spans="1:7">
      <c r="A11" s="59">
        <v>40916</v>
      </c>
      <c r="C11" t="s">
        <v>169</v>
      </c>
    </row>
    <row r="12" spans="1:7">
      <c r="A12" s="59">
        <v>40917</v>
      </c>
      <c r="C12" t="s">
        <v>170</v>
      </c>
    </row>
    <row r="13" spans="1:7">
      <c r="A13" s="59">
        <v>40918</v>
      </c>
      <c r="C13" t="s">
        <v>171</v>
      </c>
    </row>
    <row r="14" spans="1:7">
      <c r="A14" s="59">
        <v>40919</v>
      </c>
      <c r="C14" t="s">
        <v>172</v>
      </c>
    </row>
    <row r="15" spans="1:7">
      <c r="A15" s="59">
        <v>40920</v>
      </c>
      <c r="C15" t="s">
        <v>173</v>
      </c>
    </row>
    <row r="16" spans="1:7">
      <c r="A16" s="59">
        <v>40921</v>
      </c>
      <c r="C16" t="s">
        <v>174</v>
      </c>
    </row>
    <row r="17" spans="1:3">
      <c r="A17" s="59">
        <v>40922</v>
      </c>
      <c r="C17" t="s">
        <v>175</v>
      </c>
    </row>
    <row r="18" spans="1:3">
      <c r="A18" s="59">
        <v>40923</v>
      </c>
      <c r="C18" t="s">
        <v>176</v>
      </c>
    </row>
    <row r="19" spans="1:3">
      <c r="A19" s="59">
        <v>40924</v>
      </c>
      <c r="C19" t="s">
        <v>177</v>
      </c>
    </row>
    <row r="20" spans="1:3">
      <c r="A20" s="59">
        <v>40925</v>
      </c>
      <c r="C20" t="s">
        <v>178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4" sqref="C4:D4"/>
    </sheetView>
  </sheetViews>
  <sheetFormatPr defaultRowHeight="15"/>
  <cols>
    <col min="1" max="1" width="14.28515625" style="21" bestFit="1" customWidth="1"/>
    <col min="2" max="2" width="80" style="22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212</v>
      </c>
      <c r="B1" s="218"/>
      <c r="C1" s="383" t="s">
        <v>93</v>
      </c>
      <c r="D1" s="383"/>
      <c r="E1" s="101"/>
    </row>
    <row r="2" spans="1:12" s="6" customFormat="1">
      <c r="A2" s="69" t="s">
        <v>100</v>
      </c>
      <c r="B2" s="218"/>
      <c r="C2" s="384"/>
      <c r="D2" s="385"/>
      <c r="E2" s="101"/>
    </row>
    <row r="3" spans="1:12" s="6" customFormat="1">
      <c r="A3" s="69"/>
      <c r="B3" s="218"/>
      <c r="C3" s="289"/>
      <c r="D3" s="298"/>
      <c r="E3" s="101"/>
    </row>
    <row r="4" spans="1:12" s="2" customFormat="1">
      <c r="A4" s="70" t="e">
        <f>#REF!</f>
        <v>#REF!</v>
      </c>
      <c r="B4" s="219"/>
      <c r="C4" s="373" t="s">
        <v>738</v>
      </c>
      <c r="D4" s="374"/>
      <c r="E4" s="98"/>
      <c r="L4" s="6"/>
    </row>
    <row r="5" spans="1:12" s="2" customFormat="1">
      <c r="A5" s="107" t="str">
        <f>'ფორმა N1'!D4</f>
        <v>სალომე ზურაბიშვილი</v>
      </c>
      <c r="B5" s="220"/>
      <c r="C5" s="58"/>
      <c r="D5" s="58"/>
      <c r="E5" s="98"/>
    </row>
    <row r="6" spans="1:12" s="2" customFormat="1">
      <c r="A6" s="70"/>
      <c r="B6" s="219"/>
      <c r="C6" s="69"/>
      <c r="D6" s="69"/>
      <c r="E6" s="98"/>
    </row>
    <row r="7" spans="1:12" s="6" customFormat="1" ht="18">
      <c r="A7" s="92"/>
      <c r="B7" s="100"/>
      <c r="C7" s="71"/>
      <c r="D7" s="71"/>
      <c r="E7" s="101"/>
    </row>
    <row r="8" spans="1:12" s="6" customFormat="1" ht="30">
      <c r="A8" s="96" t="s">
        <v>60</v>
      </c>
      <c r="B8" s="72" t="s">
        <v>199</v>
      </c>
      <c r="C8" s="72" t="s">
        <v>62</v>
      </c>
      <c r="D8" s="72" t="s">
        <v>63</v>
      </c>
      <c r="E8" s="101"/>
      <c r="F8" s="20"/>
    </row>
    <row r="9" spans="1:12" s="7" customFormat="1">
      <c r="A9" s="216">
        <v>1</v>
      </c>
      <c r="B9" s="216" t="s">
        <v>61</v>
      </c>
      <c r="C9" s="77">
        <f>SUM(C10,C26)</f>
        <v>74299.98</v>
      </c>
      <c r="D9" s="77">
        <f>SUM(D10,D26)</f>
        <v>74299.98</v>
      </c>
      <c r="E9" s="101"/>
    </row>
    <row r="10" spans="1:12" s="7" customFormat="1">
      <c r="A10" s="79">
        <v>1.1000000000000001</v>
      </c>
      <c r="B10" s="79" t="s">
        <v>65</v>
      </c>
      <c r="C10" s="77">
        <f>C11+C12</f>
        <v>74299.98</v>
      </c>
      <c r="D10" s="77">
        <f>D11+D12</f>
        <v>74299.98</v>
      </c>
      <c r="E10" s="101"/>
    </row>
    <row r="11" spans="1:12" s="9" customFormat="1" ht="18">
      <c r="A11" s="80" t="s">
        <v>26</v>
      </c>
      <c r="B11" s="80" t="s">
        <v>64</v>
      </c>
      <c r="C11" s="8"/>
      <c r="D11" s="8"/>
      <c r="E11" s="101"/>
    </row>
    <row r="12" spans="1:12" s="10" customFormat="1">
      <c r="A12" s="80" t="s">
        <v>27</v>
      </c>
      <c r="B12" s="80" t="s">
        <v>242</v>
      </c>
      <c r="C12" s="97">
        <f>C13+C14+C15+C16+C17+C18</f>
        <v>74299.98</v>
      </c>
      <c r="D12" s="97">
        <f>D13+D14+D15+D16+D17+D18</f>
        <v>74299.98</v>
      </c>
      <c r="E12" s="101"/>
    </row>
    <row r="13" spans="1:12" s="3" customFormat="1">
      <c r="A13" s="89" t="s">
        <v>66</v>
      </c>
      <c r="B13" s="89" t="s">
        <v>245</v>
      </c>
      <c r="C13" s="8">
        <v>73100.98</v>
      </c>
      <c r="D13" s="8">
        <v>73100.98</v>
      </c>
      <c r="E13" s="101"/>
    </row>
    <row r="14" spans="1:12" s="3" customFormat="1">
      <c r="A14" s="89" t="s">
        <v>395</v>
      </c>
      <c r="B14" s="89" t="s">
        <v>394</v>
      </c>
      <c r="C14" s="8">
        <v>1199</v>
      </c>
      <c r="D14" s="8">
        <v>1199</v>
      </c>
      <c r="E14" s="101"/>
    </row>
    <row r="15" spans="1:12" s="3" customFormat="1">
      <c r="A15" s="89" t="s">
        <v>396</v>
      </c>
      <c r="B15" s="89" t="s">
        <v>82</v>
      </c>
      <c r="C15" s="8"/>
      <c r="D15" s="8"/>
      <c r="E15" s="101"/>
    </row>
    <row r="16" spans="1:12" s="3" customFormat="1">
      <c r="A16" s="80" t="s">
        <v>67</v>
      </c>
      <c r="B16" s="80" t="s">
        <v>68</v>
      </c>
      <c r="C16" s="97">
        <f>SUM(C17:C18)</f>
        <v>0</v>
      </c>
      <c r="D16" s="97">
        <f>SUM(D17:D18)</f>
        <v>0</v>
      </c>
      <c r="E16" s="101"/>
    </row>
    <row r="17" spans="1:5" s="3" customFormat="1">
      <c r="A17" s="89" t="s">
        <v>69</v>
      </c>
      <c r="B17" s="89" t="s">
        <v>71</v>
      </c>
      <c r="C17" s="8"/>
      <c r="D17" s="8"/>
      <c r="E17" s="101"/>
    </row>
    <row r="18" spans="1:5" s="3" customFormat="1" ht="30">
      <c r="A18" s="89" t="s">
        <v>70</v>
      </c>
      <c r="B18" s="89" t="s">
        <v>94</v>
      </c>
      <c r="C18" s="8"/>
      <c r="D18" s="8"/>
      <c r="E18" s="101"/>
    </row>
    <row r="19" spans="1:5" s="3" customFormat="1">
      <c r="A19" s="80" t="s">
        <v>72</v>
      </c>
      <c r="B19" s="80" t="s">
        <v>330</v>
      </c>
      <c r="C19" s="97">
        <f>SUM(C20:C23)</f>
        <v>0</v>
      </c>
      <c r="D19" s="97">
        <f>SUM(D20:D23)</f>
        <v>0</v>
      </c>
      <c r="E19" s="101"/>
    </row>
    <row r="20" spans="1:5" s="3" customFormat="1">
      <c r="A20" s="89" t="s">
        <v>73</v>
      </c>
      <c r="B20" s="89" t="s">
        <v>74</v>
      </c>
      <c r="C20" s="8"/>
      <c r="D20" s="8"/>
      <c r="E20" s="101"/>
    </row>
    <row r="21" spans="1:5" s="3" customFormat="1" ht="30">
      <c r="A21" s="89" t="s">
        <v>77</v>
      </c>
      <c r="B21" s="89" t="s">
        <v>75</v>
      </c>
      <c r="C21" s="8"/>
      <c r="D21" s="8"/>
      <c r="E21" s="101"/>
    </row>
    <row r="22" spans="1:5" s="3" customFormat="1">
      <c r="A22" s="89" t="s">
        <v>78</v>
      </c>
      <c r="B22" s="89" t="s">
        <v>76</v>
      </c>
      <c r="C22" s="8"/>
      <c r="D22" s="8"/>
      <c r="E22" s="101"/>
    </row>
    <row r="23" spans="1:5" s="3" customFormat="1">
      <c r="A23" s="89" t="s">
        <v>79</v>
      </c>
      <c r="B23" s="89" t="s">
        <v>341</v>
      </c>
      <c r="C23" s="8"/>
      <c r="D23" s="8"/>
      <c r="E23" s="101"/>
    </row>
    <row r="24" spans="1:5" s="3" customFormat="1">
      <c r="A24" s="80" t="s">
        <v>80</v>
      </c>
      <c r="B24" s="80" t="s">
        <v>342</v>
      </c>
      <c r="C24" s="229"/>
      <c r="D24" s="8"/>
      <c r="E24" s="101"/>
    </row>
    <row r="25" spans="1:5" s="3" customFormat="1">
      <c r="A25" s="80" t="s">
        <v>201</v>
      </c>
      <c r="B25" s="80" t="s">
        <v>348</v>
      </c>
      <c r="C25" s="8"/>
      <c r="D25" s="8"/>
      <c r="E25" s="101"/>
    </row>
    <row r="26" spans="1:5">
      <c r="A26" s="79">
        <v>1.2</v>
      </c>
      <c r="B26" s="79" t="s">
        <v>81</v>
      </c>
      <c r="C26" s="77">
        <f>SUM(C27,C35)</f>
        <v>0</v>
      </c>
      <c r="D26" s="77">
        <f>SUM(D27,D35)</f>
        <v>0</v>
      </c>
      <c r="E26" s="101"/>
    </row>
    <row r="27" spans="1:5">
      <c r="A27" s="80" t="s">
        <v>28</v>
      </c>
      <c r="B27" s="80" t="s">
        <v>245</v>
      </c>
      <c r="C27" s="97">
        <f>SUM(C28:C30)</f>
        <v>0</v>
      </c>
      <c r="D27" s="97">
        <f>SUM(D28:D30)</f>
        <v>0</v>
      </c>
      <c r="E27" s="101"/>
    </row>
    <row r="28" spans="1:5">
      <c r="A28" s="217" t="s">
        <v>83</v>
      </c>
      <c r="B28" s="217" t="s">
        <v>243</v>
      </c>
      <c r="C28" s="8"/>
      <c r="D28" s="8"/>
      <c r="E28" s="101"/>
    </row>
    <row r="29" spans="1:5">
      <c r="A29" s="217" t="s">
        <v>84</v>
      </c>
      <c r="B29" s="217" t="s">
        <v>246</v>
      </c>
      <c r="C29" s="8"/>
      <c r="D29" s="8"/>
      <c r="E29" s="101"/>
    </row>
    <row r="30" spans="1:5">
      <c r="A30" s="217" t="s">
        <v>350</v>
      </c>
      <c r="B30" s="217" t="s">
        <v>244</v>
      </c>
      <c r="C30" s="8"/>
      <c r="D30" s="8"/>
      <c r="E30" s="101"/>
    </row>
    <row r="31" spans="1:5">
      <c r="A31" s="80" t="s">
        <v>29</v>
      </c>
      <c r="B31" s="80" t="s">
        <v>394</v>
      </c>
      <c r="C31" s="97">
        <f>SUM(C32:C34)</f>
        <v>0</v>
      </c>
      <c r="D31" s="97">
        <f>SUM(D32:D34)</f>
        <v>0</v>
      </c>
      <c r="E31" s="101"/>
    </row>
    <row r="32" spans="1:5">
      <c r="A32" s="217" t="s">
        <v>10</v>
      </c>
      <c r="B32" s="217" t="s">
        <v>397</v>
      </c>
      <c r="C32" s="8"/>
      <c r="D32" s="8"/>
      <c r="E32" s="101"/>
    </row>
    <row r="33" spans="1:9">
      <c r="A33" s="217" t="s">
        <v>11</v>
      </c>
      <c r="B33" s="217" t="s">
        <v>398</v>
      </c>
      <c r="C33" s="8"/>
      <c r="D33" s="8"/>
      <c r="E33" s="101"/>
    </row>
    <row r="34" spans="1:9">
      <c r="A34" s="217" t="s">
        <v>221</v>
      </c>
      <c r="B34" s="217" t="s">
        <v>399</v>
      </c>
      <c r="C34" s="8"/>
      <c r="D34" s="8"/>
      <c r="E34" s="101"/>
    </row>
    <row r="35" spans="1:9" s="22" customFormat="1">
      <c r="A35" s="80" t="s">
        <v>30</v>
      </c>
      <c r="B35" s="226" t="s">
        <v>347</v>
      </c>
      <c r="C35" s="8"/>
      <c r="D35" s="8"/>
    </row>
    <row r="36" spans="1:9" s="2" customFormat="1">
      <c r="A36" s="1"/>
      <c r="B36" s="221"/>
      <c r="E36" s="5"/>
    </row>
    <row r="37" spans="1:9" s="2" customFormat="1">
      <c r="B37" s="221"/>
      <c r="E37" s="5"/>
    </row>
    <row r="38" spans="1:9">
      <c r="A38" s="1"/>
    </row>
    <row r="39" spans="1:9">
      <c r="A39" s="2"/>
    </row>
    <row r="40" spans="1:9" s="2" customFormat="1">
      <c r="A40" s="64" t="s">
        <v>92</v>
      </c>
      <c r="B40" s="221"/>
      <c r="E40" s="5"/>
    </row>
    <row r="41" spans="1:9" s="2" customFormat="1">
      <c r="B41" s="221"/>
      <c r="E41"/>
      <c r="F41"/>
      <c r="G41"/>
      <c r="H41"/>
      <c r="I41"/>
    </row>
    <row r="42" spans="1:9" s="2" customFormat="1">
      <c r="B42" s="221"/>
      <c r="D42" s="12"/>
      <c r="E42"/>
      <c r="F42"/>
      <c r="G42"/>
      <c r="H42"/>
      <c r="I42"/>
    </row>
    <row r="43" spans="1:9" s="2" customFormat="1">
      <c r="A43"/>
      <c r="B43" s="223" t="s">
        <v>345</v>
      </c>
      <c r="D43" s="12"/>
      <c r="E43"/>
      <c r="F43"/>
      <c r="G43"/>
      <c r="H43"/>
      <c r="I43"/>
    </row>
    <row r="44" spans="1:9" s="2" customFormat="1">
      <c r="A44"/>
      <c r="B44" s="221" t="s">
        <v>210</v>
      </c>
      <c r="D44" s="12"/>
      <c r="E44"/>
      <c r="F44"/>
      <c r="G44"/>
      <c r="H44"/>
      <c r="I44"/>
    </row>
    <row r="45" spans="1:9" customFormat="1" ht="12.75">
      <c r="B45" s="224" t="s">
        <v>99</v>
      </c>
    </row>
    <row r="46" spans="1:9" customFormat="1" ht="12.75">
      <c r="B46" s="225"/>
    </row>
  </sheetData>
  <mergeCells count="3">
    <mergeCell ref="C1:D1"/>
    <mergeCell ref="C2:D2"/>
    <mergeCell ref="C4:D4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37" zoomScale="80" zoomScaleSheetLayoutView="80" workbookViewId="0">
      <selection activeCell="J43" sqref="J43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239</v>
      </c>
      <c r="B1" s="102"/>
      <c r="C1" s="383" t="s">
        <v>93</v>
      </c>
      <c r="D1" s="383"/>
      <c r="E1" s="130"/>
    </row>
    <row r="2" spans="1:12">
      <c r="A2" s="69" t="s">
        <v>100</v>
      </c>
      <c r="B2" s="102"/>
      <c r="C2" s="386"/>
      <c r="D2" s="387"/>
      <c r="E2" s="130"/>
    </row>
    <row r="3" spans="1:12">
      <c r="A3" s="69"/>
      <c r="B3" s="102"/>
      <c r="C3" s="289"/>
      <c r="D3" s="298"/>
      <c r="E3" s="130"/>
    </row>
    <row r="4" spans="1:12" s="2" customFormat="1">
      <c r="A4" s="70" t="s">
        <v>214</v>
      </c>
      <c r="B4" s="70"/>
      <c r="C4" s="373" t="s">
        <v>738</v>
      </c>
      <c r="D4" s="374"/>
      <c r="E4" s="98"/>
      <c r="L4" s="21"/>
    </row>
    <row r="5" spans="1:12" s="2" customFormat="1">
      <c r="A5" s="107" t="str">
        <f>'ფორმა N1'!D4</f>
        <v>სალომე ზურაბიშვილი</v>
      </c>
      <c r="B5" s="99"/>
      <c r="C5" s="58"/>
      <c r="D5" s="58"/>
      <c r="E5" s="98"/>
    </row>
    <row r="6" spans="1:12" s="2" customFormat="1">
      <c r="A6" s="70"/>
      <c r="B6" s="70"/>
      <c r="C6" s="69"/>
      <c r="D6" s="69"/>
      <c r="E6" s="98"/>
    </row>
    <row r="7" spans="1:12" s="6" customFormat="1">
      <c r="A7" s="304"/>
      <c r="B7" s="304"/>
      <c r="C7" s="71"/>
      <c r="D7" s="71"/>
      <c r="E7" s="131"/>
    </row>
    <row r="8" spans="1:12" s="6" customFormat="1" ht="30">
      <c r="A8" s="96" t="s">
        <v>60</v>
      </c>
      <c r="B8" s="72" t="s">
        <v>9</v>
      </c>
      <c r="C8" s="72" t="s">
        <v>8</v>
      </c>
      <c r="D8" s="72" t="s">
        <v>7</v>
      </c>
      <c r="E8" s="131"/>
    </row>
    <row r="9" spans="1:12" s="9" customFormat="1" ht="18">
      <c r="A9" s="13">
        <v>1</v>
      </c>
      <c r="B9" s="13" t="s">
        <v>53</v>
      </c>
      <c r="C9" s="342">
        <f>SUM(C10,C13,C53,C56,C57,C58,C75)</f>
        <v>74638.589999999982</v>
      </c>
      <c r="D9" s="342">
        <f>SUM(D10,D13,D53,D56,D57,D58,D64,D71,D72)</f>
        <v>74138.589999999982</v>
      </c>
      <c r="E9" s="132"/>
      <c r="G9" s="366">
        <f>C9-D9</f>
        <v>500</v>
      </c>
    </row>
    <row r="10" spans="1:12" s="9" customFormat="1" ht="18">
      <c r="A10" s="14">
        <v>1.1000000000000001</v>
      </c>
      <c r="B10" s="14" t="s">
        <v>54</v>
      </c>
      <c r="C10" s="76">
        <f>SUM(C11:C12)</f>
        <v>0</v>
      </c>
      <c r="D10" s="76">
        <f>SUM(D11:D12)</f>
        <v>0</v>
      </c>
      <c r="E10" s="132"/>
    </row>
    <row r="11" spans="1:12" s="9" customFormat="1" ht="16.5" customHeight="1">
      <c r="A11" s="16" t="s">
        <v>26</v>
      </c>
      <c r="B11" s="16" t="s">
        <v>55</v>
      </c>
      <c r="C11" s="32"/>
      <c r="D11" s="33"/>
      <c r="E11" s="132"/>
    </row>
    <row r="12" spans="1:12" ht="16.5" customHeight="1">
      <c r="A12" s="16" t="s">
        <v>27</v>
      </c>
      <c r="B12" s="16" t="s">
        <v>0</v>
      </c>
      <c r="C12" s="32"/>
      <c r="D12" s="33"/>
      <c r="E12" s="130"/>
    </row>
    <row r="13" spans="1:12">
      <c r="A13" s="14">
        <v>1.2</v>
      </c>
      <c r="B13" s="14" t="s">
        <v>56</v>
      </c>
      <c r="C13" s="345">
        <f>SUM(C14,C17,C29:C32,C35,C36,C43,C44,C45,C46,C47,C51,C52)</f>
        <v>70039.689999999988</v>
      </c>
      <c r="D13" s="345">
        <f>SUM(D14,D17,D29:D32,D35,D36,D43,D44,D45,D46,D47,D51,D52)</f>
        <v>69539.689999999988</v>
      </c>
      <c r="E13" s="130"/>
    </row>
    <row r="14" spans="1:12">
      <c r="A14" s="16" t="s">
        <v>28</v>
      </c>
      <c r="B14" s="16" t="s">
        <v>1</v>
      </c>
      <c r="C14" s="75">
        <f>SUM(C15:C16)</f>
        <v>0</v>
      </c>
      <c r="D14" s="75">
        <f>SUM(D15:D16)</f>
        <v>0</v>
      </c>
      <c r="E14" s="130"/>
    </row>
    <row r="15" spans="1:12" ht="17.25" customHeight="1">
      <c r="A15" s="17" t="s">
        <v>83</v>
      </c>
      <c r="B15" s="17" t="s">
        <v>57</v>
      </c>
      <c r="C15" s="34"/>
      <c r="D15" s="35"/>
      <c r="E15" s="130"/>
    </row>
    <row r="16" spans="1:12" ht="17.25" customHeight="1">
      <c r="A16" s="17" t="s">
        <v>84</v>
      </c>
      <c r="B16" s="17" t="s">
        <v>58</v>
      </c>
      <c r="C16" s="34"/>
      <c r="D16" s="35"/>
      <c r="E16" s="130"/>
    </row>
    <row r="17" spans="1:5">
      <c r="A17" s="16" t="s">
        <v>29</v>
      </c>
      <c r="B17" s="16" t="s">
        <v>2</v>
      </c>
      <c r="C17" s="75">
        <f>SUM(C18:C23,C28)</f>
        <v>8983</v>
      </c>
      <c r="D17" s="75">
        <f>SUM(D18:D23,D28)</f>
        <v>8983</v>
      </c>
      <c r="E17" s="130"/>
    </row>
    <row r="18" spans="1:5" ht="30">
      <c r="A18" s="17" t="s">
        <v>10</v>
      </c>
      <c r="B18" s="17" t="s">
        <v>200</v>
      </c>
      <c r="C18" s="36">
        <v>1983</v>
      </c>
      <c r="D18" s="37">
        <v>1983</v>
      </c>
      <c r="E18" s="130"/>
    </row>
    <row r="19" spans="1:5">
      <c r="A19" s="17" t="s">
        <v>11</v>
      </c>
      <c r="B19" s="17" t="s">
        <v>12</v>
      </c>
      <c r="C19" s="36"/>
      <c r="D19" s="38"/>
      <c r="E19" s="130"/>
    </row>
    <row r="20" spans="1:5" ht="30">
      <c r="A20" s="17" t="s">
        <v>221</v>
      </c>
      <c r="B20" s="17" t="s">
        <v>19</v>
      </c>
      <c r="C20" s="36"/>
      <c r="D20" s="39"/>
      <c r="E20" s="130"/>
    </row>
    <row r="21" spans="1:5">
      <c r="A21" s="17" t="s">
        <v>222</v>
      </c>
      <c r="B21" s="17" t="s">
        <v>411</v>
      </c>
      <c r="C21" s="36">
        <v>7000</v>
      </c>
      <c r="D21" s="39">
        <v>7000</v>
      </c>
      <c r="E21" s="130"/>
    </row>
    <row r="22" spans="1:5">
      <c r="A22" s="17" t="s">
        <v>223</v>
      </c>
      <c r="B22" s="17" t="s">
        <v>13</v>
      </c>
      <c r="C22" s="36"/>
      <c r="D22" s="39"/>
      <c r="E22" s="130"/>
    </row>
    <row r="23" spans="1:5">
      <c r="A23" s="17" t="s">
        <v>224</v>
      </c>
      <c r="B23" s="17" t="s">
        <v>14</v>
      </c>
      <c r="C23" s="105">
        <f>SUM(C24:C27)</f>
        <v>0</v>
      </c>
      <c r="D23" s="105">
        <f>SUM(D24:D27)</f>
        <v>0</v>
      </c>
      <c r="E23" s="130"/>
    </row>
    <row r="24" spans="1:5" ht="16.5" customHeight="1">
      <c r="A24" s="18" t="s">
        <v>225</v>
      </c>
      <c r="B24" s="18" t="s">
        <v>15</v>
      </c>
      <c r="C24" s="36"/>
      <c r="D24" s="39"/>
      <c r="E24" s="130"/>
    </row>
    <row r="25" spans="1:5" ht="16.5" customHeight="1">
      <c r="A25" s="18" t="s">
        <v>226</v>
      </c>
      <c r="B25" s="18" t="s">
        <v>16</v>
      </c>
      <c r="C25" s="36"/>
      <c r="D25" s="39"/>
      <c r="E25" s="130"/>
    </row>
    <row r="26" spans="1:5" ht="16.5" customHeight="1">
      <c r="A26" s="18" t="s">
        <v>227</v>
      </c>
      <c r="B26" s="18" t="s">
        <v>17</v>
      </c>
      <c r="C26" s="36"/>
      <c r="D26" s="39"/>
      <c r="E26" s="130"/>
    </row>
    <row r="27" spans="1:5" ht="16.5" customHeight="1">
      <c r="A27" s="18" t="s">
        <v>228</v>
      </c>
      <c r="B27" s="18" t="s">
        <v>20</v>
      </c>
      <c r="C27" s="36"/>
      <c r="D27" s="40"/>
      <c r="E27" s="130"/>
    </row>
    <row r="28" spans="1:5">
      <c r="A28" s="17" t="s">
        <v>229</v>
      </c>
      <c r="B28" s="17" t="s">
        <v>18</v>
      </c>
      <c r="C28" s="36"/>
      <c r="D28" s="40"/>
      <c r="E28" s="130"/>
    </row>
    <row r="29" spans="1:5">
      <c r="A29" s="16" t="s">
        <v>30</v>
      </c>
      <c r="B29" s="16" t="s">
        <v>410</v>
      </c>
      <c r="C29" s="32">
        <v>1121</v>
      </c>
      <c r="D29" s="33">
        <v>1121</v>
      </c>
      <c r="E29" s="130"/>
    </row>
    <row r="30" spans="1:5">
      <c r="A30" s="16" t="s">
        <v>31</v>
      </c>
      <c r="B30" s="16" t="s">
        <v>3</v>
      </c>
      <c r="C30" s="32">
        <v>840</v>
      </c>
      <c r="D30" s="33">
        <v>840</v>
      </c>
      <c r="E30" s="130"/>
    </row>
    <row r="31" spans="1:5">
      <c r="A31" s="16" t="s">
        <v>32</v>
      </c>
      <c r="B31" s="16" t="s">
        <v>4</v>
      </c>
      <c r="C31" s="32"/>
      <c r="D31" s="33"/>
      <c r="E31" s="130"/>
    </row>
    <row r="32" spans="1:5">
      <c r="A32" s="16" t="s">
        <v>33</v>
      </c>
      <c r="B32" s="16" t="s">
        <v>59</v>
      </c>
      <c r="C32" s="75">
        <f>SUM(C33:C34)</f>
        <v>4792</v>
      </c>
      <c r="D32" s="75">
        <f>SUM(D33:D34)</f>
        <v>4792</v>
      </c>
      <c r="E32" s="130"/>
    </row>
    <row r="33" spans="1:5">
      <c r="A33" s="17" t="s">
        <v>230</v>
      </c>
      <c r="B33" s="17" t="s">
        <v>52</v>
      </c>
      <c r="C33" s="32">
        <v>4792</v>
      </c>
      <c r="D33" s="33">
        <v>4792</v>
      </c>
      <c r="E33" s="130"/>
    </row>
    <row r="34" spans="1:5">
      <c r="A34" s="17" t="s">
        <v>231</v>
      </c>
      <c r="B34" s="17" t="s">
        <v>51</v>
      </c>
      <c r="C34" s="32"/>
      <c r="D34" s="33"/>
      <c r="E34" s="130"/>
    </row>
    <row r="35" spans="1:5">
      <c r="A35" s="16" t="s">
        <v>34</v>
      </c>
      <c r="B35" s="16" t="s">
        <v>45</v>
      </c>
      <c r="C35" s="340">
        <v>132.38</v>
      </c>
      <c r="D35" s="341">
        <v>132.38</v>
      </c>
      <c r="E35" s="130"/>
    </row>
    <row r="36" spans="1:5">
      <c r="A36" s="16" t="s">
        <v>35</v>
      </c>
      <c r="B36" s="16" t="s">
        <v>286</v>
      </c>
      <c r="C36" s="346">
        <f>C40+C41+C42</f>
        <v>25011.32</v>
      </c>
      <c r="D36" s="346">
        <f>SUM(D37:D42)</f>
        <v>25011.32</v>
      </c>
      <c r="E36" s="130"/>
    </row>
    <row r="37" spans="1:5">
      <c r="A37" s="17" t="s">
        <v>283</v>
      </c>
      <c r="B37" s="17" t="s">
        <v>287</v>
      </c>
      <c r="C37" s="32"/>
      <c r="D37" s="32"/>
      <c r="E37" s="130"/>
    </row>
    <row r="38" spans="1:5">
      <c r="A38" s="17" t="s">
        <v>284</v>
      </c>
      <c r="B38" s="17" t="s">
        <v>288</v>
      </c>
      <c r="C38" s="32"/>
      <c r="D38" s="32"/>
      <c r="E38" s="130"/>
    </row>
    <row r="39" spans="1:5">
      <c r="A39" s="17" t="s">
        <v>285</v>
      </c>
      <c r="B39" s="17" t="s">
        <v>291</v>
      </c>
      <c r="C39" s="32"/>
      <c r="D39" s="33"/>
      <c r="E39" s="130"/>
    </row>
    <row r="40" spans="1:5">
      <c r="A40" s="17" t="s">
        <v>290</v>
      </c>
      <c r="B40" s="17" t="s">
        <v>412</v>
      </c>
      <c r="C40" s="340">
        <v>5288</v>
      </c>
      <c r="D40" s="341">
        <v>5288</v>
      </c>
      <c r="E40" s="130"/>
    </row>
    <row r="41" spans="1:5">
      <c r="A41" s="17" t="s">
        <v>292</v>
      </c>
      <c r="B41" s="17" t="s">
        <v>387</v>
      </c>
      <c r="C41" s="340">
        <v>14662.8</v>
      </c>
      <c r="D41" s="341">
        <v>14662.8</v>
      </c>
      <c r="E41" s="130"/>
    </row>
    <row r="42" spans="1:5">
      <c r="A42" s="17" t="s">
        <v>388</v>
      </c>
      <c r="B42" s="17" t="s">
        <v>406</v>
      </c>
      <c r="C42" s="340">
        <v>5060.5200000000004</v>
      </c>
      <c r="D42" s="341">
        <v>5060.5200000000004</v>
      </c>
      <c r="E42" s="130"/>
    </row>
    <row r="43" spans="1:5" ht="30">
      <c r="A43" s="16" t="s">
        <v>36</v>
      </c>
      <c r="B43" s="16" t="s">
        <v>24</v>
      </c>
      <c r="C43" s="32"/>
      <c r="D43" s="33"/>
      <c r="E43" s="130"/>
    </row>
    <row r="44" spans="1:5" ht="30">
      <c r="A44" s="16" t="s">
        <v>37</v>
      </c>
      <c r="B44" s="16" t="s">
        <v>741</v>
      </c>
      <c r="C44" s="32">
        <v>5200</v>
      </c>
      <c r="D44" s="33">
        <v>5200</v>
      </c>
      <c r="E44" s="130"/>
    </row>
    <row r="45" spans="1:5">
      <c r="A45" s="16" t="s">
        <v>38</v>
      </c>
      <c r="B45" s="16" t="s">
        <v>21</v>
      </c>
      <c r="C45" s="32">
        <v>500</v>
      </c>
      <c r="D45" s="33">
        <v>0</v>
      </c>
      <c r="E45" s="130"/>
    </row>
    <row r="46" spans="1:5">
      <c r="A46" s="16" t="s">
        <v>39</v>
      </c>
      <c r="B46" s="16" t="s">
        <v>22</v>
      </c>
      <c r="C46" s="32">
        <v>100</v>
      </c>
      <c r="D46" s="33">
        <v>100</v>
      </c>
      <c r="E46" s="130"/>
    </row>
    <row r="47" spans="1:5">
      <c r="A47" s="16" t="s">
        <v>40</v>
      </c>
      <c r="B47" s="16" t="s">
        <v>234</v>
      </c>
      <c r="C47" s="346">
        <f>SUM(C48:C50)</f>
        <v>9764.23</v>
      </c>
      <c r="D47" s="346">
        <f>SUM(D48:D50)</f>
        <v>9764.23</v>
      </c>
      <c r="E47" s="130"/>
    </row>
    <row r="48" spans="1:5">
      <c r="A48" s="89" t="s">
        <v>297</v>
      </c>
      <c r="B48" s="89" t="s">
        <v>300</v>
      </c>
      <c r="C48" s="340">
        <v>9764.23</v>
      </c>
      <c r="D48" s="341">
        <v>9764.23</v>
      </c>
      <c r="E48" s="130"/>
    </row>
    <row r="49" spans="1:5">
      <c r="A49" s="89" t="s">
        <v>298</v>
      </c>
      <c r="B49" s="89" t="s">
        <v>299</v>
      </c>
      <c r="C49" s="32"/>
      <c r="D49" s="33"/>
      <c r="E49" s="130"/>
    </row>
    <row r="50" spans="1:5">
      <c r="A50" s="89" t="s">
        <v>301</v>
      </c>
      <c r="B50" s="89" t="s">
        <v>302</v>
      </c>
      <c r="C50" s="32"/>
      <c r="D50" s="33"/>
      <c r="E50" s="130"/>
    </row>
    <row r="51" spans="1:5" ht="26.25" customHeight="1">
      <c r="A51" s="16" t="s">
        <v>41</v>
      </c>
      <c r="B51" s="16" t="s">
        <v>25</v>
      </c>
      <c r="C51" s="32"/>
      <c r="D51" s="33"/>
      <c r="E51" s="130"/>
    </row>
    <row r="52" spans="1:5" ht="30">
      <c r="A52" s="16" t="s">
        <v>42</v>
      </c>
      <c r="B52" s="16" t="s">
        <v>430</v>
      </c>
      <c r="C52" s="340">
        <v>13595.76</v>
      </c>
      <c r="D52" s="341">
        <v>13595.76</v>
      </c>
      <c r="E52" s="130"/>
    </row>
    <row r="53" spans="1:5" ht="30">
      <c r="A53" s="14">
        <v>1.3</v>
      </c>
      <c r="B53" s="79" t="s">
        <v>327</v>
      </c>
      <c r="C53" s="345">
        <f>SUM(C54:C55)</f>
        <v>4598.8999999999996</v>
      </c>
      <c r="D53" s="345">
        <f>SUM(D54:D55)</f>
        <v>4598.8999999999996</v>
      </c>
      <c r="E53" s="130"/>
    </row>
    <row r="54" spans="1:5" ht="30">
      <c r="A54" s="16" t="s">
        <v>46</v>
      </c>
      <c r="B54" s="16" t="s">
        <v>44</v>
      </c>
      <c r="C54" s="340">
        <v>4598.8999999999996</v>
      </c>
      <c r="D54" s="341">
        <v>4598.8999999999996</v>
      </c>
      <c r="E54" s="130"/>
    </row>
    <row r="55" spans="1:5">
      <c r="A55" s="16" t="s">
        <v>47</v>
      </c>
      <c r="B55" s="16" t="s">
        <v>43</v>
      </c>
      <c r="C55" s="32"/>
      <c r="D55" s="33"/>
      <c r="E55" s="130"/>
    </row>
    <row r="56" spans="1:5">
      <c r="A56" s="14">
        <v>1.4</v>
      </c>
      <c r="B56" s="14" t="s">
        <v>329</v>
      </c>
      <c r="C56" s="32"/>
      <c r="D56" s="33"/>
      <c r="E56" s="130"/>
    </row>
    <row r="57" spans="1:5">
      <c r="A57" s="14">
        <v>1.5</v>
      </c>
      <c r="B57" s="14" t="s">
        <v>5</v>
      </c>
      <c r="C57" s="36"/>
      <c r="D57" s="39"/>
      <c r="E57" s="130"/>
    </row>
    <row r="58" spans="1:5">
      <c r="A58" s="14">
        <v>1.6</v>
      </c>
      <c r="B58" s="44" t="s">
        <v>6</v>
      </c>
      <c r="C58" s="76">
        <f>SUM(C59:C63)</f>
        <v>0</v>
      </c>
      <c r="D58" s="76">
        <f>SUM(D59:D63)</f>
        <v>0</v>
      </c>
      <c r="E58" s="130"/>
    </row>
    <row r="59" spans="1:5">
      <c r="A59" s="16" t="s">
        <v>235</v>
      </c>
      <c r="B59" s="45" t="s">
        <v>48</v>
      </c>
      <c r="C59" s="36"/>
      <c r="D59" s="39"/>
      <c r="E59" s="130"/>
    </row>
    <row r="60" spans="1:5" ht="30">
      <c r="A60" s="16" t="s">
        <v>236</v>
      </c>
      <c r="B60" s="45" t="s">
        <v>50</v>
      </c>
      <c r="C60" s="36"/>
      <c r="D60" s="39"/>
      <c r="E60" s="130"/>
    </row>
    <row r="61" spans="1:5">
      <c r="A61" s="16" t="s">
        <v>237</v>
      </c>
      <c r="B61" s="45" t="s">
        <v>49</v>
      </c>
      <c r="C61" s="39"/>
      <c r="D61" s="39"/>
      <c r="E61" s="130"/>
    </row>
    <row r="62" spans="1:5">
      <c r="A62" s="16" t="s">
        <v>238</v>
      </c>
      <c r="B62" s="45" t="s">
        <v>23</v>
      </c>
      <c r="C62" s="36"/>
      <c r="D62" s="39"/>
      <c r="E62" s="130"/>
    </row>
    <row r="63" spans="1:5">
      <c r="A63" s="16" t="s">
        <v>269</v>
      </c>
      <c r="B63" s="196" t="s">
        <v>270</v>
      </c>
      <c r="C63" s="36"/>
      <c r="D63" s="197"/>
      <c r="E63" s="130"/>
    </row>
    <row r="64" spans="1:5">
      <c r="A64" s="13">
        <v>2</v>
      </c>
      <c r="B64" s="46" t="s">
        <v>91</v>
      </c>
      <c r="C64" s="233"/>
      <c r="D64" s="106">
        <f>SUM(D65:D70)</f>
        <v>0</v>
      </c>
      <c r="E64" s="130"/>
    </row>
    <row r="65" spans="1:5">
      <c r="A65" s="15">
        <v>2.1</v>
      </c>
      <c r="B65" s="47" t="s">
        <v>85</v>
      </c>
      <c r="C65" s="233"/>
      <c r="D65" s="41"/>
      <c r="E65" s="130"/>
    </row>
    <row r="66" spans="1:5">
      <c r="A66" s="15">
        <v>2.2000000000000002</v>
      </c>
      <c r="B66" s="47" t="s">
        <v>89</v>
      </c>
      <c r="C66" s="235"/>
      <c r="D66" s="42"/>
      <c r="E66" s="130"/>
    </row>
    <row r="67" spans="1:5">
      <c r="A67" s="15">
        <v>2.2999999999999998</v>
      </c>
      <c r="B67" s="47" t="s">
        <v>88</v>
      </c>
      <c r="C67" s="235"/>
      <c r="D67" s="42"/>
      <c r="E67" s="130"/>
    </row>
    <row r="68" spans="1:5">
      <c r="A68" s="15">
        <v>2.4</v>
      </c>
      <c r="B68" s="47" t="s">
        <v>90</v>
      </c>
      <c r="C68" s="235"/>
      <c r="D68" s="42"/>
      <c r="E68" s="130"/>
    </row>
    <row r="69" spans="1:5">
      <c r="A69" s="15">
        <v>2.5</v>
      </c>
      <c r="B69" s="47" t="s">
        <v>86</v>
      </c>
      <c r="C69" s="235"/>
      <c r="D69" s="42"/>
      <c r="E69" s="130"/>
    </row>
    <row r="70" spans="1:5">
      <c r="A70" s="15">
        <v>2.6</v>
      </c>
      <c r="B70" s="47" t="s">
        <v>87</v>
      </c>
      <c r="C70" s="235"/>
      <c r="D70" s="42"/>
      <c r="E70" s="130"/>
    </row>
    <row r="71" spans="1:5" s="2" customFormat="1">
      <c r="A71" s="13">
        <v>3</v>
      </c>
      <c r="B71" s="231" t="s">
        <v>346</v>
      </c>
      <c r="C71" s="234"/>
      <c r="D71" s="232"/>
      <c r="E71" s="95"/>
    </row>
    <row r="72" spans="1:5" s="2" customFormat="1">
      <c r="A72" s="13">
        <v>4</v>
      </c>
      <c r="B72" s="13" t="s">
        <v>202</v>
      </c>
      <c r="C72" s="234">
        <f>SUM(C73:C74)</f>
        <v>0</v>
      </c>
      <c r="D72" s="77">
        <f>SUM(D73:D74)</f>
        <v>0</v>
      </c>
      <c r="E72" s="95"/>
    </row>
    <row r="73" spans="1:5" s="2" customFormat="1">
      <c r="A73" s="15">
        <v>4.0999999999999996</v>
      </c>
      <c r="B73" s="15" t="s">
        <v>203</v>
      </c>
      <c r="C73" s="8"/>
      <c r="D73" s="8"/>
      <c r="E73" s="95"/>
    </row>
    <row r="74" spans="1:5" s="2" customFormat="1">
      <c r="A74" s="15">
        <v>4.2</v>
      </c>
      <c r="B74" s="15" t="s">
        <v>204</v>
      </c>
      <c r="C74" s="8"/>
      <c r="D74" s="8"/>
      <c r="E74" s="95"/>
    </row>
    <row r="75" spans="1:5" s="2" customFormat="1">
      <c r="A75" s="13">
        <v>5</v>
      </c>
      <c r="B75" s="230" t="s">
        <v>219</v>
      </c>
      <c r="C75" s="8"/>
      <c r="D75" s="77"/>
      <c r="E75" s="95"/>
    </row>
    <row r="76" spans="1:5" s="2" customFormat="1">
      <c r="A76" s="313"/>
      <c r="B76" s="313"/>
      <c r="C76" s="12"/>
      <c r="D76" s="12"/>
      <c r="E76" s="95"/>
    </row>
    <row r="77" spans="1:5" s="2" customFormat="1">
      <c r="A77" s="388" t="s">
        <v>389</v>
      </c>
      <c r="B77" s="388"/>
      <c r="C77" s="388"/>
      <c r="D77" s="388"/>
      <c r="E77" s="95"/>
    </row>
    <row r="78" spans="1:5" s="2" customFormat="1">
      <c r="A78" s="313"/>
      <c r="B78" s="313"/>
      <c r="C78" s="12"/>
      <c r="D78" s="12"/>
      <c r="E78" s="95"/>
    </row>
    <row r="79" spans="1:5" s="22" customFormat="1" ht="12.75"/>
    <row r="80" spans="1:5" s="2" customFormat="1">
      <c r="A80" s="64" t="s">
        <v>92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390</v>
      </c>
      <c r="D83" s="12"/>
      <c r="E83"/>
      <c r="F83"/>
      <c r="G83"/>
      <c r="H83"/>
      <c r="I83"/>
    </row>
    <row r="84" spans="1:9" s="2" customFormat="1">
      <c r="A84"/>
      <c r="B84" s="389" t="s">
        <v>391</v>
      </c>
      <c r="C84" s="389"/>
      <c r="D84" s="389"/>
      <c r="E84"/>
      <c r="F84"/>
      <c r="G84"/>
      <c r="H84"/>
      <c r="I84"/>
    </row>
    <row r="85" spans="1:9" customFormat="1" ht="12.75">
      <c r="B85" s="62" t="s">
        <v>392</v>
      </c>
    </row>
    <row r="86" spans="1:9" s="2" customFormat="1">
      <c r="A86" s="11"/>
      <c r="B86" s="389" t="s">
        <v>393</v>
      </c>
      <c r="C86" s="389"/>
      <c r="D86" s="389"/>
    </row>
    <row r="87" spans="1:9" s="22" customFormat="1" ht="12.75"/>
    <row r="88" spans="1:9" s="22" customFormat="1" ht="12.75"/>
  </sheetData>
  <mergeCells count="6">
    <mergeCell ref="C1:D1"/>
    <mergeCell ref="C2:D2"/>
    <mergeCell ref="A77:D77"/>
    <mergeCell ref="B84:D84"/>
    <mergeCell ref="B86:D86"/>
    <mergeCell ref="C4:D4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4"/>
  <sheetViews>
    <sheetView showGridLines="0" view="pageBreakPreview" zoomScale="80" zoomScaleSheetLayoutView="80" workbookViewId="0">
      <selection activeCell="C5" sqref="C5:D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267</v>
      </c>
      <c r="B1" s="70"/>
      <c r="C1" s="383" t="s">
        <v>93</v>
      </c>
      <c r="D1" s="383"/>
      <c r="E1" s="83"/>
    </row>
    <row r="2" spans="1:5" s="6" customFormat="1">
      <c r="A2" s="68" t="s">
        <v>261</v>
      </c>
      <c r="B2" s="70"/>
      <c r="C2" s="386"/>
      <c r="D2" s="386"/>
      <c r="E2" s="83"/>
    </row>
    <row r="3" spans="1:5" s="6" customFormat="1">
      <c r="A3" s="69" t="s">
        <v>100</v>
      </c>
      <c r="B3" s="68"/>
      <c r="C3" s="141"/>
      <c r="D3" s="141"/>
      <c r="E3" s="83"/>
    </row>
    <row r="4" spans="1:5" s="6" customFormat="1">
      <c r="A4" s="69"/>
      <c r="B4" s="69"/>
      <c r="C4" s="289"/>
      <c r="D4" s="298"/>
      <c r="E4" s="83"/>
    </row>
    <row r="5" spans="1:5">
      <c r="A5" s="70" t="e">
        <f>#REF!</f>
        <v>#REF!</v>
      </c>
      <c r="B5" s="70"/>
      <c r="C5" s="373" t="s">
        <v>738</v>
      </c>
      <c r="D5" s="374"/>
      <c r="E5" s="84"/>
    </row>
    <row r="6" spans="1:5">
      <c r="A6" s="73" t="str">
        <f>'ფორმა N1'!D4</f>
        <v>სალომე ზურაბიშვილი</v>
      </c>
      <c r="B6" s="73"/>
      <c r="C6" s="74"/>
      <c r="D6" s="74"/>
      <c r="E6" s="84"/>
    </row>
    <row r="7" spans="1:5">
      <c r="A7" s="70"/>
      <c r="B7" s="70"/>
      <c r="C7" s="69"/>
      <c r="D7" s="69"/>
      <c r="E7" s="84"/>
    </row>
    <row r="8" spans="1:5" s="6" customFormat="1">
      <c r="A8" s="140"/>
      <c r="B8" s="140"/>
      <c r="C8" s="71"/>
      <c r="D8" s="71"/>
      <c r="E8" s="83"/>
    </row>
    <row r="9" spans="1:5" s="6" customFormat="1" ht="30">
      <c r="A9" s="81" t="s">
        <v>60</v>
      </c>
      <c r="B9" s="81" t="s">
        <v>266</v>
      </c>
      <c r="C9" s="72" t="s">
        <v>8</v>
      </c>
      <c r="D9" s="72" t="s">
        <v>7</v>
      </c>
      <c r="E9" s="83"/>
    </row>
    <row r="10" spans="1:5" s="9" customFormat="1" ht="18">
      <c r="A10" s="90" t="s">
        <v>262</v>
      </c>
      <c r="B10" s="90"/>
      <c r="C10" s="4"/>
      <c r="D10" s="4"/>
      <c r="E10" s="85"/>
    </row>
    <row r="11" spans="1:5" s="10" customFormat="1">
      <c r="A11" s="90" t="s">
        <v>263</v>
      </c>
      <c r="B11" s="90"/>
      <c r="C11" s="4"/>
      <c r="D11" s="4"/>
      <c r="E11" s="86"/>
    </row>
    <row r="12" spans="1:5" s="10" customFormat="1">
      <c r="A12" s="79" t="s">
        <v>218</v>
      </c>
      <c r="B12" s="79"/>
      <c r="C12" s="4"/>
      <c r="D12" s="4"/>
      <c r="E12" s="86"/>
    </row>
    <row r="13" spans="1:5" s="10" customFormat="1">
      <c r="A13" s="79" t="s">
        <v>218</v>
      </c>
      <c r="B13" s="79"/>
      <c r="C13" s="4"/>
      <c r="D13" s="4"/>
      <c r="E13" s="86"/>
    </row>
    <row r="14" spans="1:5" s="10" customFormat="1">
      <c r="A14" s="79" t="s">
        <v>218</v>
      </c>
      <c r="B14" s="79"/>
      <c r="C14" s="4"/>
      <c r="D14" s="4"/>
      <c r="E14" s="86"/>
    </row>
    <row r="15" spans="1:5" s="10" customFormat="1">
      <c r="A15" s="79" t="s">
        <v>218</v>
      </c>
      <c r="B15" s="79"/>
      <c r="C15" s="4"/>
      <c r="D15" s="4"/>
      <c r="E15" s="86"/>
    </row>
    <row r="16" spans="1:5" s="10" customFormat="1">
      <c r="A16" s="79" t="s">
        <v>218</v>
      </c>
      <c r="B16" s="79"/>
      <c r="C16" s="4"/>
      <c r="D16" s="4"/>
      <c r="E16" s="86"/>
    </row>
    <row r="17" spans="1:9" s="10" customFormat="1" ht="17.25" customHeight="1">
      <c r="A17" s="90" t="s">
        <v>264</v>
      </c>
      <c r="B17" s="79" t="s">
        <v>409</v>
      </c>
      <c r="C17" s="343">
        <v>12195.76</v>
      </c>
      <c r="D17" s="343">
        <v>12195.76</v>
      </c>
      <c r="E17" s="86"/>
    </row>
    <row r="18" spans="1:9" s="10" customFormat="1" ht="18" customHeight="1">
      <c r="A18" s="90" t="s">
        <v>265</v>
      </c>
      <c r="B18" s="79" t="s">
        <v>431</v>
      </c>
      <c r="C18" s="4">
        <v>1400</v>
      </c>
      <c r="D18" s="4">
        <v>1400</v>
      </c>
      <c r="E18" s="86"/>
    </row>
    <row r="19" spans="1:9" s="3" customFormat="1">
      <c r="A19" s="80"/>
      <c r="B19" s="80"/>
      <c r="C19" s="4"/>
      <c r="D19" s="4"/>
      <c r="E19" s="87"/>
    </row>
    <row r="20" spans="1:9">
      <c r="A20" s="91"/>
      <c r="B20" s="91" t="s">
        <v>268</v>
      </c>
      <c r="C20" s="348">
        <f>SUM(C10:C19)</f>
        <v>13595.76</v>
      </c>
      <c r="D20" s="348">
        <f>SUM(D10:D19)</f>
        <v>13595.76</v>
      </c>
      <c r="E20" s="88"/>
    </row>
    <row r="21" spans="1:9">
      <c r="A21" s="43"/>
      <c r="B21" s="43"/>
    </row>
    <row r="22" spans="1:9">
      <c r="A22" s="2" t="s">
        <v>335</v>
      </c>
      <c r="E22" s="5"/>
    </row>
    <row r="23" spans="1:9">
      <c r="A23" s="2" t="s">
        <v>331</v>
      </c>
    </row>
    <row r="24" spans="1:9">
      <c r="A24" s="195" t="s">
        <v>332</v>
      </c>
    </row>
    <row r="25" spans="1:9">
      <c r="A25" s="195"/>
    </row>
    <row r="26" spans="1:9">
      <c r="A26" s="195" t="s">
        <v>281</v>
      </c>
    </row>
    <row r="27" spans="1:9" s="22" customFormat="1" ht="12.75"/>
    <row r="28" spans="1:9">
      <c r="A28" s="64" t="s">
        <v>92</v>
      </c>
      <c r="E28" s="5"/>
    </row>
    <row r="29" spans="1:9">
      <c r="E29"/>
      <c r="F29"/>
      <c r="G29"/>
      <c r="H29"/>
      <c r="I29"/>
    </row>
    <row r="30" spans="1:9">
      <c r="D30" s="12"/>
      <c r="E30"/>
      <c r="F30"/>
      <c r="G30"/>
      <c r="H30"/>
      <c r="I30"/>
    </row>
    <row r="31" spans="1:9">
      <c r="A31" s="64"/>
      <c r="B31" s="64" t="s">
        <v>211</v>
      </c>
      <c r="D31" s="12"/>
      <c r="E31"/>
      <c r="F31"/>
      <c r="G31"/>
      <c r="H31"/>
      <c r="I31"/>
    </row>
    <row r="32" spans="1:9">
      <c r="B32" s="2" t="s">
        <v>210</v>
      </c>
      <c r="D32" s="12"/>
      <c r="E32"/>
      <c r="F32"/>
      <c r="G32"/>
      <c r="H32"/>
      <c r="I32"/>
    </row>
    <row r="33" spans="1:2" customFormat="1" ht="12.75">
      <c r="A33" s="62"/>
      <c r="B33" s="62" t="s">
        <v>99</v>
      </c>
    </row>
    <row r="34" spans="1:2" s="22" customFormat="1" ht="12.75"/>
  </sheetData>
  <mergeCells count="3">
    <mergeCell ref="C1:D1"/>
    <mergeCell ref="C2:D2"/>
    <mergeCell ref="C5:D5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7"/>
  <sheetViews>
    <sheetView view="pageBreakPreview" zoomScale="80" zoomScaleSheetLayoutView="80" workbookViewId="0">
      <selection activeCell="I4" sqref="I4:J4"/>
    </sheetView>
  </sheetViews>
  <sheetFormatPr defaultRowHeight="12.75"/>
  <cols>
    <col min="1" max="1" width="5.42578125" style="164" customWidth="1"/>
    <col min="2" max="2" width="20.85546875" style="164" customWidth="1"/>
    <col min="3" max="3" width="26" style="164" customWidth="1"/>
    <col min="4" max="4" width="17" style="164" customWidth="1"/>
    <col min="5" max="5" width="18.140625" style="164" customWidth="1"/>
    <col min="6" max="6" width="14.7109375" style="164" customWidth="1"/>
    <col min="7" max="7" width="15.5703125" style="164" customWidth="1"/>
    <col min="8" max="8" width="14.7109375" style="164" customWidth="1"/>
    <col min="9" max="9" width="29.7109375" style="164" customWidth="1"/>
    <col min="10" max="10" width="0" style="164" hidden="1" customWidth="1"/>
    <col min="11" max="16384" width="9.140625" style="164"/>
  </cols>
  <sheetData>
    <row r="1" spans="1:10" ht="15">
      <c r="A1" s="68" t="s">
        <v>365</v>
      </c>
      <c r="B1" s="68"/>
      <c r="C1" s="70"/>
      <c r="D1" s="70"/>
      <c r="E1" s="70"/>
      <c r="F1" s="70"/>
      <c r="G1" s="240"/>
      <c r="H1" s="240"/>
      <c r="I1" s="383" t="s">
        <v>93</v>
      </c>
      <c r="J1" s="383"/>
    </row>
    <row r="2" spans="1:10" ht="15">
      <c r="A2" s="69" t="s">
        <v>100</v>
      </c>
      <c r="B2" s="68"/>
      <c r="C2" s="70"/>
      <c r="D2" s="70"/>
      <c r="E2" s="70"/>
      <c r="F2" s="70"/>
      <c r="G2" s="240"/>
      <c r="H2" s="240"/>
      <c r="I2" s="386"/>
      <c r="J2" s="386"/>
    </row>
    <row r="3" spans="1:10" ht="15">
      <c r="A3" s="69"/>
      <c r="B3" s="69"/>
      <c r="C3" s="68"/>
      <c r="D3" s="68"/>
      <c r="E3" s="68"/>
      <c r="F3" s="68"/>
      <c r="G3" s="240"/>
      <c r="H3" s="240"/>
      <c r="I3" s="289"/>
      <c r="J3" s="298"/>
    </row>
    <row r="4" spans="1:10" ht="15">
      <c r="A4" s="70" t="s">
        <v>214</v>
      </c>
      <c r="B4" s="70"/>
      <c r="C4" s="70"/>
      <c r="D4" s="70"/>
      <c r="E4" s="70"/>
      <c r="F4" s="70"/>
      <c r="G4" s="69"/>
      <c r="H4" s="69"/>
      <c r="I4" s="373" t="s">
        <v>738</v>
      </c>
      <c r="J4" s="374"/>
    </row>
    <row r="5" spans="1:10" ht="15">
      <c r="A5" s="73" t="str">
        <f>'ფორმა N1'!D4</f>
        <v>სალომე ზურაბიშვილი</v>
      </c>
      <c r="B5" s="73"/>
      <c r="C5" s="73"/>
      <c r="D5" s="73"/>
      <c r="E5" s="73"/>
      <c r="F5" s="73"/>
      <c r="G5" s="74"/>
      <c r="H5" s="74"/>
      <c r="I5" s="74"/>
    </row>
    <row r="6" spans="1:10" ht="15">
      <c r="A6" s="70"/>
      <c r="B6" s="70"/>
      <c r="C6" s="70"/>
      <c r="D6" s="70"/>
      <c r="E6" s="70"/>
      <c r="F6" s="70"/>
      <c r="G6" s="69"/>
      <c r="H6" s="69"/>
      <c r="I6" s="69"/>
    </row>
    <row r="7" spans="1:10" ht="15">
      <c r="A7" s="239"/>
      <c r="B7" s="239"/>
      <c r="C7" s="239"/>
      <c r="D7" s="239"/>
      <c r="E7" s="239"/>
      <c r="F7" s="239"/>
      <c r="G7" s="71"/>
      <c r="H7" s="71"/>
      <c r="I7" s="71"/>
    </row>
    <row r="8" spans="1:10" ht="45">
      <c r="A8" s="82" t="s">
        <v>60</v>
      </c>
      <c r="B8" s="82" t="s">
        <v>272</v>
      </c>
      <c r="C8" s="82" t="s">
        <v>273</v>
      </c>
      <c r="D8" s="82" t="s">
        <v>183</v>
      </c>
      <c r="E8" s="82" t="s">
        <v>277</v>
      </c>
      <c r="F8" s="82" t="s">
        <v>280</v>
      </c>
      <c r="G8" s="72" t="s">
        <v>8</v>
      </c>
      <c r="H8" s="72" t="s">
        <v>7</v>
      </c>
      <c r="I8" s="72" t="s">
        <v>320</v>
      </c>
      <c r="J8" s="209" t="s">
        <v>279</v>
      </c>
    </row>
    <row r="9" spans="1:10" ht="15">
      <c r="A9" s="90">
        <v>1</v>
      </c>
      <c r="B9" s="90"/>
      <c r="C9" s="90"/>
      <c r="D9" s="90"/>
      <c r="E9" s="90"/>
      <c r="F9" s="90"/>
      <c r="G9" s="4"/>
      <c r="H9" s="4"/>
      <c r="I9" s="4"/>
      <c r="J9" s="209" t="s">
        <v>0</v>
      </c>
    </row>
    <row r="10" spans="1:10" ht="15">
      <c r="A10" s="90">
        <v>12</v>
      </c>
      <c r="B10" s="79"/>
      <c r="C10" s="79"/>
      <c r="D10" s="79"/>
      <c r="E10" s="79"/>
      <c r="F10" s="90"/>
      <c r="G10" s="4"/>
      <c r="H10" s="4"/>
      <c r="I10" s="4"/>
    </row>
    <row r="11" spans="1:10" ht="15">
      <c r="A11" s="90">
        <v>13</v>
      </c>
      <c r="B11" s="79"/>
      <c r="C11" s="79"/>
      <c r="D11" s="79"/>
      <c r="E11" s="79"/>
      <c r="F11" s="90"/>
      <c r="G11" s="4"/>
      <c r="H11" s="4"/>
      <c r="I11" s="4"/>
    </row>
    <row r="12" spans="1:10" ht="15">
      <c r="A12" s="90">
        <v>14</v>
      </c>
      <c r="B12" s="79"/>
      <c r="C12" s="79"/>
      <c r="D12" s="79"/>
      <c r="E12" s="79"/>
      <c r="F12" s="90"/>
      <c r="G12" s="4"/>
      <c r="H12" s="4"/>
      <c r="I12" s="4"/>
    </row>
    <row r="13" spans="1:10" ht="15">
      <c r="A13" s="90">
        <v>15</v>
      </c>
      <c r="B13" s="79"/>
      <c r="C13" s="79"/>
      <c r="D13" s="79"/>
      <c r="E13" s="79"/>
      <c r="F13" s="90"/>
      <c r="G13" s="4"/>
      <c r="H13" s="4"/>
      <c r="I13" s="4"/>
    </row>
    <row r="14" spans="1:10" ht="15">
      <c r="A14" s="79" t="s">
        <v>216</v>
      </c>
      <c r="B14" s="79"/>
      <c r="C14" s="79"/>
      <c r="D14" s="79"/>
      <c r="E14" s="79"/>
      <c r="F14" s="90"/>
      <c r="G14" s="4"/>
      <c r="H14" s="4"/>
      <c r="I14" s="4"/>
    </row>
    <row r="15" spans="1:10" ht="15">
      <c r="A15" s="79"/>
      <c r="B15" s="91"/>
      <c r="C15" s="91"/>
      <c r="D15" s="91"/>
      <c r="E15" s="91"/>
      <c r="F15" s="79" t="s">
        <v>351</v>
      </c>
      <c r="G15" s="78">
        <f>SUM(G9:G14)</f>
        <v>0</v>
      </c>
      <c r="H15" s="78">
        <f>SUM(H9:H14)</f>
        <v>0</v>
      </c>
      <c r="I15" s="78">
        <f>SUM(I9:I14)</f>
        <v>0</v>
      </c>
    </row>
    <row r="16" spans="1:10" ht="15">
      <c r="A16" s="207"/>
      <c r="B16" s="207"/>
      <c r="C16" s="207"/>
      <c r="D16" s="207"/>
      <c r="E16" s="207"/>
      <c r="F16" s="207"/>
      <c r="G16" s="207"/>
      <c r="H16" s="163"/>
      <c r="I16" s="163"/>
    </row>
    <row r="17" spans="1:9" ht="15">
      <c r="A17" s="208" t="s">
        <v>366</v>
      </c>
      <c r="B17" s="208"/>
      <c r="C17" s="207"/>
      <c r="D17" s="207"/>
      <c r="E17" s="207"/>
      <c r="F17" s="207"/>
      <c r="G17" s="207"/>
      <c r="H17" s="163"/>
      <c r="I17" s="163"/>
    </row>
    <row r="18" spans="1:9" ht="15">
      <c r="A18" s="208"/>
      <c r="B18" s="208"/>
      <c r="C18" s="207"/>
      <c r="D18" s="207"/>
      <c r="E18" s="207"/>
      <c r="F18" s="207"/>
      <c r="G18" s="207"/>
      <c r="H18" s="163"/>
      <c r="I18" s="163"/>
    </row>
    <row r="19" spans="1:9" ht="15">
      <c r="A19" s="208"/>
      <c r="B19" s="208"/>
      <c r="C19" s="163"/>
      <c r="D19" s="163"/>
      <c r="E19" s="163"/>
      <c r="F19" s="163"/>
      <c r="G19" s="163"/>
      <c r="H19" s="163"/>
      <c r="I19" s="163"/>
    </row>
    <row r="20" spans="1:9" ht="15">
      <c r="A20" s="208"/>
      <c r="B20" s="208"/>
      <c r="C20" s="163"/>
      <c r="D20" s="163"/>
      <c r="E20" s="163"/>
      <c r="F20" s="163"/>
      <c r="G20" s="163"/>
      <c r="H20" s="163"/>
      <c r="I20" s="163"/>
    </row>
    <row r="21" spans="1:9">
      <c r="A21" s="205"/>
      <c r="B21" s="205"/>
      <c r="C21" s="205"/>
      <c r="D21" s="205"/>
      <c r="E21" s="205"/>
      <c r="F21" s="205"/>
      <c r="G21" s="205"/>
      <c r="H21" s="205"/>
      <c r="I21" s="205"/>
    </row>
    <row r="22" spans="1:9" ht="15">
      <c r="A22" s="169" t="s">
        <v>92</v>
      </c>
      <c r="B22" s="169"/>
      <c r="C22" s="163"/>
      <c r="D22" s="163"/>
      <c r="E22" s="163"/>
      <c r="F22" s="163"/>
      <c r="G22" s="163"/>
      <c r="H22" s="163"/>
      <c r="I22" s="163"/>
    </row>
    <row r="23" spans="1:9" ht="15">
      <c r="A23" s="163"/>
      <c r="B23" s="163"/>
      <c r="C23" s="163"/>
      <c r="D23" s="163"/>
      <c r="E23" s="163"/>
      <c r="F23" s="163"/>
      <c r="G23" s="163"/>
      <c r="H23" s="163"/>
      <c r="I23" s="163"/>
    </row>
    <row r="24" spans="1:9" ht="15">
      <c r="A24" s="163"/>
      <c r="B24" s="163"/>
      <c r="C24" s="163"/>
      <c r="D24" s="163"/>
      <c r="E24" s="167"/>
      <c r="F24" s="167"/>
      <c r="G24" s="167"/>
      <c r="H24" s="163"/>
      <c r="I24" s="163"/>
    </row>
    <row r="25" spans="1:9" ht="15">
      <c r="A25" s="169"/>
      <c r="B25" s="169"/>
      <c r="C25" s="169" t="s">
        <v>319</v>
      </c>
      <c r="D25" s="169"/>
      <c r="E25" s="169"/>
      <c r="F25" s="169"/>
      <c r="G25" s="169"/>
      <c r="H25" s="163"/>
      <c r="I25" s="163"/>
    </row>
    <row r="26" spans="1:9" ht="15">
      <c r="A26" s="163"/>
      <c r="B26" s="163"/>
      <c r="C26" s="163" t="s">
        <v>318</v>
      </c>
      <c r="D26" s="163"/>
      <c r="E26" s="163"/>
      <c r="F26" s="163"/>
      <c r="G26" s="163"/>
      <c r="H26" s="163"/>
      <c r="I26" s="163"/>
    </row>
    <row r="27" spans="1:9">
      <c r="A27" s="171"/>
      <c r="B27" s="171"/>
      <c r="C27" s="171" t="s">
        <v>99</v>
      </c>
      <c r="D27" s="171"/>
      <c r="E27" s="171"/>
      <c r="F27" s="171"/>
      <c r="G27" s="171"/>
    </row>
  </sheetData>
  <mergeCells count="3">
    <mergeCell ref="I1:J1"/>
    <mergeCell ref="I2:J2"/>
    <mergeCell ref="I4:J4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8"/>
  <sheetViews>
    <sheetView view="pageBreakPreview" zoomScale="80" zoomScaleSheetLayoutView="80" workbookViewId="0">
      <selection activeCell="G4" sqref="G4:H4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367</v>
      </c>
      <c r="B1" s="70"/>
      <c r="C1" s="70"/>
      <c r="D1" s="70"/>
      <c r="E1" s="70"/>
      <c r="F1" s="70"/>
      <c r="G1" s="383" t="s">
        <v>93</v>
      </c>
      <c r="H1" s="383"/>
      <c r="I1" s="318"/>
    </row>
    <row r="2" spans="1:9" ht="15">
      <c r="A2" s="69" t="s">
        <v>100</v>
      </c>
      <c r="B2" s="70"/>
      <c r="C2" s="70"/>
      <c r="D2" s="70"/>
      <c r="E2" s="70"/>
      <c r="F2" s="70"/>
      <c r="G2" s="386"/>
      <c r="H2" s="386"/>
      <c r="I2" s="69"/>
    </row>
    <row r="3" spans="1:9" ht="15">
      <c r="A3" s="69"/>
      <c r="B3" s="69"/>
      <c r="C3" s="69"/>
      <c r="D3" s="69"/>
      <c r="E3" s="69"/>
      <c r="F3" s="69"/>
      <c r="G3" s="289"/>
      <c r="H3" s="298"/>
      <c r="I3" s="318"/>
    </row>
    <row r="4" spans="1:9" ht="15">
      <c r="A4" s="70" t="s">
        <v>214</v>
      </c>
      <c r="B4" s="70"/>
      <c r="C4" s="70"/>
      <c r="D4" s="70"/>
      <c r="E4" s="70"/>
      <c r="F4" s="70"/>
      <c r="G4" s="373" t="s">
        <v>738</v>
      </c>
      <c r="H4" s="374"/>
      <c r="I4" s="69"/>
    </row>
    <row r="5" spans="1:9" ht="15">
      <c r="A5" s="73" t="str">
        <f>'ფორმა N1'!D4</f>
        <v>სალომე ზურაბიშვილი</v>
      </c>
      <c r="B5" s="73"/>
      <c r="C5" s="73"/>
      <c r="D5" s="73"/>
      <c r="E5" s="73"/>
      <c r="F5" s="73"/>
      <c r="G5" s="74"/>
      <c r="H5" s="74"/>
      <c r="I5" s="74"/>
    </row>
    <row r="6" spans="1:9" ht="15">
      <c r="A6" s="70"/>
      <c r="B6" s="70"/>
      <c r="C6" s="70"/>
      <c r="D6" s="70"/>
      <c r="E6" s="70"/>
      <c r="F6" s="70"/>
      <c r="G6" s="69"/>
      <c r="H6" s="69"/>
      <c r="I6" s="69"/>
    </row>
    <row r="7" spans="1:9" ht="15">
      <c r="A7" s="239"/>
      <c r="B7" s="239"/>
      <c r="C7" s="239"/>
      <c r="D7" s="239"/>
      <c r="E7" s="239"/>
      <c r="F7" s="239"/>
      <c r="G7" s="71"/>
      <c r="H7" s="71"/>
      <c r="I7" s="318"/>
    </row>
    <row r="8" spans="1:9" ht="45">
      <c r="A8" s="314" t="s">
        <v>60</v>
      </c>
      <c r="B8" s="72" t="s">
        <v>272</v>
      </c>
      <c r="C8" s="82" t="s">
        <v>273</v>
      </c>
      <c r="D8" s="82" t="s">
        <v>183</v>
      </c>
      <c r="E8" s="82" t="s">
        <v>276</v>
      </c>
      <c r="F8" s="82" t="s">
        <v>275</v>
      </c>
      <c r="G8" s="82" t="s">
        <v>314</v>
      </c>
      <c r="H8" s="72" t="s">
        <v>8</v>
      </c>
      <c r="I8" s="72" t="s">
        <v>7</v>
      </c>
    </row>
    <row r="9" spans="1:9" ht="15">
      <c r="A9" s="315"/>
      <c r="B9" s="316"/>
      <c r="C9" s="90"/>
      <c r="D9" s="90"/>
      <c r="E9" s="90"/>
      <c r="F9" s="90"/>
      <c r="G9" s="90"/>
      <c r="H9" s="4"/>
      <c r="I9" s="4"/>
    </row>
    <row r="10" spans="1:9" ht="15">
      <c r="A10" s="315"/>
      <c r="B10" s="316"/>
      <c r="C10" s="90"/>
      <c r="D10" s="90"/>
      <c r="E10" s="90"/>
      <c r="F10" s="90"/>
      <c r="G10" s="90"/>
      <c r="H10" s="4"/>
      <c r="I10" s="4"/>
    </row>
    <row r="11" spans="1:9" ht="15">
      <c r="A11" s="315"/>
      <c r="B11" s="316"/>
      <c r="C11" s="79"/>
      <c r="D11" s="79"/>
      <c r="E11" s="79"/>
      <c r="F11" s="79"/>
      <c r="G11" s="79"/>
      <c r="H11" s="4"/>
      <c r="I11" s="4"/>
    </row>
    <row r="12" spans="1:9" ht="15">
      <c r="A12" s="315"/>
      <c r="B12" s="316"/>
      <c r="C12" s="79"/>
      <c r="D12" s="79"/>
      <c r="E12" s="79"/>
      <c r="F12" s="79"/>
      <c r="G12" s="79"/>
      <c r="H12" s="4"/>
      <c r="I12" s="4"/>
    </row>
    <row r="13" spans="1:9" ht="15">
      <c r="A13" s="315"/>
      <c r="B13" s="316"/>
      <c r="C13" s="79"/>
      <c r="D13" s="79"/>
      <c r="E13" s="79"/>
      <c r="F13" s="79"/>
      <c r="G13" s="79"/>
      <c r="H13" s="4"/>
      <c r="I13" s="4"/>
    </row>
    <row r="14" spans="1:9" ht="15">
      <c r="A14" s="315"/>
      <c r="B14" s="316"/>
      <c r="C14" s="79"/>
      <c r="D14" s="79"/>
      <c r="E14" s="79"/>
      <c r="F14" s="79"/>
      <c r="G14" s="79"/>
      <c r="H14" s="4"/>
      <c r="I14" s="4"/>
    </row>
    <row r="15" spans="1:9" ht="15">
      <c r="A15" s="315"/>
      <c r="B15" s="316"/>
      <c r="C15" s="79"/>
      <c r="D15" s="79"/>
      <c r="E15" s="79"/>
      <c r="F15" s="79"/>
      <c r="G15" s="79"/>
      <c r="H15" s="4"/>
      <c r="I15" s="4"/>
    </row>
    <row r="16" spans="1:9" ht="15">
      <c r="A16" s="315"/>
      <c r="B16" s="317"/>
      <c r="C16" s="91"/>
      <c r="D16" s="91"/>
      <c r="E16" s="91"/>
      <c r="F16" s="91"/>
      <c r="G16" s="91" t="s">
        <v>271</v>
      </c>
      <c r="H16" s="78">
        <f>SUM(H9:H15)</f>
        <v>0</v>
      </c>
      <c r="I16" s="78">
        <f>SUM(I9:I15)</f>
        <v>0</v>
      </c>
    </row>
    <row r="17" spans="1:8" ht="15">
      <c r="A17" s="43"/>
      <c r="B17" s="43"/>
      <c r="C17" s="43"/>
      <c r="D17" s="43"/>
      <c r="E17" s="43"/>
      <c r="F17" s="43"/>
      <c r="G17" s="2"/>
      <c r="H17" s="2"/>
    </row>
    <row r="18" spans="1:8" ht="15">
      <c r="A18" s="195" t="s">
        <v>368</v>
      </c>
      <c r="B18" s="43"/>
      <c r="C18" s="43"/>
      <c r="D18" s="43"/>
      <c r="E18" s="43"/>
      <c r="F18" s="43"/>
      <c r="G18" s="2"/>
      <c r="H18" s="2"/>
    </row>
    <row r="19" spans="1:8" ht="15">
      <c r="A19" s="195"/>
      <c r="B19" s="43"/>
      <c r="C19" s="43"/>
      <c r="D19" s="43"/>
      <c r="E19" s="43"/>
      <c r="F19" s="43"/>
      <c r="G19" s="2"/>
      <c r="H19" s="2"/>
    </row>
    <row r="20" spans="1:8" ht="15">
      <c r="A20" s="195"/>
      <c r="B20" s="2"/>
      <c r="C20" s="2"/>
      <c r="D20" s="2"/>
      <c r="E20" s="2"/>
      <c r="F20" s="2"/>
      <c r="G20" s="2"/>
      <c r="H20" s="2"/>
    </row>
    <row r="21" spans="1:8" ht="15">
      <c r="A21" s="195"/>
      <c r="B21" s="2"/>
      <c r="C21" s="2"/>
      <c r="D21" s="2"/>
      <c r="E21" s="2"/>
      <c r="F21" s="2"/>
      <c r="G21" s="2"/>
      <c r="H21" s="2"/>
    </row>
    <row r="22" spans="1:8">
      <c r="A22" s="22"/>
      <c r="B22" s="22"/>
      <c r="C22" s="22"/>
      <c r="D22" s="22"/>
      <c r="E22" s="22"/>
      <c r="F22" s="22"/>
      <c r="G22" s="22"/>
      <c r="H22" s="22"/>
    </row>
    <row r="23" spans="1:8" ht="15">
      <c r="A23" s="64" t="s">
        <v>92</v>
      </c>
      <c r="B23" s="2"/>
      <c r="C23" s="2"/>
      <c r="D23" s="2"/>
      <c r="E23" s="2"/>
      <c r="F23" s="2"/>
      <c r="G23" s="2"/>
      <c r="H23" s="2"/>
    </row>
    <row r="24" spans="1:8" ht="15">
      <c r="A24" s="2"/>
      <c r="B24" s="2"/>
      <c r="C24" s="2"/>
      <c r="D24" s="2"/>
      <c r="E24" s="2"/>
      <c r="F24" s="2"/>
      <c r="G24" s="2"/>
      <c r="H24" s="2"/>
    </row>
    <row r="25" spans="1:8" ht="15">
      <c r="A25" s="2"/>
      <c r="B25" s="2"/>
      <c r="C25" s="2"/>
      <c r="D25" s="2"/>
      <c r="E25" s="2"/>
      <c r="F25" s="2"/>
      <c r="G25" s="2"/>
      <c r="H25" s="12"/>
    </row>
    <row r="26" spans="1:8" ht="15">
      <c r="A26" s="64"/>
      <c r="B26" s="64" t="s">
        <v>211</v>
      </c>
      <c r="C26" s="64"/>
      <c r="D26" s="64"/>
      <c r="E26" s="64"/>
      <c r="F26" s="64"/>
      <c r="G26" s="2"/>
      <c r="H26" s="12"/>
    </row>
    <row r="27" spans="1:8" ht="15">
      <c r="A27" s="2"/>
      <c r="B27" s="2" t="s">
        <v>210</v>
      </c>
      <c r="C27" s="2"/>
      <c r="D27" s="2"/>
      <c r="E27" s="2"/>
      <c r="F27" s="2"/>
      <c r="G27" s="2"/>
      <c r="H27" s="12"/>
    </row>
    <row r="28" spans="1:8">
      <c r="A28" s="62"/>
      <c r="B28" s="62" t="s">
        <v>99</v>
      </c>
      <c r="C28" s="62"/>
      <c r="D28" s="62"/>
      <c r="E28" s="62"/>
      <c r="F28" s="62"/>
    </row>
  </sheetData>
  <mergeCells count="3">
    <mergeCell ref="G1:H1"/>
    <mergeCell ref="G2:H2"/>
    <mergeCell ref="G4:H4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"/>
  <sheetViews>
    <sheetView view="pageBreakPreview" zoomScale="80" zoomScaleSheetLayoutView="80" workbookViewId="0">
      <selection activeCell="H4" sqref="H4:I4"/>
    </sheetView>
  </sheetViews>
  <sheetFormatPr defaultRowHeight="12.75"/>
  <cols>
    <col min="1" max="1" width="5.42578125" style="164" customWidth="1"/>
    <col min="2" max="2" width="13.140625" style="164" customWidth="1"/>
    <col min="3" max="3" width="15.140625" style="164" customWidth="1"/>
    <col min="4" max="4" width="18" style="164" customWidth="1"/>
    <col min="5" max="5" width="20.5703125" style="164" customWidth="1"/>
    <col min="6" max="6" width="21.28515625" style="164" customWidth="1"/>
    <col min="7" max="7" width="15.140625" style="164" customWidth="1"/>
    <col min="8" max="8" width="15.5703125" style="164" customWidth="1"/>
    <col min="9" max="9" width="13.42578125" style="164" customWidth="1"/>
    <col min="10" max="10" width="0" style="164" hidden="1" customWidth="1"/>
    <col min="11" max="16384" width="9.140625" style="164"/>
  </cols>
  <sheetData>
    <row r="1" spans="1:10" ht="15">
      <c r="A1" s="68" t="s">
        <v>369</v>
      </c>
      <c r="B1" s="68"/>
      <c r="C1" s="70"/>
      <c r="D1" s="70"/>
      <c r="E1" s="70"/>
      <c r="F1" s="70"/>
      <c r="G1" s="383" t="s">
        <v>93</v>
      </c>
      <c r="H1" s="383"/>
    </row>
    <row r="2" spans="1:10" ht="15">
      <c r="A2" s="69" t="s">
        <v>100</v>
      </c>
      <c r="B2" s="68"/>
      <c r="C2" s="70"/>
      <c r="D2" s="70"/>
      <c r="E2" s="70"/>
      <c r="F2" s="70"/>
      <c r="G2" s="386"/>
      <c r="H2" s="386"/>
    </row>
    <row r="3" spans="1:10" ht="15">
      <c r="A3" s="69"/>
      <c r="B3" s="69"/>
      <c r="C3" s="69"/>
      <c r="D3" s="69"/>
      <c r="E3" s="69"/>
      <c r="F3" s="69"/>
      <c r="G3" s="240"/>
      <c r="H3" s="289"/>
      <c r="I3" s="298"/>
    </row>
    <row r="4" spans="1:10" ht="15">
      <c r="A4" s="70" t="s">
        <v>214</v>
      </c>
      <c r="B4" s="70"/>
      <c r="C4" s="70"/>
      <c r="D4" s="70"/>
      <c r="E4" s="70"/>
      <c r="F4" s="70"/>
      <c r="G4" s="69"/>
      <c r="H4" s="373" t="s">
        <v>738</v>
      </c>
      <c r="I4" s="374"/>
    </row>
    <row r="5" spans="1:10" ht="15">
      <c r="A5" s="73" t="str">
        <f>'ფორმა N1'!D4</f>
        <v>სალომე ზურაბიშვილი</v>
      </c>
      <c r="B5" s="73"/>
      <c r="C5" s="73"/>
      <c r="D5" s="73"/>
      <c r="E5" s="73"/>
      <c r="F5" s="73"/>
      <c r="G5" s="74"/>
      <c r="H5" s="74"/>
    </row>
    <row r="6" spans="1:10" ht="15">
      <c r="A6" s="70"/>
      <c r="B6" s="70"/>
      <c r="C6" s="70"/>
      <c r="D6" s="70"/>
      <c r="E6" s="70"/>
      <c r="F6" s="70"/>
      <c r="G6" s="69"/>
      <c r="H6" s="69"/>
    </row>
    <row r="7" spans="1:10" ht="15">
      <c r="A7" s="239"/>
      <c r="B7" s="239"/>
      <c r="C7" s="239"/>
      <c r="D7" s="239"/>
      <c r="E7" s="239"/>
      <c r="F7" s="239"/>
      <c r="G7" s="71"/>
      <c r="H7" s="71"/>
    </row>
    <row r="8" spans="1:10" ht="30">
      <c r="A8" s="82" t="s">
        <v>60</v>
      </c>
      <c r="B8" s="82" t="s">
        <v>272</v>
      </c>
      <c r="C8" s="82" t="s">
        <v>273</v>
      </c>
      <c r="D8" s="82" t="s">
        <v>183</v>
      </c>
      <c r="E8" s="82" t="s">
        <v>280</v>
      </c>
      <c r="F8" s="82" t="s">
        <v>274</v>
      </c>
      <c r="G8" s="72" t="s">
        <v>8</v>
      </c>
      <c r="H8" s="72" t="s">
        <v>7</v>
      </c>
      <c r="J8" s="209" t="s">
        <v>279</v>
      </c>
    </row>
    <row r="9" spans="1:10" ht="15">
      <c r="A9" s="90"/>
      <c r="B9" s="90"/>
      <c r="C9" s="90"/>
      <c r="D9" s="90"/>
      <c r="E9" s="90"/>
      <c r="F9" s="90"/>
      <c r="G9" s="4"/>
      <c r="H9" s="4"/>
      <c r="J9" s="209" t="s">
        <v>0</v>
      </c>
    </row>
    <row r="10" spans="1:10" ht="15">
      <c r="A10" s="90"/>
      <c r="B10" s="90"/>
      <c r="C10" s="90"/>
      <c r="D10" s="90"/>
      <c r="E10" s="90"/>
      <c r="F10" s="90"/>
      <c r="G10" s="4"/>
      <c r="H10" s="4"/>
    </row>
    <row r="11" spans="1:10" ht="15">
      <c r="A11" s="79"/>
      <c r="B11" s="79"/>
      <c r="C11" s="79"/>
      <c r="D11" s="79"/>
      <c r="E11" s="79"/>
      <c r="F11" s="79"/>
      <c r="G11" s="4"/>
      <c r="H11" s="4"/>
    </row>
    <row r="12" spans="1:10" ht="15">
      <c r="A12" s="79"/>
      <c r="B12" s="79"/>
      <c r="C12" s="79"/>
      <c r="D12" s="79"/>
      <c r="E12" s="79"/>
      <c r="F12" s="79"/>
      <c r="G12" s="4"/>
      <c r="H12" s="4"/>
    </row>
    <row r="13" spans="1:10" ht="15">
      <c r="A13" s="79"/>
      <c r="B13" s="79"/>
      <c r="C13" s="79"/>
      <c r="D13" s="79"/>
      <c r="E13" s="79"/>
      <c r="F13" s="79"/>
      <c r="G13" s="4"/>
      <c r="H13" s="4"/>
    </row>
    <row r="14" spans="1:10" ht="15">
      <c r="A14" s="79"/>
      <c r="B14" s="79"/>
      <c r="C14" s="79"/>
      <c r="D14" s="79"/>
      <c r="E14" s="79"/>
      <c r="F14" s="79"/>
      <c r="G14" s="4"/>
      <c r="H14" s="4"/>
    </row>
    <row r="15" spans="1:10" ht="15">
      <c r="A15" s="79"/>
      <c r="B15" s="79"/>
      <c r="C15" s="79"/>
      <c r="D15" s="79"/>
      <c r="E15" s="79"/>
      <c r="F15" s="79"/>
      <c r="G15" s="4"/>
      <c r="H15" s="4"/>
    </row>
    <row r="16" spans="1:10" ht="15">
      <c r="A16" s="79"/>
      <c r="B16" s="79"/>
      <c r="C16" s="79"/>
      <c r="D16" s="79"/>
      <c r="E16" s="79"/>
      <c r="F16" s="79"/>
      <c r="G16" s="4"/>
      <c r="H16" s="4"/>
    </row>
    <row r="17" spans="1:9" ht="15">
      <c r="A17" s="79"/>
      <c r="B17" s="91"/>
      <c r="C17" s="91"/>
      <c r="D17" s="91"/>
      <c r="E17" s="91"/>
      <c r="F17" s="91" t="s">
        <v>278</v>
      </c>
      <c r="G17" s="78">
        <f>SUM(G9:G16)</f>
        <v>0</v>
      </c>
      <c r="H17" s="78">
        <f>SUM(H9:H16)</f>
        <v>0</v>
      </c>
    </row>
    <row r="18" spans="1:9" ht="15">
      <c r="A18" s="207"/>
      <c r="B18" s="207"/>
      <c r="C18" s="207"/>
      <c r="D18" s="207"/>
      <c r="E18" s="207"/>
      <c r="F18" s="207"/>
      <c r="G18" s="207"/>
      <c r="H18" s="163"/>
      <c r="I18" s="163"/>
    </row>
    <row r="19" spans="1:9" ht="15">
      <c r="A19" s="208" t="s">
        <v>370</v>
      </c>
      <c r="B19" s="208"/>
      <c r="C19" s="207"/>
      <c r="D19" s="207"/>
      <c r="E19" s="207"/>
      <c r="F19" s="207"/>
      <c r="G19" s="207"/>
      <c r="H19" s="163"/>
      <c r="I19" s="163"/>
    </row>
    <row r="20" spans="1:9" ht="15">
      <c r="A20" s="208"/>
      <c r="B20" s="208"/>
      <c r="C20" s="207"/>
      <c r="D20" s="207"/>
      <c r="E20" s="207"/>
      <c r="F20" s="207"/>
      <c r="G20" s="207"/>
      <c r="H20" s="163"/>
      <c r="I20" s="163"/>
    </row>
    <row r="21" spans="1:9" ht="15">
      <c r="A21" s="208"/>
      <c r="B21" s="208"/>
      <c r="C21" s="163"/>
      <c r="D21" s="163"/>
      <c r="E21" s="163"/>
      <c r="F21" s="163"/>
      <c r="G21" s="163"/>
      <c r="H21" s="163"/>
      <c r="I21" s="163"/>
    </row>
    <row r="22" spans="1:9" ht="15">
      <c r="A22" s="208"/>
      <c r="B22" s="208"/>
      <c r="C22" s="163"/>
      <c r="D22" s="163"/>
      <c r="E22" s="163"/>
      <c r="F22" s="163"/>
      <c r="G22" s="163"/>
      <c r="H22" s="163"/>
      <c r="I22" s="163"/>
    </row>
    <row r="23" spans="1:9">
      <c r="A23" s="205"/>
      <c r="B23" s="205"/>
      <c r="C23" s="205"/>
      <c r="D23" s="205"/>
      <c r="E23" s="205"/>
      <c r="F23" s="205"/>
      <c r="G23" s="205"/>
      <c r="H23" s="205"/>
      <c r="I23" s="205"/>
    </row>
    <row r="24" spans="1:9" ht="15">
      <c r="A24" s="169" t="s">
        <v>92</v>
      </c>
      <c r="B24" s="169"/>
      <c r="C24" s="163"/>
      <c r="D24" s="163"/>
      <c r="E24" s="163"/>
      <c r="F24" s="163"/>
      <c r="G24" s="163"/>
      <c r="H24" s="163"/>
      <c r="I24" s="163"/>
    </row>
    <row r="25" spans="1:9" ht="15">
      <c r="A25" s="163"/>
      <c r="B25" s="163"/>
      <c r="C25" s="163"/>
      <c r="D25" s="163"/>
      <c r="E25" s="163"/>
      <c r="F25" s="163"/>
      <c r="G25" s="163"/>
      <c r="H25" s="163"/>
      <c r="I25" s="163"/>
    </row>
    <row r="26" spans="1:9" ht="15">
      <c r="A26" s="163"/>
      <c r="B26" s="163"/>
      <c r="C26" s="163"/>
      <c r="D26" s="163"/>
      <c r="E26" s="163"/>
      <c r="F26" s="163"/>
      <c r="G26" s="163"/>
      <c r="H26" s="163"/>
      <c r="I26" s="170"/>
    </row>
    <row r="27" spans="1:9" ht="15">
      <c r="A27" s="169"/>
      <c r="B27" s="169"/>
      <c r="C27" s="169" t="s">
        <v>334</v>
      </c>
      <c r="D27" s="169"/>
      <c r="E27" s="207"/>
      <c r="F27" s="169"/>
      <c r="G27" s="169"/>
      <c r="H27" s="163"/>
      <c r="I27" s="170"/>
    </row>
    <row r="28" spans="1:9" ht="15">
      <c r="A28" s="163"/>
      <c r="B28" s="163"/>
      <c r="C28" s="163" t="s">
        <v>210</v>
      </c>
      <c r="D28" s="163"/>
      <c r="E28" s="163"/>
      <c r="F28" s="163"/>
      <c r="G28" s="163"/>
      <c r="H28" s="163"/>
      <c r="I28" s="170"/>
    </row>
    <row r="29" spans="1:9">
      <c r="A29" s="171"/>
      <c r="B29" s="171"/>
      <c r="C29" s="171" t="s">
        <v>99</v>
      </c>
      <c r="D29" s="171"/>
      <c r="E29" s="171"/>
      <c r="F29" s="171"/>
      <c r="G29" s="171"/>
    </row>
  </sheetData>
  <mergeCells count="3">
    <mergeCell ref="G1:H1"/>
    <mergeCell ref="G2:H2"/>
    <mergeCell ref="H4:I4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34"/>
  <sheetViews>
    <sheetView view="pageBreakPreview" topLeftCell="A19" zoomScale="80" zoomScaleSheetLayoutView="80" workbookViewId="0">
      <selection activeCell="K5" sqref="K5:L5"/>
    </sheetView>
  </sheetViews>
  <sheetFormatPr defaultRowHeight="12.75"/>
  <cols>
    <col min="1" max="1" width="5.42578125" style="164" customWidth="1"/>
    <col min="2" max="2" width="27.5703125" style="164" customWidth="1"/>
    <col min="3" max="3" width="19.28515625" style="164" customWidth="1"/>
    <col min="4" max="4" width="16.85546875" style="164" customWidth="1"/>
    <col min="5" max="5" width="16" style="164" customWidth="1"/>
    <col min="6" max="6" width="16.42578125" style="164" customWidth="1"/>
    <col min="7" max="7" width="13.7109375" style="164" customWidth="1"/>
    <col min="8" max="8" width="19.42578125" style="164" bestFit="1" customWidth="1"/>
    <col min="9" max="9" width="18.5703125" style="164" bestFit="1" customWidth="1"/>
    <col min="10" max="10" width="16.7109375" style="164" customWidth="1"/>
    <col min="11" max="11" width="17.7109375" style="164" customWidth="1"/>
    <col min="12" max="12" width="12.85546875" style="164" customWidth="1"/>
    <col min="13" max="16384" width="9.140625" style="164"/>
  </cols>
  <sheetData>
    <row r="2" spans="1:12" ht="15">
      <c r="A2" s="391" t="s">
        <v>371</v>
      </c>
      <c r="B2" s="391"/>
      <c r="C2" s="391"/>
      <c r="D2" s="391"/>
      <c r="E2" s="305"/>
      <c r="F2" s="70"/>
      <c r="G2" s="70"/>
      <c r="H2" s="70"/>
      <c r="I2" s="70"/>
      <c r="J2" s="240"/>
      <c r="K2" s="241"/>
      <c r="L2" s="241" t="s">
        <v>93</v>
      </c>
    </row>
    <row r="3" spans="1:12" ht="15">
      <c r="A3" s="69" t="s">
        <v>100</v>
      </c>
      <c r="B3" s="68"/>
      <c r="C3" s="70"/>
      <c r="D3" s="70"/>
      <c r="E3" s="70"/>
      <c r="F3" s="70"/>
      <c r="G3" s="70"/>
      <c r="H3" s="70"/>
      <c r="I3" s="70"/>
      <c r="J3" s="240"/>
      <c r="K3" s="386"/>
      <c r="L3" s="386"/>
    </row>
    <row r="4" spans="1:12" ht="15">
      <c r="A4" s="69"/>
      <c r="B4" s="69"/>
      <c r="C4" s="68"/>
      <c r="D4" s="68"/>
      <c r="E4" s="68"/>
      <c r="F4" s="68"/>
      <c r="G4" s="68"/>
      <c r="H4" s="68"/>
      <c r="I4" s="68"/>
      <c r="J4" s="240"/>
      <c r="K4" s="289"/>
      <c r="L4" s="298"/>
    </row>
    <row r="5" spans="1:12" ht="15">
      <c r="A5" s="70" t="s">
        <v>214</v>
      </c>
      <c r="B5" s="70"/>
      <c r="C5" s="70"/>
      <c r="D5" s="70"/>
      <c r="E5" s="70"/>
      <c r="F5" s="70"/>
      <c r="G5" s="70"/>
      <c r="H5" s="70"/>
      <c r="I5" s="70"/>
      <c r="J5" s="69"/>
      <c r="K5" s="373" t="s">
        <v>738</v>
      </c>
      <c r="L5" s="374"/>
    </row>
    <row r="6" spans="1:12" ht="15">
      <c r="A6" s="73" t="str">
        <f>'ფორმა N1'!D4</f>
        <v>სალომე ზურაბიშვილი</v>
      </c>
      <c r="B6" s="73"/>
      <c r="C6" s="73"/>
      <c r="D6" s="73"/>
      <c r="E6" s="73"/>
      <c r="F6" s="73"/>
      <c r="G6" s="73"/>
      <c r="H6" s="73"/>
      <c r="I6" s="73"/>
      <c r="J6" s="74"/>
      <c r="K6" s="74"/>
    </row>
    <row r="7" spans="1:12" ht="7.5" customHeight="1">
      <c r="A7" s="70"/>
      <c r="B7" s="70"/>
      <c r="C7" s="70"/>
      <c r="D7" s="70"/>
      <c r="E7" s="70"/>
      <c r="F7" s="70"/>
      <c r="G7" s="70"/>
      <c r="H7" s="70"/>
      <c r="I7" s="70"/>
      <c r="J7" s="69"/>
      <c r="K7" s="69"/>
      <c r="L7" s="69"/>
    </row>
    <row r="8" spans="1:12" ht="15" hidden="1">
      <c r="A8" s="239"/>
      <c r="B8" s="239"/>
      <c r="C8" s="239"/>
      <c r="D8" s="239"/>
      <c r="E8" s="239"/>
      <c r="F8" s="239"/>
      <c r="G8" s="239"/>
      <c r="H8" s="239"/>
      <c r="I8" s="239"/>
      <c r="J8" s="71"/>
      <c r="K8" s="71"/>
      <c r="L8" s="71"/>
    </row>
    <row r="9" spans="1:12" ht="45">
      <c r="A9" s="82" t="s">
        <v>60</v>
      </c>
      <c r="B9" s="82" t="s">
        <v>372</v>
      </c>
      <c r="C9" s="82" t="s">
        <v>373</v>
      </c>
      <c r="D9" s="82" t="s">
        <v>374</v>
      </c>
      <c r="E9" s="82" t="s">
        <v>375</v>
      </c>
      <c r="F9" s="82" t="s">
        <v>418</v>
      </c>
      <c r="G9" s="82" t="s">
        <v>376</v>
      </c>
      <c r="H9" s="82" t="s">
        <v>377</v>
      </c>
      <c r="I9" s="82" t="s">
        <v>378</v>
      </c>
      <c r="J9" s="82" t="s">
        <v>379</v>
      </c>
      <c r="K9" s="82" t="s">
        <v>380</v>
      </c>
      <c r="L9" s="82" t="s">
        <v>252</v>
      </c>
    </row>
    <row r="10" spans="1:12" ht="120">
      <c r="A10" s="90">
        <v>1</v>
      </c>
      <c r="B10" s="347" t="s">
        <v>289</v>
      </c>
      <c r="C10" s="90" t="s">
        <v>417</v>
      </c>
      <c r="D10" s="90">
        <v>204982206</v>
      </c>
      <c r="E10" s="90" t="s">
        <v>407</v>
      </c>
      <c r="F10" s="90">
        <v>13</v>
      </c>
      <c r="G10" s="90"/>
      <c r="H10" s="90" t="s">
        <v>408</v>
      </c>
      <c r="I10" s="90" t="s">
        <v>419</v>
      </c>
      <c r="J10" s="90">
        <v>22.95</v>
      </c>
      <c r="K10" s="343">
        <v>812.25</v>
      </c>
      <c r="L10" s="90"/>
    </row>
    <row r="11" spans="1:12" ht="129.75" customHeight="1">
      <c r="A11" s="90"/>
      <c r="B11" s="306" t="s">
        <v>289</v>
      </c>
      <c r="C11" s="90" t="s">
        <v>724</v>
      </c>
      <c r="D11" s="90">
        <v>404381904</v>
      </c>
      <c r="E11" s="90" t="s">
        <v>407</v>
      </c>
      <c r="F11" s="90" t="s">
        <v>725</v>
      </c>
      <c r="G11" s="90">
        <v>20</v>
      </c>
      <c r="H11" s="90" t="s">
        <v>408</v>
      </c>
      <c r="I11" s="90" t="s">
        <v>726</v>
      </c>
      <c r="J11" s="90">
        <v>0.41</v>
      </c>
      <c r="K11" s="343">
        <v>212.77</v>
      </c>
      <c r="L11" s="90"/>
    </row>
    <row r="12" spans="1:12" ht="126" customHeight="1">
      <c r="A12" s="90"/>
      <c r="B12" s="306" t="s">
        <v>727</v>
      </c>
      <c r="C12" s="90" t="s">
        <v>728</v>
      </c>
      <c r="D12" s="90">
        <v>204892535</v>
      </c>
      <c r="E12" s="90" t="s">
        <v>407</v>
      </c>
      <c r="F12" s="90" t="s">
        <v>729</v>
      </c>
      <c r="G12" s="90">
        <v>20</v>
      </c>
      <c r="H12" s="90" t="s">
        <v>408</v>
      </c>
      <c r="I12" s="90" t="s">
        <v>730</v>
      </c>
      <c r="J12" s="343">
        <v>1.3</v>
      </c>
      <c r="K12" s="343">
        <v>761.76</v>
      </c>
      <c r="L12" s="90"/>
    </row>
    <row r="13" spans="1:12" ht="108" customHeight="1">
      <c r="A13" s="90"/>
      <c r="B13" s="306" t="s">
        <v>289</v>
      </c>
      <c r="C13" s="90" t="s">
        <v>731</v>
      </c>
      <c r="D13" s="90">
        <v>205021215</v>
      </c>
      <c r="E13" s="90" t="s">
        <v>407</v>
      </c>
      <c r="F13" s="90" t="s">
        <v>732</v>
      </c>
      <c r="G13" s="90">
        <v>20</v>
      </c>
      <c r="H13" s="90" t="s">
        <v>408</v>
      </c>
      <c r="I13" s="79" t="s">
        <v>726</v>
      </c>
      <c r="J13" s="343">
        <v>1.3</v>
      </c>
      <c r="K13" s="343">
        <v>331.5</v>
      </c>
      <c r="L13" s="90"/>
    </row>
    <row r="14" spans="1:12" ht="94.5" customHeight="1">
      <c r="A14" s="90"/>
      <c r="B14" s="347" t="s">
        <v>289</v>
      </c>
      <c r="C14" s="90" t="s">
        <v>417</v>
      </c>
      <c r="D14" s="90">
        <v>204982206</v>
      </c>
      <c r="E14" s="90" t="s">
        <v>407</v>
      </c>
      <c r="F14" s="90">
        <v>15.97</v>
      </c>
      <c r="G14" s="90">
        <v>20</v>
      </c>
      <c r="H14" s="90" t="s">
        <v>408</v>
      </c>
      <c r="I14" s="90" t="s">
        <v>419</v>
      </c>
      <c r="J14" s="90">
        <v>28.19</v>
      </c>
      <c r="K14" s="343">
        <v>1197.3800000000001</v>
      </c>
      <c r="L14" s="90"/>
    </row>
    <row r="15" spans="1:12" ht="94.5" customHeight="1">
      <c r="A15" s="90"/>
      <c r="B15" s="306" t="s">
        <v>727</v>
      </c>
      <c r="C15" s="90" t="s">
        <v>733</v>
      </c>
      <c r="D15" s="90">
        <v>405013426</v>
      </c>
      <c r="E15" s="90" t="s">
        <v>407</v>
      </c>
      <c r="F15" s="90" t="s">
        <v>734</v>
      </c>
      <c r="G15" s="90"/>
      <c r="H15" s="90" t="s">
        <v>408</v>
      </c>
      <c r="I15" s="90"/>
      <c r="J15" s="343"/>
      <c r="K15" s="343">
        <v>5288</v>
      </c>
      <c r="L15" s="90"/>
    </row>
    <row r="16" spans="1:12" ht="94.5" customHeight="1">
      <c r="A16" s="90"/>
      <c r="B16" s="306" t="s">
        <v>420</v>
      </c>
      <c r="C16" s="90" t="s">
        <v>735</v>
      </c>
      <c r="D16" s="90">
        <v>204873388</v>
      </c>
      <c r="E16" s="90" t="s">
        <v>407</v>
      </c>
      <c r="F16" s="90" t="s">
        <v>421</v>
      </c>
      <c r="G16" s="90"/>
      <c r="H16" s="90" t="s">
        <v>408</v>
      </c>
      <c r="I16" s="79"/>
      <c r="J16" s="343"/>
      <c r="K16" s="343">
        <v>6758.8</v>
      </c>
      <c r="L16" s="79"/>
    </row>
    <row r="17" spans="1:12" ht="94.5" customHeight="1">
      <c r="A17" s="90"/>
      <c r="B17" s="306" t="s">
        <v>289</v>
      </c>
      <c r="C17" s="90" t="s">
        <v>736</v>
      </c>
      <c r="D17" s="79"/>
      <c r="E17" s="90" t="s">
        <v>407</v>
      </c>
      <c r="F17" s="90" t="s">
        <v>737</v>
      </c>
      <c r="G17" s="79"/>
      <c r="H17" s="90" t="s">
        <v>408</v>
      </c>
      <c r="I17" s="79"/>
      <c r="J17" s="4"/>
      <c r="K17" s="4">
        <v>3500</v>
      </c>
      <c r="L17" s="79"/>
    </row>
    <row r="18" spans="1:12" ht="147.75" customHeight="1">
      <c r="A18" s="90">
        <v>2</v>
      </c>
      <c r="B18" s="347" t="s">
        <v>289</v>
      </c>
      <c r="C18" s="90" t="s">
        <v>432</v>
      </c>
      <c r="D18" s="90">
        <v>405013426</v>
      </c>
      <c r="E18" s="90" t="s">
        <v>407</v>
      </c>
      <c r="F18" s="90"/>
      <c r="G18" s="90"/>
      <c r="H18" s="90" t="s">
        <v>408</v>
      </c>
      <c r="I18" s="90"/>
      <c r="J18" s="343"/>
      <c r="K18" s="343">
        <v>507</v>
      </c>
      <c r="L18" s="90"/>
    </row>
    <row r="19" spans="1:12" ht="139.5" customHeight="1">
      <c r="A19" s="90">
        <v>3</v>
      </c>
      <c r="B19" s="306" t="s">
        <v>420</v>
      </c>
      <c r="C19" s="90" t="s">
        <v>433</v>
      </c>
      <c r="D19" s="90">
        <v>204892535</v>
      </c>
      <c r="E19" s="90" t="s">
        <v>407</v>
      </c>
      <c r="F19" s="90">
        <v>10</v>
      </c>
      <c r="G19" s="90">
        <v>30</v>
      </c>
      <c r="H19" s="90" t="s">
        <v>408</v>
      </c>
      <c r="I19" s="79"/>
      <c r="J19" s="343"/>
      <c r="K19" s="343">
        <v>1237.8599999999999</v>
      </c>
      <c r="L19" s="79"/>
    </row>
    <row r="20" spans="1:12" ht="144.75" customHeight="1">
      <c r="A20" s="90">
        <v>4</v>
      </c>
      <c r="B20" s="306" t="s">
        <v>289</v>
      </c>
      <c r="C20" s="90" t="s">
        <v>434</v>
      </c>
      <c r="D20" s="349">
        <v>202886788</v>
      </c>
      <c r="E20" s="90" t="s">
        <v>407</v>
      </c>
      <c r="F20" s="90" t="s">
        <v>421</v>
      </c>
      <c r="G20" s="79"/>
      <c r="H20" s="90" t="s">
        <v>408</v>
      </c>
      <c r="I20" s="79"/>
      <c r="J20" s="4"/>
      <c r="K20" s="4">
        <v>4404.21</v>
      </c>
      <c r="L20" s="79"/>
    </row>
    <row r="21" spans="1:12" ht="15">
      <c r="A21" s="79"/>
      <c r="B21" s="306"/>
      <c r="C21" s="91"/>
      <c r="D21" s="91"/>
      <c r="E21" s="91"/>
      <c r="F21" s="91"/>
      <c r="G21" s="79"/>
      <c r="H21" s="79"/>
      <c r="I21" s="79"/>
      <c r="J21" s="79" t="s">
        <v>381</v>
      </c>
      <c r="K21" s="348">
        <f>SUM(K10:K20)</f>
        <v>25011.53</v>
      </c>
      <c r="L21" s="79"/>
    </row>
    <row r="22" spans="1:12" ht="1.5" customHeight="1">
      <c r="A22" s="207"/>
      <c r="B22" s="207"/>
      <c r="C22" s="207"/>
      <c r="D22" s="207"/>
      <c r="E22" s="207"/>
      <c r="F22" s="207"/>
      <c r="G22" s="207"/>
      <c r="H22" s="207"/>
      <c r="I22" s="207"/>
      <c r="J22" s="207"/>
      <c r="K22" s="163"/>
    </row>
    <row r="23" spans="1:12" ht="15">
      <c r="A23" s="208" t="s">
        <v>382</v>
      </c>
      <c r="B23" s="208"/>
      <c r="C23" s="207"/>
      <c r="D23" s="207"/>
      <c r="E23" s="207"/>
      <c r="F23" s="207"/>
      <c r="G23" s="207"/>
      <c r="H23" s="207"/>
      <c r="I23" s="207"/>
      <c r="J23" s="207"/>
      <c r="K23" s="163"/>
    </row>
    <row r="24" spans="1:12" ht="15">
      <c r="A24" s="208" t="s">
        <v>383</v>
      </c>
      <c r="B24" s="208"/>
      <c r="C24" s="207"/>
      <c r="D24" s="207"/>
      <c r="E24" s="207"/>
      <c r="F24" s="207"/>
      <c r="G24" s="207"/>
      <c r="H24" s="207"/>
      <c r="I24" s="207"/>
      <c r="J24" s="207"/>
      <c r="K24" s="163"/>
    </row>
    <row r="25" spans="1:12" ht="16.5" customHeight="1">
      <c r="A25" s="195" t="s">
        <v>384</v>
      </c>
      <c r="B25" s="208"/>
      <c r="C25" s="163"/>
      <c r="D25" s="163"/>
      <c r="E25" s="163"/>
      <c r="F25" s="163"/>
      <c r="G25" s="163"/>
      <c r="H25" s="163"/>
      <c r="I25" s="163"/>
      <c r="J25" s="163"/>
      <c r="K25" s="163"/>
    </row>
    <row r="26" spans="1:12" ht="15">
      <c r="A26" s="195" t="s">
        <v>385</v>
      </c>
      <c r="B26" s="208"/>
      <c r="C26" s="163"/>
      <c r="D26" s="163"/>
      <c r="E26" s="163"/>
      <c r="F26" s="163"/>
      <c r="G26" s="163"/>
      <c r="H26" s="163"/>
      <c r="I26" s="163"/>
      <c r="J26" s="163"/>
      <c r="K26" s="163"/>
    </row>
    <row r="27" spans="1:12" ht="15" customHeight="1">
      <c r="A27" s="396" t="s">
        <v>400</v>
      </c>
      <c r="B27" s="396"/>
      <c r="C27" s="396"/>
      <c r="D27" s="396"/>
      <c r="E27" s="396"/>
      <c r="F27" s="396"/>
      <c r="G27" s="396"/>
      <c r="H27" s="396"/>
      <c r="I27" s="396"/>
      <c r="J27" s="396"/>
      <c r="K27" s="396"/>
    </row>
    <row r="28" spans="1:12" ht="15" customHeight="1">
      <c r="A28" s="396"/>
      <c r="B28" s="396"/>
      <c r="C28" s="396"/>
      <c r="D28" s="396"/>
      <c r="E28" s="396"/>
      <c r="F28" s="396"/>
      <c r="G28" s="396"/>
      <c r="H28" s="396"/>
      <c r="I28" s="396"/>
      <c r="J28" s="396"/>
      <c r="K28" s="396"/>
    </row>
    <row r="29" spans="1:12" ht="12.75" customHeight="1">
      <c r="A29" s="329"/>
      <c r="B29" s="329"/>
      <c r="C29" s="329"/>
      <c r="D29" s="329"/>
      <c r="E29" s="329"/>
      <c r="F29" s="329"/>
      <c r="G29" s="329"/>
      <c r="H29" s="329"/>
      <c r="I29" s="329"/>
      <c r="J29" s="329"/>
      <c r="K29" s="329"/>
    </row>
    <row r="30" spans="1:12" ht="15">
      <c r="A30" s="392" t="s">
        <v>92</v>
      </c>
      <c r="B30" s="392"/>
      <c r="C30" s="307"/>
      <c r="D30" s="308"/>
      <c r="E30" s="308"/>
      <c r="F30" s="307"/>
      <c r="G30" s="307"/>
      <c r="H30" s="307"/>
      <c r="I30" s="307"/>
      <c r="J30" s="307"/>
      <c r="K30" s="163"/>
    </row>
    <row r="31" spans="1:12" ht="15">
      <c r="A31" s="307"/>
      <c r="B31" s="308"/>
      <c r="C31" s="307"/>
      <c r="D31" s="308"/>
      <c r="E31" s="308"/>
      <c r="F31" s="307"/>
      <c r="G31" s="307"/>
      <c r="H31" s="307"/>
      <c r="I31" s="307"/>
      <c r="J31" s="309"/>
      <c r="K31" s="163"/>
    </row>
    <row r="32" spans="1:12" ht="15" customHeight="1">
      <c r="A32" s="307"/>
      <c r="B32" s="308"/>
      <c r="C32" s="393" t="s">
        <v>208</v>
      </c>
      <c r="D32" s="393"/>
      <c r="E32" s="310"/>
      <c r="F32" s="311"/>
      <c r="G32" s="394" t="s">
        <v>386</v>
      </c>
      <c r="H32" s="394"/>
      <c r="I32" s="394"/>
      <c r="J32" s="312"/>
      <c r="K32" s="163"/>
    </row>
    <row r="33" spans="1:11" ht="15">
      <c r="A33" s="307"/>
      <c r="B33" s="308"/>
      <c r="C33" s="307"/>
      <c r="D33" s="308"/>
      <c r="E33" s="308"/>
      <c r="F33" s="307"/>
      <c r="G33" s="395"/>
      <c r="H33" s="395"/>
      <c r="I33" s="395"/>
      <c r="J33" s="312"/>
      <c r="K33" s="163"/>
    </row>
    <row r="34" spans="1:11" ht="15">
      <c r="A34" s="307"/>
      <c r="B34" s="308"/>
      <c r="C34" s="390" t="s">
        <v>99</v>
      </c>
      <c r="D34" s="390"/>
      <c r="E34" s="310"/>
      <c r="F34" s="311"/>
      <c r="G34" s="307"/>
      <c r="H34" s="307"/>
      <c r="I34" s="307"/>
      <c r="J34" s="307"/>
      <c r="K34" s="163"/>
    </row>
  </sheetData>
  <mergeCells count="8">
    <mergeCell ref="C34:D34"/>
    <mergeCell ref="A2:D2"/>
    <mergeCell ref="K3:L3"/>
    <mergeCell ref="A30:B30"/>
    <mergeCell ref="C32:D32"/>
    <mergeCell ref="G32:I33"/>
    <mergeCell ref="A27:K28"/>
    <mergeCell ref="K5:L5"/>
  </mergeCells>
  <dataValidations count="1">
    <dataValidation type="list" allowBlank="1" showInputMessage="1" showErrorMessage="1" sqref="B10:B2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19" zoomScale="80" zoomScaleSheetLayoutView="80" workbookViewId="0">
      <selection activeCell="D4" sqref="D4:E4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180</v>
      </c>
      <c r="B1" s="109"/>
      <c r="C1" s="397" t="s">
        <v>158</v>
      </c>
      <c r="D1" s="397"/>
      <c r="E1" s="95"/>
    </row>
    <row r="2" spans="1:5">
      <c r="A2" s="69" t="s">
        <v>100</v>
      </c>
      <c r="B2" s="109"/>
      <c r="C2" s="70"/>
      <c r="D2" s="204"/>
      <c r="E2" s="95"/>
    </row>
    <row r="3" spans="1:5">
      <c r="A3" s="104"/>
      <c r="B3" s="109"/>
      <c r="C3" s="70"/>
      <c r="D3" s="289"/>
      <c r="E3" s="298"/>
    </row>
    <row r="4" spans="1:5">
      <c r="A4" s="69" t="e">
        <f>#REF!</f>
        <v>#REF!</v>
      </c>
      <c r="B4" s="69"/>
      <c r="C4" s="69"/>
      <c r="D4" s="373" t="s">
        <v>738</v>
      </c>
      <c r="E4" s="374"/>
    </row>
    <row r="5" spans="1:5">
      <c r="A5" s="107" t="str">
        <f>'ფორმა N1'!D4</f>
        <v>სალომე ზურაბიშვილი</v>
      </c>
      <c r="B5" s="108"/>
      <c r="C5" s="108"/>
      <c r="D5" s="58"/>
      <c r="E5" s="98"/>
    </row>
    <row r="6" spans="1:5">
      <c r="A6" s="70"/>
      <c r="B6" s="69"/>
      <c r="C6" s="69"/>
      <c r="D6" s="69"/>
      <c r="E6" s="98"/>
    </row>
    <row r="7" spans="1:5">
      <c r="A7" s="103"/>
      <c r="B7" s="110"/>
      <c r="C7" s="111"/>
      <c r="D7" s="111"/>
      <c r="E7" s="95"/>
    </row>
    <row r="8" spans="1:5" ht="45">
      <c r="A8" s="112" t="s">
        <v>97</v>
      </c>
      <c r="B8" s="112" t="s">
        <v>150</v>
      </c>
      <c r="C8" s="112" t="s">
        <v>240</v>
      </c>
      <c r="D8" s="112" t="s">
        <v>207</v>
      </c>
      <c r="E8" s="95"/>
    </row>
    <row r="9" spans="1:5">
      <c r="A9" s="48"/>
      <c r="B9" s="49"/>
      <c r="C9" s="134"/>
      <c r="D9" s="134"/>
      <c r="E9" s="95"/>
    </row>
    <row r="10" spans="1:5">
      <c r="A10" s="50" t="s">
        <v>151</v>
      </c>
      <c r="B10" s="51"/>
      <c r="C10" s="113">
        <f>SUM(C11,C34)</f>
        <v>0</v>
      </c>
      <c r="D10" s="113">
        <f>SUM(D11,D34)</f>
        <v>661.39</v>
      </c>
      <c r="E10" s="95"/>
    </row>
    <row r="11" spans="1:5">
      <c r="A11" s="52" t="s">
        <v>152</v>
      </c>
      <c r="B11" s="53"/>
      <c r="C11" s="77">
        <f>SUM(C12:C32)</f>
        <v>0</v>
      </c>
      <c r="D11" s="77">
        <f>SUM(D12:D32)</f>
        <v>661.39</v>
      </c>
      <c r="E11" s="95"/>
    </row>
    <row r="12" spans="1:5">
      <c r="A12" s="56">
        <v>1110</v>
      </c>
      <c r="B12" s="55" t="s">
        <v>102</v>
      </c>
      <c r="C12" s="8"/>
      <c r="D12" s="8"/>
      <c r="E12" s="95"/>
    </row>
    <row r="13" spans="1:5">
      <c r="A13" s="56">
        <v>1120</v>
      </c>
      <c r="B13" s="55" t="s">
        <v>103</v>
      </c>
      <c r="C13" s="8"/>
      <c r="D13" s="8"/>
      <c r="E13" s="95"/>
    </row>
    <row r="14" spans="1:5">
      <c r="A14" s="56">
        <v>1211</v>
      </c>
      <c r="B14" s="55" t="s">
        <v>104</v>
      </c>
      <c r="C14" s="8">
        <v>0</v>
      </c>
      <c r="D14" s="8">
        <v>161.38999999999999</v>
      </c>
      <c r="E14" s="95"/>
    </row>
    <row r="15" spans="1:5">
      <c r="A15" s="56">
        <v>1212</v>
      </c>
      <c r="B15" s="55" t="s">
        <v>105</v>
      </c>
      <c r="C15" s="8"/>
      <c r="D15" s="8"/>
      <c r="E15" s="95"/>
    </row>
    <row r="16" spans="1:5">
      <c r="A16" s="56">
        <v>1213</v>
      </c>
      <c r="B16" s="55" t="s">
        <v>106</v>
      </c>
      <c r="C16" s="8"/>
      <c r="D16" s="8"/>
      <c r="E16" s="95"/>
    </row>
    <row r="17" spans="1:5">
      <c r="A17" s="56">
        <v>1214</v>
      </c>
      <c r="B17" s="55" t="s">
        <v>107</v>
      </c>
      <c r="C17" s="8"/>
      <c r="D17" s="8"/>
      <c r="E17" s="95"/>
    </row>
    <row r="18" spans="1:5">
      <c r="A18" s="56">
        <v>1215</v>
      </c>
      <c r="B18" s="55" t="s">
        <v>108</v>
      </c>
      <c r="C18" s="8"/>
      <c r="D18" s="8"/>
      <c r="E18" s="95"/>
    </row>
    <row r="19" spans="1:5">
      <c r="A19" s="56">
        <v>1300</v>
      </c>
      <c r="B19" s="55" t="s">
        <v>109</v>
      </c>
      <c r="C19" s="8"/>
      <c r="D19" s="8"/>
      <c r="E19" s="95"/>
    </row>
    <row r="20" spans="1:5">
      <c r="A20" s="56">
        <v>1410</v>
      </c>
      <c r="B20" s="55" t="s">
        <v>110</v>
      </c>
      <c r="C20" s="8"/>
      <c r="D20" s="8">
        <v>500</v>
      </c>
      <c r="E20" s="95"/>
    </row>
    <row r="21" spans="1:5">
      <c r="A21" s="56">
        <v>1421</v>
      </c>
      <c r="B21" s="55" t="s">
        <v>111</v>
      </c>
      <c r="C21" s="8"/>
      <c r="D21" s="8"/>
      <c r="E21" s="95"/>
    </row>
    <row r="22" spans="1:5">
      <c r="A22" s="56">
        <v>1422</v>
      </c>
      <c r="B22" s="55" t="s">
        <v>112</v>
      </c>
      <c r="C22" s="8"/>
      <c r="D22" s="8"/>
      <c r="E22" s="95"/>
    </row>
    <row r="23" spans="1:5">
      <c r="A23" s="56">
        <v>1423</v>
      </c>
      <c r="B23" s="55" t="s">
        <v>113</v>
      </c>
      <c r="C23" s="8"/>
      <c r="D23" s="8"/>
      <c r="E23" s="95"/>
    </row>
    <row r="24" spans="1:5">
      <c r="A24" s="56">
        <v>1431</v>
      </c>
      <c r="B24" s="55" t="s">
        <v>114</v>
      </c>
      <c r="C24" s="8"/>
      <c r="D24" s="8"/>
      <c r="E24" s="95"/>
    </row>
    <row r="25" spans="1:5">
      <c r="A25" s="56">
        <v>1432</v>
      </c>
      <c r="B25" s="55" t="s">
        <v>115</v>
      </c>
      <c r="C25" s="8"/>
      <c r="D25" s="8"/>
      <c r="E25" s="95"/>
    </row>
    <row r="26" spans="1:5">
      <c r="A26" s="56">
        <v>1433</v>
      </c>
      <c r="B26" s="55" t="s">
        <v>116</v>
      </c>
      <c r="C26" s="8"/>
      <c r="D26" s="8"/>
      <c r="E26" s="95"/>
    </row>
    <row r="27" spans="1:5">
      <c r="A27" s="56">
        <v>1441</v>
      </c>
      <c r="B27" s="55" t="s">
        <v>117</v>
      </c>
      <c r="C27" s="8"/>
      <c r="D27" s="8"/>
      <c r="E27" s="95"/>
    </row>
    <row r="28" spans="1:5">
      <c r="A28" s="56">
        <v>1442</v>
      </c>
      <c r="B28" s="55" t="s">
        <v>118</v>
      </c>
      <c r="C28" s="8"/>
      <c r="D28" s="8"/>
      <c r="E28" s="95"/>
    </row>
    <row r="29" spans="1:5">
      <c r="A29" s="56">
        <v>1443</v>
      </c>
      <c r="B29" s="55" t="s">
        <v>119</v>
      </c>
      <c r="C29" s="8"/>
      <c r="D29" s="8"/>
      <c r="E29" s="95"/>
    </row>
    <row r="30" spans="1:5">
      <c r="A30" s="56">
        <v>1444</v>
      </c>
      <c r="B30" s="55" t="s">
        <v>120</v>
      </c>
      <c r="C30" s="8"/>
      <c r="D30" s="8"/>
      <c r="E30" s="95"/>
    </row>
    <row r="31" spans="1:5">
      <c r="A31" s="56">
        <v>1445</v>
      </c>
      <c r="B31" s="55" t="s">
        <v>121</v>
      </c>
      <c r="C31" s="8"/>
      <c r="D31" s="8"/>
      <c r="E31" s="95"/>
    </row>
    <row r="32" spans="1:5">
      <c r="A32" s="56">
        <v>1446</v>
      </c>
      <c r="B32" s="55" t="s">
        <v>122</v>
      </c>
      <c r="C32" s="8"/>
      <c r="D32" s="8"/>
      <c r="E32" s="95"/>
    </row>
    <row r="33" spans="1:5">
      <c r="A33" s="29"/>
      <c r="E33" s="95"/>
    </row>
    <row r="34" spans="1:5">
      <c r="A34" s="57" t="s">
        <v>153</v>
      </c>
      <c r="B34" s="55"/>
      <c r="C34" s="77">
        <f>SUM(C35:C42)</f>
        <v>0</v>
      </c>
      <c r="D34" s="77">
        <f>SUM(D35:D42)</f>
        <v>0</v>
      </c>
      <c r="E34" s="95"/>
    </row>
    <row r="35" spans="1:5">
      <c r="A35" s="56">
        <v>2110</v>
      </c>
      <c r="B35" s="55" t="s">
        <v>85</v>
      </c>
      <c r="C35" s="8"/>
      <c r="D35" s="8"/>
      <c r="E35" s="95"/>
    </row>
    <row r="36" spans="1:5">
      <c r="A36" s="56">
        <v>2120</v>
      </c>
      <c r="B36" s="55" t="s">
        <v>123</v>
      </c>
      <c r="C36" s="8"/>
      <c r="D36" s="8"/>
      <c r="E36" s="95"/>
    </row>
    <row r="37" spans="1:5">
      <c r="A37" s="56">
        <v>2130</v>
      </c>
      <c r="B37" s="55" t="s">
        <v>86</v>
      </c>
      <c r="C37" s="8"/>
      <c r="D37" s="8"/>
      <c r="E37" s="95"/>
    </row>
    <row r="38" spans="1:5">
      <c r="A38" s="56">
        <v>2140</v>
      </c>
      <c r="B38" s="55" t="s">
        <v>326</v>
      </c>
      <c r="C38" s="8"/>
      <c r="D38" s="8"/>
      <c r="E38" s="95"/>
    </row>
    <row r="39" spans="1:5">
      <c r="A39" s="56">
        <v>2150</v>
      </c>
      <c r="B39" s="55" t="s">
        <v>328</v>
      </c>
      <c r="C39" s="8"/>
      <c r="D39" s="8"/>
      <c r="E39" s="95"/>
    </row>
    <row r="40" spans="1:5">
      <c r="A40" s="56">
        <v>2220</v>
      </c>
      <c r="B40" s="55" t="s">
        <v>87</v>
      </c>
      <c r="C40" s="8"/>
      <c r="D40" s="8"/>
      <c r="E40" s="95"/>
    </row>
    <row r="41" spans="1:5">
      <c r="A41" s="56">
        <v>2300</v>
      </c>
      <c r="B41" s="55" t="s">
        <v>124</v>
      </c>
      <c r="C41" s="8"/>
      <c r="D41" s="8"/>
      <c r="E41" s="95"/>
    </row>
    <row r="42" spans="1:5">
      <c r="A42" s="56">
        <v>2400</v>
      </c>
      <c r="B42" s="55" t="s">
        <v>125</v>
      </c>
      <c r="C42" s="8"/>
      <c r="D42" s="8"/>
      <c r="E42" s="95"/>
    </row>
    <row r="43" spans="1:5">
      <c r="A43" s="30"/>
      <c r="E43" s="95"/>
    </row>
    <row r="44" spans="1:5">
      <c r="A44" s="54" t="s">
        <v>157</v>
      </c>
      <c r="B44" s="55"/>
      <c r="C44" s="77">
        <v>0</v>
      </c>
      <c r="D44" s="77">
        <v>661.39</v>
      </c>
      <c r="E44" s="95"/>
    </row>
    <row r="45" spans="1:5">
      <c r="A45" s="57" t="s">
        <v>154</v>
      </c>
      <c r="B45" s="55"/>
      <c r="C45" s="77">
        <f>SUM(C46:C61)</f>
        <v>0</v>
      </c>
      <c r="D45" s="77">
        <f>SUM(D46:D61)</f>
        <v>500</v>
      </c>
      <c r="E45" s="95"/>
    </row>
    <row r="46" spans="1:5">
      <c r="A46" s="56">
        <v>3100</v>
      </c>
      <c r="B46" s="55" t="s">
        <v>126</v>
      </c>
      <c r="C46" s="8"/>
      <c r="D46" s="8"/>
      <c r="E46" s="95"/>
    </row>
    <row r="47" spans="1:5">
      <c r="A47" s="56">
        <v>3210</v>
      </c>
      <c r="B47" s="55" t="s">
        <v>127</v>
      </c>
      <c r="C47" s="8"/>
      <c r="D47" s="8">
        <v>500</v>
      </c>
      <c r="E47" s="95"/>
    </row>
    <row r="48" spans="1:5">
      <c r="A48" s="56">
        <v>3221</v>
      </c>
      <c r="B48" s="55" t="s">
        <v>128</v>
      </c>
      <c r="C48" s="8"/>
      <c r="D48" s="8"/>
      <c r="E48" s="95"/>
    </row>
    <row r="49" spans="1:5">
      <c r="A49" s="56">
        <v>3222</v>
      </c>
      <c r="B49" s="55" t="s">
        <v>129</v>
      </c>
      <c r="C49" s="8"/>
      <c r="D49" s="8"/>
      <c r="E49" s="95"/>
    </row>
    <row r="50" spans="1:5">
      <c r="A50" s="56">
        <v>3223</v>
      </c>
      <c r="B50" s="55" t="s">
        <v>130</v>
      </c>
      <c r="C50" s="8"/>
      <c r="D50" s="8"/>
      <c r="E50" s="95"/>
    </row>
    <row r="51" spans="1:5">
      <c r="A51" s="56">
        <v>3224</v>
      </c>
      <c r="B51" s="55" t="s">
        <v>131</v>
      </c>
      <c r="C51" s="8"/>
      <c r="D51" s="8"/>
      <c r="E51" s="95"/>
    </row>
    <row r="52" spans="1:5">
      <c r="A52" s="56">
        <v>3231</v>
      </c>
      <c r="B52" s="55" t="s">
        <v>132</v>
      </c>
      <c r="C52" s="8"/>
      <c r="D52" s="8"/>
      <c r="E52" s="95"/>
    </row>
    <row r="53" spans="1:5">
      <c r="A53" s="56">
        <v>3232</v>
      </c>
      <c r="B53" s="55" t="s">
        <v>133</v>
      </c>
      <c r="C53" s="8"/>
      <c r="D53" s="8"/>
      <c r="E53" s="95"/>
    </row>
    <row r="54" spans="1:5">
      <c r="A54" s="56">
        <v>3234</v>
      </c>
      <c r="B54" s="55" t="s">
        <v>134</v>
      </c>
      <c r="C54" s="8"/>
      <c r="D54" s="8"/>
      <c r="E54" s="95"/>
    </row>
    <row r="55" spans="1:5" ht="30">
      <c r="A55" s="56">
        <v>3236</v>
      </c>
      <c r="B55" s="55" t="s">
        <v>149</v>
      </c>
      <c r="C55" s="8"/>
      <c r="D55" s="8"/>
      <c r="E55" s="95"/>
    </row>
    <row r="56" spans="1:5" ht="45">
      <c r="A56" s="56">
        <v>3237</v>
      </c>
      <c r="B56" s="55" t="s">
        <v>135</v>
      </c>
      <c r="C56" s="8"/>
      <c r="D56" s="8"/>
      <c r="E56" s="95"/>
    </row>
    <row r="57" spans="1:5">
      <c r="A57" s="56">
        <v>3241</v>
      </c>
      <c r="B57" s="55" t="s">
        <v>136</v>
      </c>
      <c r="C57" s="8"/>
      <c r="D57" s="8"/>
      <c r="E57" s="95"/>
    </row>
    <row r="58" spans="1:5">
      <c r="A58" s="56">
        <v>3242</v>
      </c>
      <c r="B58" s="55" t="s">
        <v>137</v>
      </c>
      <c r="C58" s="8"/>
      <c r="D58" s="8"/>
      <c r="E58" s="95"/>
    </row>
    <row r="59" spans="1:5">
      <c r="A59" s="56">
        <v>3243</v>
      </c>
      <c r="B59" s="55" t="s">
        <v>138</v>
      </c>
      <c r="C59" s="8"/>
      <c r="D59" s="8"/>
      <c r="E59" s="95"/>
    </row>
    <row r="60" spans="1:5">
      <c r="A60" s="56">
        <v>3245</v>
      </c>
      <c r="B60" s="55" t="s">
        <v>139</v>
      </c>
      <c r="C60" s="8"/>
      <c r="D60" s="8"/>
      <c r="E60" s="95"/>
    </row>
    <row r="61" spans="1:5">
      <c r="A61" s="56">
        <v>3246</v>
      </c>
      <c r="B61" s="55" t="s">
        <v>140</v>
      </c>
      <c r="C61" s="8"/>
      <c r="D61" s="8"/>
      <c r="E61" s="95"/>
    </row>
    <row r="62" spans="1:5">
      <c r="A62" s="30"/>
      <c r="E62" s="95"/>
    </row>
    <row r="63" spans="1:5">
      <c r="A63" s="31"/>
      <c r="E63" s="95"/>
    </row>
    <row r="64" spans="1:5">
      <c r="A64" s="57" t="s">
        <v>155</v>
      </c>
      <c r="B64" s="55"/>
      <c r="C64" s="77">
        <f>SUM(C65:C67)</f>
        <v>0</v>
      </c>
      <c r="D64" s="77">
        <f>SUM(D65:D67)</f>
        <v>161.38999999999999</v>
      </c>
      <c r="E64" s="95"/>
    </row>
    <row r="65" spans="1:5">
      <c r="A65" s="56">
        <v>5100</v>
      </c>
      <c r="B65" s="55" t="s">
        <v>205</v>
      </c>
      <c r="C65" s="8"/>
      <c r="D65" s="8"/>
      <c r="E65" s="95"/>
    </row>
    <row r="66" spans="1:5">
      <c r="A66" s="56">
        <v>5220</v>
      </c>
      <c r="B66" s="55" t="s">
        <v>336</v>
      </c>
      <c r="C66" s="8"/>
      <c r="D66" s="8"/>
      <c r="E66" s="95"/>
    </row>
    <row r="67" spans="1:5">
      <c r="A67" s="56">
        <v>5230</v>
      </c>
      <c r="B67" s="55" t="s">
        <v>337</v>
      </c>
      <c r="C67" s="8">
        <f>C10-C45</f>
        <v>0</v>
      </c>
      <c r="D67" s="8">
        <f>D10-D45</f>
        <v>161.38999999999999</v>
      </c>
      <c r="E67" s="95"/>
    </row>
    <row r="68" spans="1:5">
      <c r="A68" s="30"/>
      <c r="E68" s="95"/>
    </row>
    <row r="69" spans="1:5">
      <c r="A69" s="2"/>
      <c r="E69" s="95"/>
    </row>
    <row r="70" spans="1:5">
      <c r="A70" s="54" t="s">
        <v>156</v>
      </c>
      <c r="B70" s="55"/>
      <c r="C70" s="8"/>
      <c r="D70" s="8"/>
      <c r="E70" s="95"/>
    </row>
    <row r="71" spans="1:5" ht="30">
      <c r="A71" s="56">
        <v>1</v>
      </c>
      <c r="B71" s="55" t="s">
        <v>141</v>
      </c>
      <c r="C71" s="8"/>
      <c r="D71" s="8"/>
      <c r="E71" s="95"/>
    </row>
    <row r="72" spans="1:5">
      <c r="A72" s="56">
        <v>2</v>
      </c>
      <c r="B72" s="55" t="s">
        <v>142</v>
      </c>
      <c r="C72" s="8"/>
      <c r="D72" s="8"/>
      <c r="E72" s="95"/>
    </row>
    <row r="73" spans="1:5">
      <c r="A73" s="56">
        <v>3</v>
      </c>
      <c r="B73" s="55" t="s">
        <v>143</v>
      </c>
      <c r="C73" s="8"/>
      <c r="D73" s="8"/>
      <c r="E73" s="95"/>
    </row>
    <row r="74" spans="1:5">
      <c r="A74" s="56">
        <v>4</v>
      </c>
      <c r="B74" s="55" t="s">
        <v>293</v>
      </c>
      <c r="C74" s="8"/>
      <c r="D74" s="8"/>
      <c r="E74" s="95"/>
    </row>
    <row r="75" spans="1:5">
      <c r="A75" s="56">
        <v>5</v>
      </c>
      <c r="B75" s="55" t="s">
        <v>144</v>
      </c>
      <c r="C75" s="8"/>
      <c r="D75" s="8"/>
      <c r="E75" s="95"/>
    </row>
    <row r="76" spans="1:5">
      <c r="A76" s="56">
        <v>6</v>
      </c>
      <c r="B76" s="55" t="s">
        <v>145</v>
      </c>
      <c r="C76" s="8"/>
      <c r="D76" s="8"/>
      <c r="E76" s="95"/>
    </row>
    <row r="77" spans="1:5">
      <c r="A77" s="56">
        <v>7</v>
      </c>
      <c r="B77" s="55" t="s">
        <v>146</v>
      </c>
      <c r="C77" s="8"/>
      <c r="D77" s="8"/>
      <c r="E77" s="95"/>
    </row>
    <row r="78" spans="1:5">
      <c r="A78" s="56">
        <v>8</v>
      </c>
      <c r="B78" s="55" t="s">
        <v>147</v>
      </c>
      <c r="C78" s="8"/>
      <c r="D78" s="8"/>
      <c r="E78" s="95"/>
    </row>
    <row r="79" spans="1:5">
      <c r="A79" s="56">
        <v>9</v>
      </c>
      <c r="B79" s="55" t="s">
        <v>148</v>
      </c>
      <c r="C79" s="8"/>
      <c r="D79" s="8"/>
      <c r="E79" s="95"/>
    </row>
    <row r="83" spans="1:9">
      <c r="A83" s="2"/>
      <c r="B83" s="2"/>
    </row>
    <row r="84" spans="1:9">
      <c r="A84" s="64" t="s">
        <v>92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343</v>
      </c>
      <c r="D87" s="12"/>
      <c r="E87"/>
      <c r="F87"/>
      <c r="G87"/>
      <c r="H87"/>
      <c r="I87"/>
    </row>
    <row r="88" spans="1:9">
      <c r="A88"/>
      <c r="B88" s="2" t="s">
        <v>344</v>
      </c>
      <c r="D88" s="12"/>
      <c r="E88"/>
      <c r="F88"/>
      <c r="G88"/>
      <c r="H88"/>
      <c r="I88"/>
    </row>
    <row r="89" spans="1:9" customFormat="1" ht="12.75">
      <c r="B89" s="62" t="s">
        <v>99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4:E4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Geo Computers</cp:lastModifiedBy>
  <cp:lastPrinted>2016-11-02T12:10:47Z</cp:lastPrinted>
  <dcterms:created xsi:type="dcterms:W3CDTF">2011-12-27T13:20:18Z</dcterms:created>
  <dcterms:modified xsi:type="dcterms:W3CDTF">2016-11-23T17:00:18Z</dcterms:modified>
</cp:coreProperties>
</file>