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9.1'!$A$1:$I$43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D31" i="12"/>
  <c r="D28"/>
  <c r="C31"/>
  <c r="C28"/>
  <c r="D39" i="40"/>
  <c r="D35"/>
  <c r="C35"/>
  <c r="D12" i="7"/>
  <c r="C12"/>
  <c r="D64" i="12" l="1"/>
  <c r="C64"/>
  <c r="C45"/>
  <c r="C44" s="1"/>
  <c r="D45"/>
  <c r="D44" s="1"/>
  <c r="D34"/>
  <c r="C34"/>
  <c r="D11"/>
  <c r="D10" s="1"/>
  <c r="C11"/>
  <c r="C10" s="1"/>
  <c r="A5"/>
  <c r="A4"/>
  <c r="J39" i="10"/>
  <c r="I39"/>
  <c r="I36" s="1"/>
  <c r="H39"/>
  <c r="H36" s="1"/>
  <c r="G39"/>
  <c r="G36" s="1"/>
  <c r="F39"/>
  <c r="E39"/>
  <c r="E36" s="1"/>
  <c r="D39"/>
  <c r="D36" s="1"/>
  <c r="C39"/>
  <c r="C36" s="1"/>
  <c r="B39"/>
  <c r="J36"/>
  <c r="F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I17" s="1"/>
  <c r="H19"/>
  <c r="H17" s="1"/>
  <c r="G19"/>
  <c r="G17" s="1"/>
  <c r="F19"/>
  <c r="E19"/>
  <c r="E17" s="1"/>
  <c r="D19"/>
  <c r="D17" s="1"/>
  <c r="C19"/>
  <c r="C17" s="1"/>
  <c r="B19"/>
  <c r="J17"/>
  <c r="F17"/>
  <c r="B17"/>
  <c r="J16"/>
  <c r="J14" s="1"/>
  <c r="J9" s="1"/>
  <c r="I14"/>
  <c r="H14"/>
  <c r="G14"/>
  <c r="F14"/>
  <c r="E14"/>
  <c r="D14"/>
  <c r="C14"/>
  <c r="B14"/>
  <c r="J10"/>
  <c r="I10"/>
  <c r="H10"/>
  <c r="H9" s="1"/>
  <c r="G10"/>
  <c r="F10"/>
  <c r="E10"/>
  <c r="D10"/>
  <c r="D9" s="1"/>
  <c r="C10"/>
  <c r="B10"/>
  <c r="F9"/>
  <c r="B9"/>
  <c r="A5"/>
  <c r="A4"/>
  <c r="I10" i="9"/>
  <c r="A5"/>
  <c r="A4"/>
  <c r="C9" i="10" l="1"/>
  <c r="G9"/>
  <c r="E9"/>
  <c r="I9"/>
  <c r="C25" i="50" l="1"/>
  <c r="C24"/>
  <c r="C23"/>
  <c r="C22"/>
  <c r="C21"/>
  <c r="C19"/>
  <c r="C18"/>
  <c r="C14"/>
  <c r="C12"/>
  <c r="C2" l="1"/>
  <c r="C20"/>
  <c r="I2" i="35" l="1"/>
  <c r="I2" i="39"/>
  <c r="K2" i="49"/>
  <c r="I2" i="48"/>
  <c r="G2" i="18"/>
  <c r="L3" i="46"/>
  <c r="G2" i="45"/>
  <c r="G2" i="44"/>
  <c r="I2" i="43"/>
  <c r="C2" i="27"/>
  <c r="C2" i="47"/>
  <c r="C2" i="40"/>
  <c r="A5" i="27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 s="1"/>
  <c r="L35" i="46"/>
  <c r="H34" i="45"/>
  <c r="G34"/>
  <c r="I25" i="43"/>
  <c r="H25"/>
  <c r="G25"/>
  <c r="D27" i="3" l="1"/>
  <c r="C27"/>
  <c r="C12" l="1"/>
  <c r="D76" i="40" l="1"/>
  <c r="D67"/>
  <c r="D61"/>
  <c r="C61"/>
  <c r="D56"/>
  <c r="C56"/>
  <c r="D50"/>
  <c r="C50"/>
  <c r="C11" i="50"/>
  <c r="C39" i="40"/>
  <c r="D26"/>
  <c r="D20" s="1"/>
  <c r="C26"/>
  <c r="C20" s="1"/>
  <c r="D17"/>
  <c r="C17"/>
  <c r="D12"/>
  <c r="C13" i="50" s="1"/>
  <c r="C12" i="40"/>
  <c r="A6"/>
  <c r="C16" l="1"/>
  <c r="C11" s="1"/>
  <c r="D16"/>
  <c r="D11" s="1"/>
  <c r="C10" i="50" s="1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7" l="1"/>
  <c r="D19" i="3" l="1"/>
  <c r="C19"/>
  <c r="D16"/>
  <c r="C16"/>
  <c r="D12"/>
  <c r="C10" l="1"/>
  <c r="C26"/>
  <c r="D10"/>
  <c r="D26"/>
  <c r="C9" l="1"/>
  <c r="D9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4875-საშემოსავლოა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ეს ერთჯერადად გადასახდელია, ანუ ხელშეკრულების მთლიანი ღირებულებაა</t>
        </r>
      </text>
    </comment>
  </commentList>
</comments>
</file>

<file path=xl/sharedStrings.xml><?xml version="1.0" encoding="utf-8"?>
<sst xmlns="http://schemas.openxmlformats.org/spreadsheetml/2006/main" count="1066" uniqueCount="606">
  <si>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</si>
  <si>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</si>
  <si>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</si>
  <si>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</si>
  <si>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</si>
  <si>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</si>
  <si>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</si>
  <si>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</si>
  <si>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</si>
  <si>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</si>
  <si>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</si>
  <si>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</si>
  <si>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</si>
  <si>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</si>
  <si>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</si>
  <si>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</si>
  <si>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</si>
  <si>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</si>
  <si>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</si>
  <si>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</si>
  <si>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</si>
  <si>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</si>
  <si>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</si>
  <si>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</si>
  <si>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</si>
  <si>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</si>
  <si>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</si>
  <si>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</si>
  <si>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</si>
  <si>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</si>
  <si>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</si>
  <si>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</si>
  <si>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</si>
  <si>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</si>
  <si>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</si>
  <si>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</si>
  <si>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</si>
  <si>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</si>
  <si>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</si>
  <si>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</si>
  <si>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</si>
  <si>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</si>
  <si>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</si>
  <si>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</si>
  <si>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</si>
  <si>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</si>
  <si>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</si>
  <si>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</si>
  <si>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</si>
  <si>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</si>
  <si>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</si>
  <si>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</si>
  <si>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</si>
  <si>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</si>
  <si>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</si>
  <si>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</si>
  <si>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</si>
  <si>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</si>
  <si>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</si>
  <si>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</si>
  <si>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</si>
  <si>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</si>
  <si>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</si>
  <si>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</si>
  <si>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</si>
  <si>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</si>
  <si>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</si>
  <si>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</si>
  <si>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</si>
  <si>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</si>
  <si>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</si>
  <si>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</si>
  <si>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</si>
  <si>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</si>
  <si>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</si>
  <si>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</si>
  <si>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</si>
  <si>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</si>
  <si>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</si>
  <si>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</si>
  <si>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</si>
  <si>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</si>
  <si>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</si>
  <si>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</si>
  <si>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</si>
  <si>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</si>
  <si>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</si>
  <si>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</si>
  <si>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</si>
  <si>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</si>
  <si>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</si>
  <si>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</si>
  <si>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</si>
  <si>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</si>
  <si>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</si>
  <si>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</si>
  <si>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</si>
  <si>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</si>
  <si>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</si>
  <si>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</si>
  <si>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</si>
  <si>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</si>
  <si>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</si>
  <si>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</si>
  <si>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</si>
  <si>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</si>
  <si>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</si>
  <si>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</si>
  <si>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</si>
  <si>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</si>
  <si>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</si>
  <si>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</si>
  <si>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</si>
  <si>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</si>
  <si>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</si>
  <si>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</si>
  <si>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</si>
  <si>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</si>
  <si>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</si>
  <si>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</si>
  <si>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</si>
  <si>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</si>
  <si>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</si>
  <si>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</si>
  <si>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</si>
  <si>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</si>
  <si>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</si>
  <si>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</si>
  <si>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</si>
  <si>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</si>
  <si>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</si>
  <si>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</si>
  <si>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</si>
  <si>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</si>
  <si>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</si>
  <si>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</si>
  <si>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</si>
  <si>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</si>
  <si>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</si>
  <si>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</si>
  <si>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</si>
  <si>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</si>
  <si>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</si>
  <si>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</si>
  <si>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</si>
  <si>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</si>
  <si>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</si>
  <si>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</si>
  <si>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</si>
  <si>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</si>
  <si>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</si>
  <si>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</si>
  <si>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</si>
  <si>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</si>
  <si>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</si>
  <si>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</si>
  <si>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</si>
  <si>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</si>
  <si>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</si>
  <si>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</si>
  <si>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</si>
  <si>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</si>
  <si>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</si>
  <si>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</si>
  <si>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</si>
  <si>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</si>
  <si>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</si>
  <si>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</si>
  <si>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</si>
  <si>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</si>
  <si>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</si>
  <si>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</si>
  <si>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</si>
  <si>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</si>
  <si>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</si>
  <si>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</si>
  <si>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</si>
  <si>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</si>
  <si>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</si>
  <si>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</si>
  <si>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</si>
  <si>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</si>
  <si>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</si>
  <si>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</si>
  <si>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</si>
  <si>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</si>
  <si>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</si>
  <si>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</si>
  <si>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</si>
  <si>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</si>
  <si>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</si>
  <si>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</si>
  <si>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</si>
  <si>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</si>
  <si>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</si>
  <si>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</si>
  <si>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</si>
  <si>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</si>
  <si>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</si>
  <si>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</si>
  <si>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</si>
  <si>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</si>
  <si>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</si>
  <si>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</si>
  <si>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</si>
  <si>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</si>
  <si>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</si>
  <si>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</si>
  <si>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</si>
  <si>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</si>
  <si>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</si>
  <si>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</si>
  <si>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</si>
  <si>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</si>
  <si>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</si>
  <si>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</si>
  <si>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</si>
  <si>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</si>
  <si>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</si>
  <si>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</si>
  <si>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</si>
  <si>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</si>
  <si>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</si>
  <si>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</si>
  <si>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</si>
  <si>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</si>
  <si>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</si>
  <si>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</si>
  <si>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</si>
  <si>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</si>
  <si>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</si>
  <si>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</si>
  <si>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</si>
  <si>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</si>
  <si>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</si>
  <si>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</si>
  <si>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</si>
  <si>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</si>
  <si>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</si>
  <si>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</si>
  <si>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</si>
  <si>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</si>
  <si>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</si>
  <si>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</si>
  <si>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</si>
  <si>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</si>
  <si>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</si>
  <si>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</si>
  <si>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</si>
  <si>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</si>
  <si>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</si>
  <si>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</si>
  <si>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</si>
  <si>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</si>
  <si>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</si>
  <si>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</si>
  <si>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</si>
  <si>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</si>
  <si>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</si>
  <si>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</si>
  <si>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</si>
  <si>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</si>
  <si>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</si>
  <si>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</si>
  <si>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</si>
  <si>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</si>
  <si>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</si>
  <si>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</si>
  <si>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</si>
  <si>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</si>
  <si>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</si>
  <si>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</si>
  <si>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</si>
  <si>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</si>
  <si>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</si>
  <si>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</si>
  <si>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</si>
  <si>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</si>
  <si>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</si>
  <si>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</si>
  <si>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</si>
  <si>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</si>
  <si>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</si>
  <si>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</si>
  <si>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</si>
  <si>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</si>
  <si>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</si>
  <si>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</si>
  <si>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</si>
  <si>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</si>
  <si>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</si>
  <si>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</si>
  <si>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</si>
  <si>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</si>
  <si>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</si>
  <si>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</si>
  <si>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</si>
  <si>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</si>
  <si>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</si>
  <si>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</si>
  <si>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</si>
  <si>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</si>
  <si>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</si>
  <si>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</si>
  <si>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</si>
  <si>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</si>
  <si>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</si>
  <si>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</si>
  <si>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</si>
  <si>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</si>
  <si>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</si>
  <si>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</si>
  <si>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</si>
  <si>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</si>
  <si>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</si>
  <si>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</si>
  <si>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</si>
  <si>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</si>
  <si>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</si>
  <si>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</si>
  <si>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</si>
  <si>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</si>
  <si>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</si>
  <si>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</si>
  <si>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</si>
  <si>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</si>
  <si>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</si>
  <si>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</si>
  <si>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</si>
  <si>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</si>
  <si>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</si>
  <si>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</si>
  <si>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</si>
  <si>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</si>
  <si>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</si>
  <si>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</si>
  <si>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</si>
  <si>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</si>
  <si>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</si>
  <si>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</si>
  <si>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</si>
  <si>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</si>
  <si>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</si>
  <si>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</si>
  <si>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</si>
  <si>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</si>
  <si>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</si>
  <si>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</si>
  <si>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</si>
  <si>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</si>
  <si>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</si>
  <si>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</si>
  <si>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</si>
  <si>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</si>
  <si>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</si>
  <si>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</si>
  <si>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</si>
  <si>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</si>
  <si>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</si>
  <si>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</si>
  <si>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</si>
  <si>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</si>
  <si>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</si>
  <si>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</si>
  <si>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</si>
  <si>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</si>
  <si>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</si>
  <si>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</si>
  <si>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</si>
  <si>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</si>
  <si>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</si>
  <si>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</si>
  <si>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</si>
  <si>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</si>
  <si>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</si>
  <si>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</si>
  <si>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</si>
  <si>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</si>
  <si>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</si>
  <si>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</si>
  <si>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</si>
  <si>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</si>
  <si>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</si>
  <si>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</si>
  <si>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</si>
  <si>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</si>
  <si>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</si>
  <si>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</si>
  <si>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</si>
  <si>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</si>
  <si>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</si>
  <si>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</si>
  <si>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</si>
  <si>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</si>
  <si>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</si>
  <si>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</si>
  <si>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</si>
  <si>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</si>
  <si>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</si>
  <si>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</si>
  <si>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</si>
  <si>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</si>
  <si>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</si>
  <si>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</si>
  <si>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</si>
  <si>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</si>
  <si>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</si>
  <si>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</si>
  <si>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</si>
  <si>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</si>
  <si>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</si>
  <si>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</si>
  <si>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</si>
  <si>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</si>
  <si>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</si>
  <si>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</si>
  <si>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</si>
  <si>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</si>
  <si>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</si>
  <si>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</si>
  <si>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</si>
  <si>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</si>
  <si>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</si>
  <si>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</si>
  <si>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</si>
  <si>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</si>
  <si>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</si>
  <si>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</si>
  <si>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</si>
  <si>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</si>
  <si>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</si>
  <si>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</si>
  <si>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</si>
  <si>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</si>
  <si>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</si>
  <si>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</si>
  <si>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</si>
  <si>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</si>
  <si>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</si>
  <si>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</si>
  <si>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</si>
  <si>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</si>
  <si>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</si>
  <si>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</si>
  <si>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</si>
  <si>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</si>
  <si>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</si>
  <si>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</si>
  <si>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</si>
  <si>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</si>
  <si>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</si>
  <si>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</si>
  <si>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</si>
  <si>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</si>
  <si>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</si>
  <si>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</si>
  <si>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</si>
  <si>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</si>
  <si>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</si>
  <si>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</si>
  <si>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</si>
  <si>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</si>
  <si>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</si>
  <si>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</si>
  <si>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</si>
  <si>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</si>
  <si>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</si>
  <si>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</si>
  <si>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</si>
  <si>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</si>
  <si>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</si>
  <si>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</si>
  <si>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</si>
  <si>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</si>
  <si>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</si>
  <si>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</si>
  <si>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</si>
  <si>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</si>
  <si>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</si>
  <si>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</si>
  <si>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</si>
  <si>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</si>
  <si>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22.08.17-11.09.17</t>
  </si>
  <si>
    <t>შპს "ექსპოგრაფი"</t>
  </si>
  <si>
    <t>ბანერი</t>
  </si>
  <si>
    <t>ორმოცაძე დავით</t>
  </si>
  <si>
    <t>იჯარა</t>
  </si>
  <si>
    <t>თუმანიშვილი მარინა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</si>
  <si>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</si>
  <si>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</si>
  <si>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შპს ახალი ამბები</t>
  </si>
  <si>
    <t>საინფორმ.მომსახურება</t>
  </si>
  <si>
    <t>შპს ა-ნეტი</t>
  </si>
  <si>
    <t>საკომუნიკაციო</t>
  </si>
  <si>
    <t>ფულადი შემოწირულობა</t>
  </si>
  <si>
    <t>კახა კუკავა</t>
  </si>
  <si>
    <t>01010008849</t>
  </si>
  <si>
    <t>GE89TB0600000053179109</t>
  </si>
  <si>
    <t>სს თიბისი ბანკი</t>
  </si>
  <si>
    <t>სხვა ფულადი შემოსავლები (შეცდომით ჩარიცხული თანხის უკან დაბრუნება)</t>
  </si>
  <si>
    <t>სხვადასხვა ხარჯები(შეცდომით გადარიცხული თანხა)</t>
  </si>
  <si>
    <t>ირაკლი კიკაჩეიშვილი</t>
  </si>
  <si>
    <t>ნანა ბარნაბიშვილი</t>
  </si>
  <si>
    <t>ინდირა მაისაშვილი</t>
  </si>
  <si>
    <t>აკაკი კიკვაძე</t>
  </si>
  <si>
    <t>თამარ მინდიაშვილი</t>
  </si>
  <si>
    <t>თამარ ზურაშვილი</t>
  </si>
  <si>
    <t>დავითი ნიკურაძე</t>
  </si>
  <si>
    <t>მარიამ დგებუაძე</t>
  </si>
  <si>
    <t>01008010636</t>
  </si>
  <si>
    <t>13001011933</t>
  </si>
  <si>
    <t>01008032471</t>
  </si>
  <si>
    <t>01010002370</t>
  </si>
  <si>
    <t>01010018768</t>
  </si>
  <si>
    <t>01008033359</t>
  </si>
  <si>
    <t>01019083784</t>
  </si>
  <si>
    <t>01008048532</t>
  </si>
  <si>
    <t>თბილ. მოსკოვის.გამზირი.18 კ 2</t>
  </si>
  <si>
    <t>თბილისი, მანჯგალაძის 64</t>
  </si>
  <si>
    <t>თბილისი, ხოშტარიას 16</t>
  </si>
  <si>
    <t>თბილისი, მუხიანის 4 მკ/რ კორ 8</t>
  </si>
  <si>
    <t>ლანჩხუთი, თავისუფლების 2</t>
  </si>
  <si>
    <t>მარტვილი, მშვიდობის ქ. N 31</t>
  </si>
  <si>
    <t>ჩხოროწყუ, გობეჩიას 20</t>
  </si>
  <si>
    <t>აბაშა,თავისუფლების 40</t>
  </si>
  <si>
    <t>სენაკი, უნივერსიტეტის 4</t>
  </si>
  <si>
    <t>ბათუმი, ხელვაჩაური, შარაბიძეები</t>
  </si>
  <si>
    <t>შუახევი, რუსთაველის 20</t>
  </si>
  <si>
    <t>ქობულეთი, აღმაშენებლის 36</t>
  </si>
  <si>
    <t>ხულო, სტალინის 3</t>
  </si>
  <si>
    <t>კასპი, გიორგი სააკაძის 106</t>
  </si>
  <si>
    <t>ქ.მცხეთა, აღმაშენებლის 82</t>
  </si>
  <si>
    <t>წალკა, კოსტავას 71</t>
  </si>
  <si>
    <t>გარდაბანი, დ.აღმაშენებლის 82</t>
  </si>
  <si>
    <t>მარნეული, გიორგაძის 3</t>
  </si>
  <si>
    <t>ყვარელი, ჭავჭავაძის 61</t>
  </si>
  <si>
    <t>ქ. ახმეტა, ჩოლოყაშვილის 34</t>
  </si>
  <si>
    <t>ქ.გურჯაანი, სანაპიროს 6</t>
  </si>
  <si>
    <t>თერჯოლა, რუსთაველის 80</t>
  </si>
  <si>
    <t>ქ. სიღნაღი, სოფ. საქობო</t>
  </si>
  <si>
    <t>წყალტუბო, ფალიაშვილის ქუჩა</t>
  </si>
  <si>
    <t>საჩხერე, კოსტავას 80</t>
  </si>
  <si>
    <t>ბაღდათი, თამარ მეფის 1</t>
  </si>
  <si>
    <t>ამბროლაური, კოსტავას 41</t>
  </si>
  <si>
    <t>ბორჯომი, სააკაძის N 2</t>
  </si>
  <si>
    <t>01.09-31.10.2017</t>
  </si>
  <si>
    <t>05.09-05.11.2017</t>
  </si>
  <si>
    <t>07.09-07.11.2017</t>
  </si>
  <si>
    <t>09.09-22.10.2017</t>
  </si>
  <si>
    <t>11.09-11.11.2017</t>
  </si>
  <si>
    <t>22.08-22.11.2017</t>
  </si>
  <si>
    <t>08.09-08.11.2017</t>
  </si>
  <si>
    <t>06.09-06.11.2017</t>
  </si>
  <si>
    <t>10.09-10.11.2017</t>
  </si>
  <si>
    <t>187.50</t>
  </si>
  <si>
    <t>01024009833</t>
  </si>
  <si>
    <t>01019046812</t>
  </si>
  <si>
    <t>01009007460</t>
  </si>
  <si>
    <t>01001004010</t>
  </si>
  <si>
    <t>26001000855</t>
  </si>
  <si>
    <t>29001010335</t>
  </si>
  <si>
    <t>65002002433</t>
  </si>
  <si>
    <t>02001000787</t>
  </si>
  <si>
    <t>39001044702</t>
  </si>
  <si>
    <t>24001002622</t>
  </si>
  <si>
    <t>01026015333</t>
  </si>
  <si>
    <t>61001018803</t>
  </si>
  <si>
    <t>12001027661</t>
  </si>
  <si>
    <t>28001025630</t>
  </si>
  <si>
    <t>45001007227</t>
  </si>
  <si>
    <t>08001003518</t>
  </si>
  <si>
    <t>13001045199</t>
  </si>
  <si>
    <t>01013031787</t>
  </si>
  <si>
    <t>01024065423</t>
  </si>
  <si>
    <t>53001028949</t>
  </si>
  <si>
    <t>38001006479</t>
  </si>
  <si>
    <t>09001000830</t>
  </si>
  <si>
    <t>04001003198</t>
  </si>
  <si>
    <t>შპს "ჯეო ჰოსპიტალი"</t>
  </si>
  <si>
    <t>ემზარი ილურიძე</t>
  </si>
  <si>
    <t>თინათინ მესხიშვილი</t>
  </si>
  <si>
    <t>ეკატერინე ჭყონია</t>
  </si>
  <si>
    <t>ნინო მიქაძე</t>
  </si>
  <si>
    <t>ეკა ვადაჭკორია</t>
  </si>
  <si>
    <t>ჯემალ გაბისონია</t>
  </si>
  <si>
    <t>გია ბებია</t>
  </si>
  <si>
    <t>გელა კაჭარავა</t>
  </si>
  <si>
    <t>სულიკო ბერაია</t>
  </si>
  <si>
    <t>რუსუდან მახარაძე</t>
  </si>
  <si>
    <t>მერი თურმანიძე</t>
  </si>
  <si>
    <t>ვაჟა  რომანაძე</t>
  </si>
  <si>
    <t>ბიძინა  რიჟვაძე</t>
  </si>
  <si>
    <t>მედეია ჯუხარიძე</t>
  </si>
  <si>
    <t>დოდო მამულაშვილი</t>
  </si>
  <si>
    <t>მარინე  ბერიანიძე</t>
  </si>
  <si>
    <t>მამედ  ბაგიროვი</t>
  </si>
  <si>
    <t>იკინ  ტალიბოვი</t>
  </si>
  <si>
    <t>ნუგზარი  ღონიაშვილი</t>
  </si>
  <si>
    <t>კობა  მაისურაძე</t>
  </si>
  <si>
    <t>მარინე  არჯევანიშვილი</t>
  </si>
  <si>
    <t>მარინე  ქავთარაძე</t>
  </si>
  <si>
    <t>ანნა  მიქაშვილი</t>
  </si>
  <si>
    <t>გოჩა  სილაგაძე</t>
  </si>
  <si>
    <t>პეტრე  აბრამიშვილი</t>
  </si>
  <si>
    <t>დავით  გრძელიძე</t>
  </si>
  <si>
    <t>ავთანდილ  მიქიაშვილი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</si>
</sst>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Sylfae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Sylfaen"/>
    </font>
    <font>
      <sz val="9"/>
      <name val="Arial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488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0" borderId="0" xfId="0" applyFont="1" applyAlignment="1" applyProtection="1">
      <alignment horizontal="center" vertical="center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35" fillId="2" borderId="0" xfId="0" applyFont="1" applyFill="1" applyProtection="1">
      <protection locked="0"/>
    </xf>
    <xf numFmtId="0" fontId="35" fillId="0" borderId="0" xfId="0" applyFont="1" applyFill="1" applyBorder="1" applyAlignment="1" applyProtection="1">
      <alignment horizontal="left"/>
      <protection locked="0"/>
    </xf>
    <xf numFmtId="167" fontId="27" fillId="0" borderId="2" xfId="5" applyNumberFormat="1" applyFont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67" fontId="27" fillId="2" borderId="2" xfId="5" applyNumberFormat="1" applyFont="1" applyFill="1" applyBorder="1" applyAlignment="1" applyProtection="1">
      <alignment horizontal="center" vertical="center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1" fontId="24" fillId="2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4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38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4" fontId="39" fillId="0" borderId="1" xfId="0" applyNumberFormat="1" applyFont="1" applyBorder="1" applyAlignment="1">
      <alignment horizontal="right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0" fontId="4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0" fillId="2" borderId="1" xfId="0" applyFont="1" applyFill="1" applyBorder="1"/>
    <xf numFmtId="0" fontId="0" fillId="2" borderId="1" xfId="0" applyFill="1" applyBorder="1"/>
    <xf numFmtId="0" fontId="4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partia1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 – 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50"/>
  <sheetViews>
    <sheetView showGridLines="0" view="pageBreakPreview" zoomScaleSheetLayoutView="100" workbookViewId="0">
      <selection activeCell="G12" sqref="G12"/>
    </sheetView>
  </sheetViews>
  <sheetFormatPr defaultRowHeight="15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>
      <c r="A1" s="335" t="s">
        <v>288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96</v>
      </c>
    </row>
    <row r="2" spans="1:12" s="268" customFormat="1">
      <c r="A2" s="332" t="s">
        <v>127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1" t="s">
        <v>482</v>
      </c>
    </row>
    <row r="3" spans="1:12" s="268" customFormat="1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68" customFormat="1">
      <c r="A4" s="356" t="s">
        <v>256</v>
      </c>
      <c r="B4" s="317"/>
      <c r="C4" s="317"/>
      <c r="D4" s="365"/>
      <c r="E4" s="366"/>
      <c r="F4" s="324"/>
      <c r="G4" s="323"/>
      <c r="H4" s="367"/>
      <c r="I4" s="366"/>
      <c r="J4" s="322"/>
      <c r="K4" s="323"/>
      <c r="L4" s="321"/>
    </row>
    <row r="5" spans="1:12" s="268" customFormat="1" ht="15.75" thickBot="1">
      <c r="A5" s="357" t="s">
        <v>476</v>
      </c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>
      <c r="A6" s="320"/>
      <c r="B6" s="319"/>
      <c r="C6" s="318"/>
      <c r="D6" s="318"/>
      <c r="E6" s="318"/>
      <c r="F6" s="317"/>
      <c r="G6" s="317"/>
      <c r="H6" s="317"/>
      <c r="I6" s="441" t="s">
        <v>404</v>
      </c>
      <c r="J6" s="442"/>
      <c r="K6" s="443"/>
      <c r="L6" s="316"/>
    </row>
    <row r="7" spans="1:12" s="304" customFormat="1" ht="51.75" thickBot="1">
      <c r="A7" s="315" t="s">
        <v>63</v>
      </c>
      <c r="B7" s="314" t="s">
        <v>128</v>
      </c>
      <c r="C7" s="314" t="s">
        <v>403</v>
      </c>
      <c r="D7" s="313" t="s">
        <v>262</v>
      </c>
      <c r="E7" s="312" t="s">
        <v>402</v>
      </c>
      <c r="F7" s="311" t="s">
        <v>401</v>
      </c>
      <c r="G7" s="310" t="s">
        <v>215</v>
      </c>
      <c r="H7" s="309" t="s">
        <v>212</v>
      </c>
      <c r="I7" s="308" t="s">
        <v>400</v>
      </c>
      <c r="J7" s="307" t="s">
        <v>259</v>
      </c>
      <c r="K7" s="306" t="s">
        <v>216</v>
      </c>
      <c r="L7" s="305" t="s">
        <v>217</v>
      </c>
    </row>
    <row r="8" spans="1:12" s="298" customFormat="1" ht="15.75" thickBot="1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>
      <c r="A9" s="297">
        <v>1</v>
      </c>
      <c r="B9" s="288">
        <v>42925</v>
      </c>
      <c r="C9" s="287" t="s">
        <v>494</v>
      </c>
      <c r="D9" s="296">
        <v>900</v>
      </c>
      <c r="E9" s="295" t="s">
        <v>495</v>
      </c>
      <c r="F9" s="284" t="s">
        <v>496</v>
      </c>
      <c r="G9" s="294" t="s">
        <v>497</v>
      </c>
      <c r="H9" s="294" t="s">
        <v>498</v>
      </c>
      <c r="I9" s="293"/>
      <c r="J9" s="292"/>
      <c r="K9" s="291"/>
      <c r="L9" s="290"/>
    </row>
    <row r="10" spans="1:12">
      <c r="A10" s="289">
        <v>2</v>
      </c>
      <c r="B10" s="288"/>
      <c r="C10" s="287"/>
      <c r="D10" s="286"/>
      <c r="E10" s="285"/>
      <c r="F10" s="284"/>
      <c r="G10" s="284"/>
      <c r="H10" s="284"/>
      <c r="I10" s="283"/>
      <c r="J10" s="282"/>
      <c r="K10" s="281"/>
      <c r="L10" s="280"/>
    </row>
    <row r="11" spans="1:12">
      <c r="A11" s="289">
        <v>3</v>
      </c>
      <c r="B11" s="288"/>
      <c r="C11" s="287"/>
      <c r="D11" s="286"/>
      <c r="E11" s="285"/>
      <c r="F11" s="324"/>
      <c r="G11" s="284"/>
      <c r="H11" s="284"/>
      <c r="I11" s="283"/>
      <c r="J11" s="282"/>
      <c r="K11" s="281"/>
      <c r="L11" s="280"/>
    </row>
    <row r="12" spans="1:12">
      <c r="A12" s="289">
        <v>4</v>
      </c>
      <c r="B12" s="288"/>
      <c r="C12" s="287"/>
      <c r="D12" s="286"/>
      <c r="E12" s="285"/>
      <c r="F12" s="284"/>
      <c r="G12" s="284"/>
      <c r="H12" s="284"/>
      <c r="I12" s="283"/>
      <c r="J12" s="282"/>
      <c r="K12" s="281"/>
      <c r="L12" s="280"/>
    </row>
    <row r="13" spans="1:12">
      <c r="A13" s="289">
        <v>5</v>
      </c>
      <c r="B13" s="288"/>
      <c r="C13" s="287"/>
      <c r="D13" s="286"/>
      <c r="E13" s="285"/>
      <c r="F13" s="284"/>
      <c r="G13" s="284"/>
      <c r="H13" s="284"/>
      <c r="I13" s="283"/>
      <c r="J13" s="282"/>
      <c r="K13" s="281"/>
      <c r="L13" s="280"/>
    </row>
    <row r="14" spans="1:12">
      <c r="A14" s="289">
        <v>6</v>
      </c>
      <c r="B14" s="288"/>
      <c r="C14" s="287"/>
      <c r="D14" s="286"/>
      <c r="E14" s="285"/>
      <c r="F14" s="284"/>
      <c r="G14" s="284"/>
      <c r="H14" s="284"/>
      <c r="I14" s="283"/>
      <c r="J14" s="282"/>
      <c r="K14" s="281"/>
      <c r="L14" s="280"/>
    </row>
    <row r="15" spans="1:12">
      <c r="A15" s="289">
        <v>7</v>
      </c>
      <c r="B15" s="288"/>
      <c r="C15" s="287"/>
      <c r="D15" s="286"/>
      <c r="E15" s="285"/>
      <c r="F15" s="284"/>
      <c r="G15" s="284"/>
      <c r="H15" s="284"/>
      <c r="I15" s="283"/>
      <c r="J15" s="282"/>
      <c r="K15" s="281"/>
      <c r="L15" s="280"/>
    </row>
    <row r="16" spans="1:12">
      <c r="A16" s="289">
        <v>8</v>
      </c>
      <c r="B16" s="288"/>
      <c r="C16" s="287"/>
      <c r="D16" s="286"/>
      <c r="E16" s="285"/>
      <c r="F16" s="284"/>
      <c r="G16" s="284"/>
      <c r="H16" s="284"/>
      <c r="I16" s="283"/>
      <c r="J16" s="282"/>
      <c r="K16" s="281"/>
      <c r="L16" s="280"/>
    </row>
    <row r="17" spans="1:12">
      <c r="A17" s="289">
        <v>9</v>
      </c>
      <c r="B17" s="288"/>
      <c r="C17" s="287"/>
      <c r="D17" s="286"/>
      <c r="E17" s="285"/>
      <c r="F17" s="284"/>
      <c r="G17" s="284"/>
      <c r="H17" s="284"/>
      <c r="I17" s="283"/>
      <c r="J17" s="282"/>
      <c r="K17" s="281"/>
      <c r="L17" s="280"/>
    </row>
    <row r="18" spans="1:12">
      <c r="A18" s="289">
        <v>10</v>
      </c>
      <c r="B18" s="288"/>
      <c r="C18" s="287"/>
      <c r="D18" s="286"/>
      <c r="E18" s="285"/>
      <c r="F18" s="284"/>
      <c r="G18" s="284"/>
      <c r="H18" s="284"/>
      <c r="I18" s="283"/>
      <c r="J18" s="282"/>
      <c r="K18" s="281"/>
      <c r="L18" s="280"/>
    </row>
    <row r="19" spans="1:12">
      <c r="A19" s="289">
        <v>11</v>
      </c>
      <c r="B19" s="288"/>
      <c r="C19" s="287"/>
      <c r="D19" s="286"/>
      <c r="E19" s="285"/>
      <c r="F19" s="284"/>
      <c r="G19" s="284"/>
      <c r="H19" s="284"/>
      <c r="I19" s="283"/>
      <c r="J19" s="282"/>
      <c r="K19" s="281"/>
      <c r="L19" s="280"/>
    </row>
    <row r="20" spans="1:12">
      <c r="A20" s="289">
        <v>12</v>
      </c>
      <c r="B20" s="288"/>
      <c r="C20" s="287"/>
      <c r="D20" s="286"/>
      <c r="E20" s="285"/>
      <c r="F20" s="284"/>
      <c r="G20" s="284"/>
      <c r="H20" s="284"/>
      <c r="I20" s="283"/>
      <c r="J20" s="282"/>
      <c r="K20" s="281"/>
      <c r="L20" s="280"/>
    </row>
    <row r="21" spans="1:12">
      <c r="A21" s="289">
        <v>13</v>
      </c>
      <c r="B21" s="288"/>
      <c r="C21" s="287"/>
      <c r="D21" s="286"/>
      <c r="E21" s="285"/>
      <c r="F21" s="284"/>
      <c r="G21" s="284"/>
      <c r="H21" s="284"/>
      <c r="I21" s="283"/>
      <c r="J21" s="282"/>
      <c r="K21" s="281"/>
      <c r="L21" s="280"/>
    </row>
    <row r="22" spans="1:12">
      <c r="A22" s="289">
        <v>14</v>
      </c>
      <c r="B22" s="288"/>
      <c r="C22" s="287"/>
      <c r="D22" s="286"/>
      <c r="E22" s="285"/>
      <c r="F22" s="284"/>
      <c r="G22" s="284"/>
      <c r="H22" s="284"/>
      <c r="I22" s="283"/>
      <c r="J22" s="282"/>
      <c r="K22" s="281"/>
      <c r="L22" s="280"/>
    </row>
    <row r="23" spans="1:12">
      <c r="A23" s="289">
        <v>15</v>
      </c>
      <c r="B23" s="288"/>
      <c r="C23" s="287"/>
      <c r="D23" s="286"/>
      <c r="E23" s="285"/>
      <c r="F23" s="284"/>
      <c r="G23" s="284"/>
      <c r="H23" s="284"/>
      <c r="I23" s="283"/>
      <c r="J23" s="282"/>
      <c r="K23" s="281"/>
      <c r="L23" s="280"/>
    </row>
    <row r="24" spans="1:12">
      <c r="A24" s="289">
        <v>16</v>
      </c>
      <c r="B24" s="288"/>
      <c r="C24" s="287"/>
      <c r="D24" s="286"/>
      <c r="E24" s="285"/>
      <c r="F24" s="284"/>
      <c r="G24" s="284"/>
      <c r="H24" s="284"/>
      <c r="I24" s="283"/>
      <c r="J24" s="282"/>
      <c r="K24" s="281"/>
      <c r="L24" s="280"/>
    </row>
    <row r="25" spans="1:12">
      <c r="A25" s="289">
        <v>17</v>
      </c>
      <c r="B25" s="288"/>
      <c r="C25" s="287"/>
      <c r="D25" s="286"/>
      <c r="E25" s="285"/>
      <c r="F25" s="284"/>
      <c r="G25" s="284"/>
      <c r="H25" s="284"/>
      <c r="I25" s="283"/>
      <c r="J25" s="282"/>
      <c r="K25" s="281"/>
      <c r="L25" s="280"/>
    </row>
    <row r="26" spans="1:12">
      <c r="A26" s="289">
        <v>18</v>
      </c>
      <c r="B26" s="288"/>
      <c r="C26" s="287"/>
      <c r="D26" s="286"/>
      <c r="E26" s="285"/>
      <c r="F26" s="284"/>
      <c r="G26" s="284"/>
      <c r="H26" s="284"/>
      <c r="I26" s="283"/>
      <c r="J26" s="282"/>
      <c r="K26" s="281"/>
      <c r="L26" s="280"/>
    </row>
    <row r="27" spans="1:12">
      <c r="A27" s="289">
        <v>19</v>
      </c>
      <c r="B27" s="288"/>
      <c r="C27" s="287"/>
      <c r="D27" s="286"/>
      <c r="E27" s="285"/>
      <c r="F27" s="284"/>
      <c r="G27" s="284"/>
      <c r="H27" s="284"/>
      <c r="I27" s="283"/>
      <c r="J27" s="282"/>
      <c r="K27" s="281"/>
      <c r="L27" s="280"/>
    </row>
    <row r="28" spans="1:12" ht="15.75" thickBot="1">
      <c r="A28" s="279" t="s">
        <v>258</v>
      </c>
      <c r="B28" s="278"/>
      <c r="C28" s="277"/>
      <c r="D28" s="276"/>
      <c r="E28" s="275"/>
      <c r="F28" s="274"/>
      <c r="G28" s="274"/>
      <c r="H28" s="274"/>
      <c r="I28" s="273"/>
      <c r="J28" s="272"/>
      <c r="K28" s="271"/>
      <c r="L28" s="270"/>
    </row>
    <row r="29" spans="1:12">
      <c r="A29" s="260"/>
      <c r="B29" s="261"/>
      <c r="C29" s="260"/>
      <c r="D29" s="261"/>
      <c r="E29" s="260"/>
      <c r="F29" s="261"/>
      <c r="G29" s="260"/>
      <c r="H29" s="261"/>
      <c r="I29" s="260"/>
      <c r="J29" s="261"/>
      <c r="K29" s="260"/>
      <c r="L29" s="261"/>
    </row>
    <row r="30" spans="1:12">
      <c r="A30" s="260"/>
      <c r="B30" s="267"/>
      <c r="C30" s="260"/>
      <c r="D30" s="267"/>
      <c r="E30" s="260"/>
      <c r="F30" s="267"/>
      <c r="G30" s="260"/>
      <c r="H30" s="267"/>
      <c r="I30" s="260"/>
      <c r="J30" s="267"/>
      <c r="K30" s="260"/>
      <c r="L30" s="267"/>
    </row>
    <row r="31" spans="1:12" s="268" customFormat="1">
      <c r="A31" s="440" t="s">
        <v>374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</row>
    <row r="32" spans="1:12" s="269" customFormat="1" ht="12.75">
      <c r="A32" s="440" t="s">
        <v>399</v>
      </c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</row>
    <row r="33" spans="1:12" s="269" customFormat="1" ht="12.75">
      <c r="A33" s="440"/>
      <c r="B33" s="440"/>
      <c r="C33" s="440"/>
      <c r="D33" s="440"/>
      <c r="E33" s="440"/>
      <c r="F33" s="440"/>
      <c r="G33" s="440"/>
      <c r="H33" s="440"/>
      <c r="I33" s="440"/>
      <c r="J33" s="440"/>
      <c r="K33" s="440"/>
      <c r="L33" s="440"/>
    </row>
    <row r="34" spans="1:12" s="268" customFormat="1">
      <c r="A34" s="440" t="s">
        <v>398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</row>
    <row r="35" spans="1:12" s="268" customFormat="1">
      <c r="A35" s="440"/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</row>
    <row r="36" spans="1:12" s="268" customFormat="1">
      <c r="A36" s="440" t="s">
        <v>397</v>
      </c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</row>
    <row r="37" spans="1:12" s="268" customFormat="1">
      <c r="A37" s="260"/>
      <c r="B37" s="261"/>
      <c r="C37" s="260"/>
      <c r="D37" s="261"/>
      <c r="E37" s="260"/>
      <c r="F37" s="261"/>
      <c r="G37" s="260"/>
      <c r="H37" s="261"/>
      <c r="I37" s="260"/>
      <c r="J37" s="261"/>
      <c r="K37" s="260"/>
      <c r="L37" s="261"/>
    </row>
    <row r="38" spans="1:12" s="268" customFormat="1">
      <c r="A38" s="260"/>
      <c r="B38" s="267"/>
      <c r="C38" s="260"/>
      <c r="D38" s="267"/>
      <c r="E38" s="260"/>
      <c r="F38" s="267"/>
      <c r="G38" s="260"/>
      <c r="H38" s="267"/>
      <c r="I38" s="260"/>
      <c r="J38" s="267"/>
      <c r="K38" s="260"/>
      <c r="L38" s="267"/>
    </row>
    <row r="39" spans="1:12" s="268" customFormat="1">
      <c r="A39" s="260"/>
      <c r="B39" s="261"/>
      <c r="C39" s="260"/>
      <c r="D39" s="261"/>
      <c r="E39" s="260"/>
      <c r="F39" s="261"/>
      <c r="G39" s="260"/>
      <c r="H39" s="261"/>
      <c r="I39" s="260"/>
      <c r="J39" s="261"/>
      <c r="K39" s="260"/>
      <c r="L39" s="261"/>
    </row>
    <row r="40" spans="1:12">
      <c r="A40" s="260"/>
      <c r="B40" s="267"/>
      <c r="C40" s="260"/>
      <c r="D40" s="267"/>
      <c r="E40" s="260"/>
      <c r="F40" s="267"/>
      <c r="G40" s="260"/>
      <c r="H40" s="267"/>
      <c r="I40" s="260"/>
      <c r="J40" s="267"/>
      <c r="K40" s="260"/>
      <c r="L40" s="267"/>
    </row>
    <row r="41" spans="1:12" s="262" customFormat="1">
      <c r="A41" s="446" t="s">
        <v>95</v>
      </c>
      <c r="B41" s="446"/>
      <c r="C41" s="261"/>
      <c r="D41" s="260"/>
      <c r="E41" s="261"/>
      <c r="F41" s="261"/>
      <c r="G41" s="260"/>
      <c r="H41" s="261"/>
      <c r="I41" s="261"/>
      <c r="J41" s="260"/>
      <c r="K41" s="261"/>
      <c r="L41" s="260"/>
    </row>
    <row r="42" spans="1:12" s="262" customFormat="1">
      <c r="A42" s="261"/>
      <c r="B42" s="260"/>
      <c r="C42" s="265"/>
      <c r="D42" s="266"/>
      <c r="E42" s="265"/>
      <c r="F42" s="261"/>
      <c r="G42" s="260"/>
      <c r="H42" s="264"/>
      <c r="I42" s="261"/>
      <c r="J42" s="260"/>
      <c r="K42" s="261"/>
      <c r="L42" s="260"/>
    </row>
    <row r="43" spans="1:12" s="262" customFormat="1" ht="15" customHeight="1">
      <c r="A43" s="261"/>
      <c r="B43" s="260"/>
      <c r="C43" s="439" t="s">
        <v>250</v>
      </c>
      <c r="D43" s="439"/>
      <c r="E43" s="439"/>
      <c r="F43" s="261"/>
      <c r="G43" s="260"/>
      <c r="H43" s="444" t="s">
        <v>396</v>
      </c>
      <c r="I43" s="263"/>
      <c r="J43" s="260"/>
      <c r="K43" s="261"/>
      <c r="L43" s="260"/>
    </row>
    <row r="44" spans="1:12" s="262" customFormat="1">
      <c r="A44" s="261"/>
      <c r="B44" s="260"/>
      <c r="C44" s="261"/>
      <c r="D44" s="260"/>
      <c r="E44" s="261"/>
      <c r="F44" s="261"/>
      <c r="G44" s="260"/>
      <c r="H44" s="445"/>
      <c r="I44" s="263"/>
      <c r="J44" s="260"/>
      <c r="K44" s="261"/>
      <c r="L44" s="260"/>
    </row>
    <row r="45" spans="1:12" s="259" customFormat="1">
      <c r="A45" s="261"/>
      <c r="B45" s="260"/>
      <c r="C45" s="439" t="s">
        <v>126</v>
      </c>
      <c r="D45" s="439"/>
      <c r="E45" s="439"/>
      <c r="F45" s="261"/>
      <c r="G45" s="260"/>
      <c r="H45" s="261"/>
      <c r="I45" s="261"/>
      <c r="J45" s="260"/>
      <c r="K45" s="261"/>
      <c r="L45" s="260"/>
    </row>
    <row r="46" spans="1:12" s="259" customFormat="1">
      <c r="E46" s="257"/>
    </row>
    <row r="47" spans="1:12" s="259" customFormat="1">
      <c r="E47" s="257"/>
    </row>
    <row r="48" spans="1:12" s="259" customFormat="1">
      <c r="E48" s="257"/>
    </row>
    <row r="49" spans="5:5" s="259" customFormat="1">
      <c r="E49" s="257"/>
    </row>
    <row r="50" spans="5:5" s="25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M48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454" t="s">
        <v>411</v>
      </c>
      <c r="B2" s="454"/>
      <c r="C2" s="454"/>
      <c r="D2" s="454"/>
      <c r="E2" s="454"/>
      <c r="F2" s="338"/>
      <c r="G2" s="77"/>
      <c r="H2" s="77"/>
      <c r="I2" s="77"/>
      <c r="J2" s="77"/>
      <c r="K2" s="255"/>
      <c r="L2" s="256"/>
      <c r="M2" s="256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452" t="str">
        <f>'ფორმა N1'!L2</f>
        <v>22.08.17-11.09.17</v>
      </c>
      <c r="M3" s="45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476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4"/>
      <c r="B8" s="364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45">
      <c r="A9" s="90" t="s">
        <v>63</v>
      </c>
      <c r="B9" s="90" t="s">
        <v>474</v>
      </c>
      <c r="C9" s="90" t="s">
        <v>412</v>
      </c>
      <c r="D9" s="90" t="s">
        <v>413</v>
      </c>
      <c r="E9" s="90" t="s">
        <v>414</v>
      </c>
      <c r="F9" s="90" t="s">
        <v>415</v>
      </c>
      <c r="G9" s="90" t="s">
        <v>416</v>
      </c>
      <c r="H9" s="90" t="s">
        <v>417</v>
      </c>
      <c r="I9" s="90" t="s">
        <v>418</v>
      </c>
      <c r="J9" s="90" t="s">
        <v>419</v>
      </c>
      <c r="K9" s="90" t="s">
        <v>420</v>
      </c>
      <c r="L9" s="90" t="s">
        <v>421</v>
      </c>
      <c r="M9" s="90" t="s">
        <v>298</v>
      </c>
    </row>
    <row r="10" spans="1:13" ht="15">
      <c r="A10" s="98">
        <v>1</v>
      </c>
      <c r="B10" s="415"/>
      <c r="C10" s="339"/>
      <c r="D10" s="98"/>
      <c r="E10" s="98"/>
      <c r="F10" s="98"/>
      <c r="G10" s="98"/>
      <c r="H10" s="98"/>
      <c r="I10" s="98"/>
      <c r="J10" s="98"/>
      <c r="K10" s="4"/>
      <c r="L10" s="4"/>
      <c r="M10" s="98"/>
    </row>
    <row r="11" spans="1:13" ht="15">
      <c r="A11" s="98">
        <v>2</v>
      </c>
      <c r="B11" s="415"/>
      <c r="C11" s="339"/>
      <c r="D11" s="98"/>
      <c r="E11" s="98"/>
      <c r="F11" s="98"/>
      <c r="G11" s="98"/>
      <c r="H11" s="98"/>
      <c r="I11" s="98"/>
      <c r="J11" s="98"/>
      <c r="K11" s="4"/>
      <c r="L11" s="4"/>
      <c r="M11" s="98"/>
    </row>
    <row r="12" spans="1:13" ht="15">
      <c r="A12" s="98">
        <v>3</v>
      </c>
      <c r="B12" s="415"/>
      <c r="C12" s="339"/>
      <c r="D12" s="87"/>
      <c r="E12" s="87"/>
      <c r="F12" s="87"/>
      <c r="G12" s="87"/>
      <c r="H12" s="87"/>
      <c r="I12" s="87"/>
      <c r="J12" s="87"/>
      <c r="K12" s="4"/>
      <c r="L12" s="4"/>
      <c r="M12" s="87"/>
    </row>
    <row r="13" spans="1:13" ht="15">
      <c r="A13" s="98">
        <v>4</v>
      </c>
      <c r="B13" s="415"/>
      <c r="C13" s="339"/>
      <c r="D13" s="87"/>
      <c r="E13" s="87"/>
      <c r="F13" s="87"/>
      <c r="G13" s="87"/>
      <c r="H13" s="87"/>
      <c r="I13" s="87"/>
      <c r="J13" s="87"/>
      <c r="K13" s="4"/>
      <c r="L13" s="4"/>
      <c r="M13" s="87"/>
    </row>
    <row r="14" spans="1:13" ht="15">
      <c r="A14" s="98">
        <v>5</v>
      </c>
      <c r="B14" s="415"/>
      <c r="C14" s="339"/>
      <c r="D14" s="87"/>
      <c r="E14" s="87"/>
      <c r="F14" s="87"/>
      <c r="G14" s="87"/>
      <c r="H14" s="87"/>
      <c r="I14" s="87"/>
      <c r="J14" s="87"/>
      <c r="K14" s="4"/>
      <c r="L14" s="4"/>
      <c r="M14" s="87"/>
    </row>
    <row r="15" spans="1:13" ht="15">
      <c r="A15" s="98">
        <v>6</v>
      </c>
      <c r="B15" s="415"/>
      <c r="C15" s="339"/>
      <c r="D15" s="87"/>
      <c r="E15" s="87"/>
      <c r="F15" s="87"/>
      <c r="G15" s="87"/>
      <c r="H15" s="87"/>
      <c r="I15" s="87"/>
      <c r="J15" s="87"/>
      <c r="K15" s="4"/>
      <c r="L15" s="4"/>
      <c r="M15" s="87"/>
    </row>
    <row r="16" spans="1:13" ht="15">
      <c r="A16" s="98">
        <v>7</v>
      </c>
      <c r="B16" s="415"/>
      <c r="C16" s="339"/>
      <c r="D16" s="87"/>
      <c r="E16" s="87"/>
      <c r="F16" s="87"/>
      <c r="G16" s="87"/>
      <c r="H16" s="87"/>
      <c r="I16" s="87"/>
      <c r="J16" s="87"/>
      <c r="K16" s="4"/>
      <c r="L16" s="4"/>
      <c r="M16" s="87"/>
    </row>
    <row r="17" spans="1:13" ht="15">
      <c r="A17" s="98">
        <v>8</v>
      </c>
      <c r="B17" s="415"/>
      <c r="C17" s="339"/>
      <c r="D17" s="87"/>
      <c r="E17" s="87"/>
      <c r="F17" s="87"/>
      <c r="G17" s="87"/>
      <c r="H17" s="87"/>
      <c r="I17" s="87"/>
      <c r="J17" s="87"/>
      <c r="K17" s="4"/>
      <c r="L17" s="4"/>
      <c r="M17" s="87"/>
    </row>
    <row r="18" spans="1:13" ht="15">
      <c r="A18" s="98">
        <v>9</v>
      </c>
      <c r="B18" s="415"/>
      <c r="C18" s="339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415"/>
      <c r="C19" s="339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415"/>
      <c r="C20" s="339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415"/>
      <c r="C21" s="339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415"/>
      <c r="C22" s="339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415"/>
      <c r="C23" s="339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415"/>
      <c r="C24" s="339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415"/>
      <c r="C25" s="339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415"/>
      <c r="C26" s="339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415"/>
      <c r="C27" s="339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415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415"/>
      <c r="C29" s="339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415"/>
      <c r="C30" s="339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15"/>
      <c r="C31" s="339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15"/>
      <c r="C32" s="339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15"/>
      <c r="C33" s="339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258</v>
      </c>
      <c r="B34" s="416"/>
      <c r="C34" s="339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16"/>
      <c r="C35" s="339"/>
      <c r="D35" s="99"/>
      <c r="E35" s="99"/>
      <c r="F35" s="99"/>
      <c r="G35" s="99"/>
      <c r="H35" s="87"/>
      <c r="I35" s="87"/>
      <c r="J35" s="87"/>
      <c r="K35" s="87" t="s">
        <v>422</v>
      </c>
      <c r="L35" s="86">
        <f>SUM(L10:L34)</f>
        <v>0</v>
      </c>
      <c r="M35" s="87"/>
    </row>
    <row r="36" spans="1:13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1"/>
    </row>
    <row r="37" spans="1:13" ht="15">
      <c r="A37" s="209" t="s">
        <v>423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1"/>
    </row>
    <row r="38" spans="1:13" ht="15">
      <c r="A38" s="209" t="s">
        <v>424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1"/>
    </row>
    <row r="39" spans="1:13" ht="15">
      <c r="A39" s="198" t="s">
        <v>425</v>
      </c>
      <c r="B39" s="198"/>
      <c r="C39" s="209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426</v>
      </c>
      <c r="B40" s="198"/>
      <c r="C40" s="209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459" t="s">
        <v>441</v>
      </c>
      <c r="B41" s="459"/>
      <c r="C41" s="459"/>
      <c r="D41" s="459"/>
      <c r="E41" s="459"/>
      <c r="F41" s="459"/>
      <c r="G41" s="459"/>
      <c r="H41" s="459"/>
      <c r="I41" s="459"/>
      <c r="J41" s="459"/>
      <c r="K41" s="459"/>
      <c r="L41" s="459"/>
    </row>
    <row r="42" spans="1:13" ht="15" customHeight="1">
      <c r="A42" s="459"/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</row>
    <row r="43" spans="1:13" ht="12.75" customHeight="1">
      <c r="A43" s="359"/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</row>
    <row r="44" spans="1:13" ht="15">
      <c r="A44" s="455" t="s">
        <v>95</v>
      </c>
      <c r="B44" s="455"/>
      <c r="C44" s="455"/>
      <c r="D44" s="340"/>
      <c r="E44" s="341"/>
      <c r="F44" s="341"/>
      <c r="G44" s="340"/>
      <c r="H44" s="340"/>
      <c r="I44" s="340"/>
      <c r="J44" s="340"/>
      <c r="K44" s="340"/>
      <c r="L44" s="181"/>
    </row>
    <row r="45" spans="1:13" ht="15">
      <c r="A45" s="340"/>
      <c r="B45" s="340"/>
      <c r="C45" s="341"/>
      <c r="D45" s="340"/>
      <c r="E45" s="341"/>
      <c r="F45" s="341"/>
      <c r="G45" s="340"/>
      <c r="H45" s="340"/>
      <c r="I45" s="340"/>
      <c r="J45" s="340"/>
      <c r="K45" s="342"/>
      <c r="L45" s="181"/>
    </row>
    <row r="46" spans="1:13" ht="15" customHeight="1">
      <c r="A46" s="340"/>
      <c r="B46" s="340"/>
      <c r="C46" s="341"/>
      <c r="D46" s="456" t="s">
        <v>250</v>
      </c>
      <c r="E46" s="456"/>
      <c r="F46" s="343"/>
      <c r="G46" s="344"/>
      <c r="H46" s="457" t="s">
        <v>427</v>
      </c>
      <c r="I46" s="457"/>
      <c r="J46" s="457"/>
      <c r="K46" s="345"/>
      <c r="L46" s="181"/>
    </row>
    <row r="47" spans="1:13" ht="15">
      <c r="A47" s="340"/>
      <c r="B47" s="340"/>
      <c r="C47" s="341"/>
      <c r="D47" s="340"/>
      <c r="E47" s="341"/>
      <c r="F47" s="341"/>
      <c r="G47" s="340"/>
      <c r="H47" s="458"/>
      <c r="I47" s="458"/>
      <c r="J47" s="458"/>
      <c r="K47" s="345"/>
      <c r="L47" s="181"/>
    </row>
    <row r="48" spans="1:13" ht="15">
      <c r="A48" s="340"/>
      <c r="B48" s="340"/>
      <c r="C48" s="341"/>
      <c r="D48" s="453" t="s">
        <v>126</v>
      </c>
      <c r="E48" s="453"/>
      <c r="F48" s="343"/>
      <c r="G48" s="344"/>
      <c r="H48" s="340"/>
      <c r="I48" s="340"/>
      <c r="J48" s="340"/>
      <c r="K48" s="340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I93"/>
  <sheetViews>
    <sheetView showGridLines="0" view="pageBreakPreview" zoomScale="80" zoomScaleSheetLayoutView="80" workbookViewId="0">
      <selection activeCell="D32" sqref="D3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460" t="s">
        <v>185</v>
      </c>
      <c r="D1" s="460"/>
      <c r="E1" s="105"/>
    </row>
    <row r="2" spans="1:5">
      <c r="A2" s="76" t="s">
        <v>127</v>
      </c>
      <c r="B2" s="121"/>
      <c r="C2" s="77"/>
      <c r="D2" s="452" t="s">
        <v>482</v>
      </c>
      <c r="E2" s="461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198757.95</v>
      </c>
      <c r="D10" s="125">
        <f>SUM(D11,D34)</f>
        <v>199583.95</v>
      </c>
      <c r="E10" s="105"/>
    </row>
    <row r="11" spans="1:5">
      <c r="A11" s="54" t="s">
        <v>179</v>
      </c>
      <c r="B11" s="55"/>
      <c r="C11" s="85">
        <f>SUM(C12:C32)</f>
        <v>176083.69</v>
      </c>
      <c r="D11" s="85">
        <f>SUM(D12:D32)</f>
        <v>176909.69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41698.99</v>
      </c>
      <c r="D14" s="8">
        <v>16693.34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f>143.97+25.27+11.9</f>
        <v>181.14000000000001</v>
      </c>
      <c r="D28" s="8">
        <f>127.17+25.27+11.9</f>
        <v>164.34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>
        <f>198757.95-64554.39</f>
        <v>134203.56</v>
      </c>
      <c r="D31" s="8">
        <f>199583.95-39531.94</f>
        <v>160052.01</v>
      </c>
      <c r="E31" s="105"/>
    </row>
    <row r="32" spans="1:5">
      <c r="A32" s="58">
        <v>1446</v>
      </c>
      <c r="B32" s="57" t="s">
        <v>149</v>
      </c>
      <c r="C32" s="8"/>
      <c r="D32" s="8"/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22674.26</v>
      </c>
      <c r="D34" s="85">
        <f>SUM(D35:D42)</f>
        <v>22674.26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22674.26</v>
      </c>
      <c r="D36" s="8">
        <v>22674.26</v>
      </c>
      <c r="E36" s="105"/>
    </row>
    <row r="37" spans="1:5">
      <c r="A37" s="58">
        <v>2130</v>
      </c>
      <c r="B37" s="57" t="s">
        <v>89</v>
      </c>
      <c r="C37" s="8"/>
      <c r="D37" s="8"/>
      <c r="E37" s="105"/>
    </row>
    <row r="38" spans="1:5">
      <c r="A38" s="58">
        <v>2140</v>
      </c>
      <c r="B38" s="57" t="s">
        <v>365</v>
      </c>
      <c r="C38" s="8"/>
      <c r="D38" s="8"/>
      <c r="E38" s="105"/>
    </row>
    <row r="39" spans="1:5">
      <c r="A39" s="58">
        <v>2150</v>
      </c>
      <c r="B39" s="57" t="s">
        <v>368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198757.95</v>
      </c>
      <c r="D44" s="85">
        <f>SUM(D45,D64)</f>
        <v>199583.95</v>
      </c>
      <c r="E44" s="105"/>
    </row>
    <row r="45" spans="1:5">
      <c r="A45" s="59" t="s">
        <v>181</v>
      </c>
      <c r="B45" s="57"/>
      <c r="C45" s="85">
        <f>SUM(C46:C61)</f>
        <v>198757.95</v>
      </c>
      <c r="D45" s="85">
        <f>SUM(D46:D61)</f>
        <v>199583.95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198757.95</v>
      </c>
      <c r="D47" s="8">
        <v>199583.95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/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377</v>
      </c>
      <c r="C66" s="8"/>
      <c r="D66" s="8"/>
      <c r="E66" s="105"/>
    </row>
    <row r="67" spans="1:5">
      <c r="A67" s="58">
        <v>5230</v>
      </c>
      <c r="B67" s="57" t="s">
        <v>378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333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1" spans="1:9" s="181" customFormat="1">
      <c r="A81" s="422" t="s">
        <v>480</v>
      </c>
    </row>
    <row r="82" spans="1:9">
      <c r="A82" s="423" t="s">
        <v>481</v>
      </c>
    </row>
    <row r="83" spans="1:9">
      <c r="A83" s="2"/>
      <c r="B83" s="2"/>
    </row>
    <row r="84" spans="1:9">
      <c r="A84" s="69" t="s">
        <v>95</v>
      </c>
      <c r="B84" s="2"/>
      <c r="E84" s="419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rgb="FF00B050"/>
    <pageSetUpPr fitToPage="1"/>
  </sheetPr>
  <dimension ref="A1:K25"/>
  <sheetViews>
    <sheetView showGridLines="0" view="pageBreakPreview" zoomScale="80" zoomScaleSheetLayoutView="80" workbookViewId="0">
      <selection activeCell="G10" sqref="G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391</v>
      </c>
      <c r="B1" s="76"/>
      <c r="C1" s="76"/>
      <c r="D1" s="76"/>
      <c r="E1" s="76"/>
      <c r="F1" s="76"/>
      <c r="G1" s="76"/>
      <c r="H1" s="76"/>
      <c r="I1" s="448" t="s">
        <v>96</v>
      </c>
      <c r="J1" s="448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452" t="s">
        <v>482</v>
      </c>
      <c r="J2" s="46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21"/>
      <c r="J3" s="421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"დემოკრატიული მოძრაობა – ერთიანი საქართველო"</v>
      </c>
      <c r="B5" s="354"/>
      <c r="C5" s="354"/>
      <c r="D5" s="354"/>
      <c r="E5" s="354"/>
      <c r="F5" s="355"/>
      <c r="G5" s="354"/>
      <c r="H5" s="354"/>
      <c r="I5" s="354"/>
      <c r="J5" s="354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477</v>
      </c>
      <c r="C10" s="154" t="s">
        <v>478</v>
      </c>
      <c r="D10" s="155" t="s">
        <v>479</v>
      </c>
      <c r="E10" s="151">
        <v>39836</v>
      </c>
      <c r="F10" s="28">
        <v>41698.99</v>
      </c>
      <c r="G10" s="28">
        <v>5900</v>
      </c>
      <c r="H10" s="28">
        <v>30405.65</v>
      </c>
      <c r="I10" s="28">
        <f>F10+G10-H10</f>
        <v>17193.339999999997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53"/>
  <sheetViews>
    <sheetView view="pageBreakPreview" zoomScale="80" zoomScaleSheetLayoutView="80" workbookViewId="0">
      <selection activeCell="G32" sqref="G3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336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22.08.17-11.09.17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3" t="s">
        <v>476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334</v>
      </c>
      <c r="D8" s="164" t="s">
        <v>335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63" t="s">
        <v>96</v>
      </c>
      <c r="J1" s="463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452" t="s">
        <v>482</v>
      </c>
      <c r="J2" s="461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21"/>
      <c r="K3" s="144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62" t="s">
        <v>207</v>
      </c>
      <c r="C7" s="462"/>
      <c r="D7" s="462" t="s">
        <v>274</v>
      </c>
      <c r="E7" s="462"/>
      <c r="F7" s="462" t="s">
        <v>275</v>
      </c>
      <c r="G7" s="462"/>
      <c r="H7" s="420" t="s">
        <v>261</v>
      </c>
      <c r="I7" s="462" t="s">
        <v>210</v>
      </c>
      <c r="J7" s="462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0</v>
      </c>
      <c r="C9" s="82">
        <f>SUM(C10,C14,C17)</f>
        <v>22674.256000000001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22674.256000000001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0</v>
      </c>
      <c r="C14" s="133">
        <f>SUM(C15:C16)</f>
        <v>22674.256000000001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22674.256000000001</v>
      </c>
      <c r="K14" s="145"/>
    </row>
    <row r="15" spans="1:12" ht="15">
      <c r="A15" s="62" t="s">
        <v>109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110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5"/>
    </row>
    <row r="17" spans="1:11" ht="15">
      <c r="A17" s="62" t="s">
        <v>111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115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117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419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43"/>
  <sheetViews>
    <sheetView tabSelected="1" view="pageBreakPreview" zoomScale="80" zoomScaleNormal="80" zoomScaleSheetLayoutView="80" workbookViewId="0">
      <selection activeCell="A39" sqref="A39:XFD40"/>
    </sheetView>
  </sheetViews>
  <sheetFormatPr defaultRowHeight="12.75"/>
  <cols>
    <col min="1" max="1" width="6" style="197" customWidth="1"/>
    <col min="2" max="2" width="21.140625" style="197" customWidth="1"/>
    <col min="3" max="3" width="25.140625" style="197" bestFit="1" customWidth="1"/>
    <col min="4" max="4" width="18.42578125" style="197" customWidth="1"/>
    <col min="5" max="5" width="19.5703125" style="197" customWidth="1"/>
    <col min="6" max="6" width="20.42578125" style="197" customWidth="1"/>
    <col min="7" max="7" width="25.28515625" style="197" customWidth="1"/>
    <col min="8" max="8" width="18.28515625" style="197" customWidth="1"/>
    <col min="9" max="9" width="19" style="197" customWidth="1"/>
    <col min="10" max="16384" width="9.140625" style="197"/>
  </cols>
  <sheetData>
    <row r="1" spans="1:9" ht="15">
      <c r="A1" s="190" t="s">
        <v>475</v>
      </c>
      <c r="B1" s="190"/>
      <c r="C1" s="191"/>
      <c r="D1" s="191"/>
      <c r="E1" s="191"/>
      <c r="F1" s="191"/>
      <c r="G1" s="191"/>
      <c r="H1" s="191"/>
      <c r="I1" s="363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360" t="str">
        <f>'ფორმა N1'!L2</f>
        <v>22.08.17-11.09.17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68"/>
      <c r="F4" s="192"/>
      <c r="G4" s="191"/>
      <c r="H4" s="191"/>
      <c r="I4" s="192"/>
    </row>
    <row r="5" spans="1:9" s="373" customFormat="1" ht="15">
      <c r="A5" s="203" t="s">
        <v>476</v>
      </c>
      <c r="B5" s="369"/>
      <c r="C5" s="370"/>
      <c r="D5" s="370"/>
      <c r="E5" s="370"/>
      <c r="F5" s="371"/>
      <c r="G5" s="372"/>
      <c r="H5" s="372"/>
      <c r="I5" s="371"/>
    </row>
    <row r="6" spans="1:9" ht="13.5">
      <c r="A6" s="142"/>
      <c r="B6" s="142"/>
      <c r="C6" s="374"/>
      <c r="D6" s="374"/>
      <c r="E6" s="374"/>
      <c r="F6" s="191"/>
      <c r="G6" s="191"/>
      <c r="H6" s="191"/>
      <c r="I6" s="191"/>
    </row>
    <row r="7" spans="1:9" ht="60">
      <c r="A7" s="375" t="s">
        <v>63</v>
      </c>
      <c r="B7" s="375" t="s">
        <v>442</v>
      </c>
      <c r="C7" s="376" t="s">
        <v>443</v>
      </c>
      <c r="D7" s="376" t="s">
        <v>444</v>
      </c>
      <c r="E7" s="376" t="s">
        <v>445</v>
      </c>
      <c r="F7" s="376" t="s">
        <v>345</v>
      </c>
      <c r="G7" s="376" t="s">
        <v>446</v>
      </c>
      <c r="H7" s="376" t="s">
        <v>447</v>
      </c>
      <c r="I7" s="376" t="s">
        <v>448</v>
      </c>
    </row>
    <row r="8" spans="1:9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6">
        <v>9</v>
      </c>
    </row>
    <row r="9" spans="1:9" ht="15">
      <c r="A9" s="377">
        <v>1</v>
      </c>
      <c r="B9" s="377" t="s">
        <v>486</v>
      </c>
      <c r="C9" s="473" t="s">
        <v>517</v>
      </c>
      <c r="D9" s="378"/>
      <c r="E9" s="478" t="s">
        <v>545</v>
      </c>
      <c r="F9" s="378"/>
      <c r="G9" s="481">
        <v>1000</v>
      </c>
      <c r="H9" s="484" t="s">
        <v>555</v>
      </c>
      <c r="I9" s="378" t="s">
        <v>579</v>
      </c>
    </row>
    <row r="10" spans="1:9" ht="30">
      <c r="A10" s="377">
        <v>2</v>
      </c>
      <c r="B10" s="377" t="s">
        <v>486</v>
      </c>
      <c r="C10" s="473" t="s">
        <v>518</v>
      </c>
      <c r="D10" s="378"/>
      <c r="E10" s="478" t="s">
        <v>546</v>
      </c>
      <c r="F10" s="378"/>
      <c r="G10" s="481">
        <v>750</v>
      </c>
      <c r="H10" s="484" t="s">
        <v>556</v>
      </c>
      <c r="I10" s="378" t="s">
        <v>580</v>
      </c>
    </row>
    <row r="11" spans="1:9" ht="15">
      <c r="A11" s="377">
        <v>3</v>
      </c>
      <c r="B11" s="377" t="s">
        <v>486</v>
      </c>
      <c r="C11" s="473" t="s">
        <v>519</v>
      </c>
      <c r="D11" s="378"/>
      <c r="E11" s="478" t="s">
        <v>547</v>
      </c>
      <c r="F11" s="378"/>
      <c r="G11" s="481">
        <v>775</v>
      </c>
      <c r="H11" s="484" t="s">
        <v>557</v>
      </c>
      <c r="I11" s="378" t="s">
        <v>581</v>
      </c>
    </row>
    <row r="12" spans="1:9" ht="15">
      <c r="A12" s="377">
        <v>4</v>
      </c>
      <c r="B12" s="377" t="s">
        <v>486</v>
      </c>
      <c r="C12" s="473" t="s">
        <v>520</v>
      </c>
      <c r="D12" s="378"/>
      <c r="E12" s="479" t="s">
        <v>548</v>
      </c>
      <c r="F12" s="378"/>
      <c r="G12" s="478">
        <v>1000</v>
      </c>
      <c r="H12" s="485" t="s">
        <v>558</v>
      </c>
      <c r="I12" s="378" t="s">
        <v>582</v>
      </c>
    </row>
    <row r="13" spans="1:9" ht="15">
      <c r="A13" s="377">
        <v>5</v>
      </c>
      <c r="B13" s="377" t="s">
        <v>486</v>
      </c>
      <c r="C13" s="473" t="s">
        <v>521</v>
      </c>
      <c r="D13" s="378"/>
      <c r="E13" s="480" t="s">
        <v>549</v>
      </c>
      <c r="F13" s="378"/>
      <c r="G13" s="481" t="s">
        <v>554</v>
      </c>
      <c r="H13" s="485" t="s">
        <v>559</v>
      </c>
      <c r="I13" s="378" t="s">
        <v>583</v>
      </c>
    </row>
    <row r="14" spans="1:9" ht="15">
      <c r="A14" s="377">
        <v>6</v>
      </c>
      <c r="B14" s="377" t="s">
        <v>486</v>
      </c>
      <c r="C14" s="473" t="s">
        <v>522</v>
      </c>
      <c r="D14" s="378"/>
      <c r="E14" s="480" t="s">
        <v>550</v>
      </c>
      <c r="F14" s="378"/>
      <c r="G14" s="481">
        <v>300</v>
      </c>
      <c r="H14" s="485" t="s">
        <v>560</v>
      </c>
      <c r="I14" s="378" t="s">
        <v>584</v>
      </c>
    </row>
    <row r="15" spans="1:9" ht="15">
      <c r="A15" s="377">
        <v>7</v>
      </c>
      <c r="B15" s="377" t="s">
        <v>486</v>
      </c>
      <c r="C15" s="473" t="s">
        <v>523</v>
      </c>
      <c r="D15" s="378"/>
      <c r="E15" s="478" t="s">
        <v>545</v>
      </c>
      <c r="F15" s="378"/>
      <c r="G15" s="481">
        <v>500</v>
      </c>
      <c r="H15" s="485" t="s">
        <v>561</v>
      </c>
      <c r="I15" s="378" t="s">
        <v>585</v>
      </c>
    </row>
    <row r="16" spans="1:9" ht="15">
      <c r="A16" s="377">
        <v>8</v>
      </c>
      <c r="B16" s="377" t="s">
        <v>486</v>
      </c>
      <c r="C16" s="473" t="s">
        <v>524</v>
      </c>
      <c r="D16" s="378"/>
      <c r="E16" s="480" t="s">
        <v>551</v>
      </c>
      <c r="F16" s="378"/>
      <c r="G16" s="481">
        <v>500</v>
      </c>
      <c r="H16" s="485" t="s">
        <v>562</v>
      </c>
      <c r="I16" s="378" t="s">
        <v>586</v>
      </c>
    </row>
    <row r="17" spans="1:9" ht="15">
      <c r="A17" s="377">
        <v>9</v>
      </c>
      <c r="B17" s="377" t="s">
        <v>486</v>
      </c>
      <c r="C17" s="473" t="s">
        <v>525</v>
      </c>
      <c r="D17" s="378"/>
      <c r="E17" s="480" t="s">
        <v>549</v>
      </c>
      <c r="F17" s="378"/>
      <c r="G17" s="481">
        <v>375</v>
      </c>
      <c r="H17" s="485" t="s">
        <v>563</v>
      </c>
      <c r="I17" s="378" t="s">
        <v>587</v>
      </c>
    </row>
    <row r="18" spans="1:9" ht="15">
      <c r="A18" s="377">
        <v>10</v>
      </c>
      <c r="B18" s="377" t="s">
        <v>486</v>
      </c>
      <c r="C18" s="473" t="s">
        <v>526</v>
      </c>
      <c r="D18" s="378"/>
      <c r="E18" s="478" t="s">
        <v>545</v>
      </c>
      <c r="F18" s="378"/>
      <c r="G18" s="482">
        <v>600</v>
      </c>
      <c r="H18" s="486">
        <v>61005006206</v>
      </c>
      <c r="I18" s="378" t="s">
        <v>588</v>
      </c>
    </row>
    <row r="19" spans="1:9" ht="15">
      <c r="A19" s="377">
        <v>11</v>
      </c>
      <c r="B19" s="377" t="s">
        <v>486</v>
      </c>
      <c r="C19" s="473" t="s">
        <v>527</v>
      </c>
      <c r="D19" s="378"/>
      <c r="E19" s="478" t="s">
        <v>545</v>
      </c>
      <c r="F19" s="378"/>
      <c r="G19" s="482">
        <v>375</v>
      </c>
      <c r="H19" s="486">
        <v>61010006321</v>
      </c>
      <c r="I19" s="378" t="s">
        <v>589</v>
      </c>
    </row>
    <row r="20" spans="1:9" ht="15">
      <c r="A20" s="377">
        <v>12</v>
      </c>
      <c r="B20" s="377" t="s">
        <v>486</v>
      </c>
      <c r="C20" s="473" t="s">
        <v>528</v>
      </c>
      <c r="D20" s="378"/>
      <c r="E20" s="478" t="s">
        <v>545</v>
      </c>
      <c r="F20" s="378"/>
      <c r="G20" s="482">
        <v>1000</v>
      </c>
      <c r="H20" s="486">
        <v>61004006163</v>
      </c>
      <c r="I20" s="378" t="s">
        <v>590</v>
      </c>
    </row>
    <row r="21" spans="1:9" ht="15">
      <c r="A21" s="377">
        <v>13</v>
      </c>
      <c r="B21" s="377" t="s">
        <v>486</v>
      </c>
      <c r="C21" s="473" t="s">
        <v>529</v>
      </c>
      <c r="D21" s="378"/>
      <c r="E21" s="478" t="s">
        <v>545</v>
      </c>
      <c r="F21" s="378"/>
      <c r="G21" s="482">
        <v>500</v>
      </c>
      <c r="H21" s="486">
        <v>61009019586</v>
      </c>
      <c r="I21" s="378" t="s">
        <v>591</v>
      </c>
    </row>
    <row r="22" spans="1:9" ht="15">
      <c r="A22" s="377">
        <v>14</v>
      </c>
      <c r="B22" s="377" t="s">
        <v>486</v>
      </c>
      <c r="C22" s="473" t="s">
        <v>530</v>
      </c>
      <c r="D22" s="378"/>
      <c r="E22" s="478" t="s">
        <v>545</v>
      </c>
      <c r="F22" s="378"/>
      <c r="G22" s="481">
        <v>625</v>
      </c>
      <c r="H22" s="485" t="s">
        <v>564</v>
      </c>
      <c r="I22" s="378" t="s">
        <v>592</v>
      </c>
    </row>
    <row r="23" spans="1:9" ht="30">
      <c r="A23" s="377">
        <v>15</v>
      </c>
      <c r="B23" s="377" t="s">
        <v>486</v>
      </c>
      <c r="C23" s="473" t="s">
        <v>531</v>
      </c>
      <c r="D23" s="378"/>
      <c r="E23" s="478" t="s">
        <v>552</v>
      </c>
      <c r="F23" s="378"/>
      <c r="G23" s="481">
        <v>375</v>
      </c>
      <c r="H23" s="485" t="s">
        <v>565</v>
      </c>
      <c r="I23" s="378" t="s">
        <v>593</v>
      </c>
    </row>
    <row r="24" spans="1:9" ht="15">
      <c r="A24" s="377">
        <v>16</v>
      </c>
      <c r="B24" s="377" t="s">
        <v>486</v>
      </c>
      <c r="C24" s="473" t="s">
        <v>532</v>
      </c>
      <c r="D24" s="378"/>
      <c r="E24" s="478" t="s">
        <v>545</v>
      </c>
      <c r="F24" s="378"/>
      <c r="G24" s="480">
        <v>312.5</v>
      </c>
      <c r="H24" s="485" t="s">
        <v>566</v>
      </c>
      <c r="I24" s="378" t="s">
        <v>594</v>
      </c>
    </row>
    <row r="25" spans="1:9" ht="15">
      <c r="A25" s="377">
        <v>17</v>
      </c>
      <c r="B25" s="377" t="s">
        <v>486</v>
      </c>
      <c r="C25" s="473" t="s">
        <v>533</v>
      </c>
      <c r="D25" s="378"/>
      <c r="E25" s="478" t="s">
        <v>545</v>
      </c>
      <c r="F25" s="378"/>
      <c r="G25" s="480">
        <v>375</v>
      </c>
      <c r="H25" s="485" t="s">
        <v>567</v>
      </c>
      <c r="I25" s="378" t="s">
        <v>595</v>
      </c>
    </row>
    <row r="26" spans="1:9" ht="15">
      <c r="A26" s="377">
        <v>18</v>
      </c>
      <c r="B26" s="377" t="s">
        <v>486</v>
      </c>
      <c r="C26" s="474" t="s">
        <v>534</v>
      </c>
      <c r="D26" s="378"/>
      <c r="E26" s="480" t="s">
        <v>553</v>
      </c>
      <c r="F26" s="378"/>
      <c r="G26" s="480">
        <v>400</v>
      </c>
      <c r="H26" s="485" t="s">
        <v>568</v>
      </c>
      <c r="I26" s="378" t="s">
        <v>596</v>
      </c>
    </row>
    <row r="27" spans="1:9" ht="30">
      <c r="A27" s="377">
        <v>19</v>
      </c>
      <c r="B27" s="377" t="s">
        <v>486</v>
      </c>
      <c r="C27" s="475" t="s">
        <v>535</v>
      </c>
      <c r="D27" s="378"/>
      <c r="E27" s="478" t="s">
        <v>545</v>
      </c>
      <c r="F27" s="378"/>
      <c r="G27" s="479">
        <v>437.5</v>
      </c>
      <c r="H27" s="487" t="s">
        <v>569</v>
      </c>
      <c r="I27" s="378" t="s">
        <v>597</v>
      </c>
    </row>
    <row r="28" spans="1:9" ht="15">
      <c r="A28" s="377">
        <v>20</v>
      </c>
      <c r="B28" s="377" t="s">
        <v>486</v>
      </c>
      <c r="C28" s="475" t="s">
        <v>536</v>
      </c>
      <c r="D28" s="378"/>
      <c r="E28" s="479" t="s">
        <v>552</v>
      </c>
      <c r="F28" s="378"/>
      <c r="G28" s="479">
        <v>375</v>
      </c>
      <c r="H28" s="487" t="s">
        <v>570</v>
      </c>
      <c r="I28" s="378" t="s">
        <v>598</v>
      </c>
    </row>
    <row r="29" spans="1:9" ht="30">
      <c r="A29" s="377">
        <v>21</v>
      </c>
      <c r="B29" s="377" t="s">
        <v>486</v>
      </c>
      <c r="C29" s="475" t="s">
        <v>537</v>
      </c>
      <c r="D29" s="378"/>
      <c r="E29" s="478" t="s">
        <v>545</v>
      </c>
      <c r="F29" s="378"/>
      <c r="G29" s="479">
        <v>437.5</v>
      </c>
      <c r="H29" s="487" t="s">
        <v>571</v>
      </c>
      <c r="I29" s="378" t="s">
        <v>599</v>
      </c>
    </row>
    <row r="30" spans="1:9" ht="15">
      <c r="A30" s="377">
        <v>22</v>
      </c>
      <c r="B30" s="377" t="s">
        <v>486</v>
      </c>
      <c r="C30" s="475" t="s">
        <v>538</v>
      </c>
      <c r="D30" s="378"/>
      <c r="E30" s="478" t="s">
        <v>545</v>
      </c>
      <c r="F30" s="378"/>
      <c r="G30" s="480">
        <v>500</v>
      </c>
      <c r="H30" s="487" t="s">
        <v>572</v>
      </c>
      <c r="I30" s="378" t="s">
        <v>600</v>
      </c>
    </row>
    <row r="31" spans="1:9" ht="15">
      <c r="A31" s="377">
        <v>23</v>
      </c>
      <c r="B31" s="377" t="s">
        <v>486</v>
      </c>
      <c r="C31" s="475" t="s">
        <v>539</v>
      </c>
      <c r="D31" s="378"/>
      <c r="E31" s="478" t="s">
        <v>545</v>
      </c>
      <c r="F31" s="378"/>
      <c r="G31" s="480">
        <v>375</v>
      </c>
      <c r="H31" s="487" t="s">
        <v>573</v>
      </c>
      <c r="I31" s="378" t="s">
        <v>601</v>
      </c>
    </row>
    <row r="32" spans="1:9" ht="15">
      <c r="A32" s="377">
        <v>24</v>
      </c>
      <c r="B32" s="377" t="s">
        <v>486</v>
      </c>
      <c r="C32" s="475" t="s">
        <v>540</v>
      </c>
      <c r="D32" s="378"/>
      <c r="E32" s="478" t="s">
        <v>545</v>
      </c>
      <c r="F32" s="378"/>
      <c r="G32" s="480">
        <v>400</v>
      </c>
      <c r="H32" s="487" t="s">
        <v>574</v>
      </c>
      <c r="I32" s="378" t="s">
        <v>602</v>
      </c>
    </row>
    <row r="33" spans="1:9" ht="30">
      <c r="A33" s="377">
        <v>25</v>
      </c>
      <c r="B33" s="377" t="s">
        <v>486</v>
      </c>
      <c r="C33" s="475" t="s">
        <v>541</v>
      </c>
      <c r="D33" s="378"/>
      <c r="E33" s="479" t="s">
        <v>552</v>
      </c>
      <c r="F33" s="378"/>
      <c r="G33" s="480">
        <v>250</v>
      </c>
      <c r="H33" s="487" t="s">
        <v>575</v>
      </c>
      <c r="I33" s="378" t="s">
        <v>603</v>
      </c>
    </row>
    <row r="34" spans="1:9" ht="15">
      <c r="A34" s="377">
        <v>26</v>
      </c>
      <c r="B34" s="377" t="s">
        <v>486</v>
      </c>
      <c r="C34" s="475" t="s">
        <v>542</v>
      </c>
      <c r="D34" s="378"/>
      <c r="E34" s="479" t="s">
        <v>546</v>
      </c>
      <c r="F34" s="378"/>
      <c r="G34" s="480">
        <v>200</v>
      </c>
      <c r="H34" s="487" t="s">
        <v>576</v>
      </c>
      <c r="I34" s="378" t="s">
        <v>604</v>
      </c>
    </row>
    <row r="35" spans="1:9" ht="30">
      <c r="A35" s="377">
        <v>27</v>
      </c>
      <c r="B35" s="377" t="s">
        <v>486</v>
      </c>
      <c r="C35" s="476" t="s">
        <v>543</v>
      </c>
      <c r="D35" s="378"/>
      <c r="E35" s="478" t="s">
        <v>545</v>
      </c>
      <c r="F35" s="378"/>
      <c r="G35" s="480">
        <v>375</v>
      </c>
      <c r="H35" s="487" t="s">
        <v>577</v>
      </c>
      <c r="I35" s="378" t="s">
        <v>605</v>
      </c>
    </row>
    <row r="36" spans="1:9" ht="15">
      <c r="A36" s="377">
        <v>28</v>
      </c>
      <c r="B36" s="377" t="s">
        <v>486</v>
      </c>
      <c r="C36" s="477" t="s">
        <v>544</v>
      </c>
      <c r="D36" s="378"/>
      <c r="E36" s="478" t="s">
        <v>545</v>
      </c>
      <c r="F36" s="378"/>
      <c r="G36" s="483">
        <v>153</v>
      </c>
      <c r="H36" s="474">
        <v>404907730</v>
      </c>
      <c r="I36" s="474" t="s">
        <v>578</v>
      </c>
    </row>
    <row r="37" spans="1:9" ht="15">
      <c r="A37" s="377" t="s">
        <v>260</v>
      </c>
      <c r="B37" s="377"/>
      <c r="C37" s="378"/>
      <c r="D37" s="378"/>
      <c r="E37" s="378"/>
      <c r="F37" s="378"/>
      <c r="G37" s="378"/>
      <c r="H37" s="378"/>
      <c r="I37" s="378"/>
    </row>
    <row r="38" spans="1:9">
      <c r="A38" s="193"/>
      <c r="B38" s="193"/>
      <c r="C38" s="193"/>
      <c r="D38" s="193"/>
      <c r="E38" s="193"/>
      <c r="F38" s="193"/>
      <c r="G38" s="193"/>
      <c r="H38" s="193"/>
      <c r="I38" s="193"/>
    </row>
    <row r="39" spans="1:9" ht="15">
      <c r="A39" s="21"/>
      <c r="B39" s="21"/>
      <c r="C39" s="379" t="s">
        <v>95</v>
      </c>
      <c r="D39" s="21"/>
      <c r="E39" s="21"/>
      <c r="F39" s="19"/>
      <c r="G39" s="21"/>
      <c r="H39" s="21"/>
      <c r="I39" s="21"/>
    </row>
    <row r="40" spans="1:9" ht="15">
      <c r="A40" s="21"/>
      <c r="B40" s="21"/>
      <c r="C40" s="21"/>
      <c r="D40" s="464"/>
      <c r="E40" s="464"/>
      <c r="G40" s="196"/>
      <c r="H40" s="380"/>
    </row>
    <row r="41" spans="1:9" ht="15">
      <c r="C41" s="21"/>
      <c r="D41" s="465" t="s">
        <v>250</v>
      </c>
      <c r="E41" s="465"/>
      <c r="G41" s="466" t="s">
        <v>449</v>
      </c>
      <c r="H41" s="466"/>
    </row>
    <row r="42" spans="1:9" ht="15">
      <c r="C42" s="21"/>
      <c r="D42" s="21"/>
      <c r="E42" s="21"/>
      <c r="G42" s="467"/>
      <c r="H42" s="467"/>
    </row>
    <row r="43" spans="1:9" ht="15">
      <c r="C43" s="21"/>
      <c r="D43" s="468" t="s">
        <v>126</v>
      </c>
      <c r="E43" s="468"/>
      <c r="G43" s="467"/>
      <c r="H43" s="467"/>
    </row>
  </sheetData>
  <mergeCells count="4">
    <mergeCell ref="D40:E40"/>
    <mergeCell ref="D41:E41"/>
    <mergeCell ref="G41:H43"/>
    <mergeCell ref="D43:E43"/>
  </mergeCells>
  <dataValidations count="1">
    <dataValidation type="list" allowBlank="1" showInputMessage="1" showErrorMessage="1" sqref="B9:B37">
      <formula1>"იჯარა, საკუთრება"</formula1>
    </dataValidation>
  </dataValidations>
  <pageMargins left="0.19684820647419099" right="0.19684820647419099" top="0.13" bottom="0.16" header="0.15748031496063" footer="0.15748031496063"/>
  <pageSetup scale="79" fitToHeight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373" customWidth="1"/>
    <col min="2" max="2" width="14.85546875" style="373" customWidth="1"/>
    <col min="3" max="3" width="21.140625" style="373" customWidth="1"/>
    <col min="4" max="5" width="12.7109375" style="373" customWidth="1"/>
    <col min="6" max="6" width="13.42578125" style="373" bestFit="1" customWidth="1"/>
    <col min="7" max="7" width="15.28515625" style="373" customWidth="1"/>
    <col min="8" max="8" width="23.85546875" style="373" customWidth="1"/>
    <col min="9" max="9" width="12.140625" style="373" bestFit="1" customWidth="1"/>
    <col min="10" max="10" width="19" style="373" customWidth="1"/>
    <col min="11" max="11" width="17.7109375" style="373" customWidth="1"/>
    <col min="12" max="16384" width="9.140625" style="373"/>
  </cols>
  <sheetData>
    <row r="1" spans="1:12" s="197" customFormat="1" ht="15">
      <c r="A1" s="190" t="s">
        <v>287</v>
      </c>
      <c r="B1" s="190"/>
      <c r="C1" s="190"/>
      <c r="D1" s="191"/>
      <c r="E1" s="191"/>
      <c r="F1" s="191"/>
      <c r="G1" s="191"/>
      <c r="H1" s="191"/>
      <c r="I1" s="191"/>
      <c r="J1" s="191"/>
      <c r="K1" s="363" t="s">
        <v>96</v>
      </c>
    </row>
    <row r="2" spans="1:12" s="197" customFormat="1" ht="15">
      <c r="A2" s="148" t="s">
        <v>127</v>
      </c>
      <c r="B2" s="148"/>
      <c r="C2" s="148"/>
      <c r="D2" s="191"/>
      <c r="E2" s="191"/>
      <c r="F2" s="191"/>
      <c r="G2" s="191"/>
      <c r="H2" s="191"/>
      <c r="I2" s="191"/>
      <c r="J2" s="191"/>
      <c r="K2" s="360" t="str">
        <f>'ფორმა N1'!L2</f>
        <v>22.08.17-11.09.17</v>
      </c>
    </row>
    <row r="3" spans="1:12" s="197" customFormat="1" ht="1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1"/>
      <c r="L3" s="373"/>
    </row>
    <row r="4" spans="1:12" s="197" customFormat="1" ht="15">
      <c r="A4" s="114" t="s">
        <v>256</v>
      </c>
      <c r="B4" s="114"/>
      <c r="C4" s="114"/>
      <c r="D4" s="114"/>
      <c r="E4" s="114"/>
      <c r="F4" s="368"/>
      <c r="G4" s="192"/>
      <c r="H4" s="191"/>
      <c r="I4" s="191"/>
      <c r="J4" s="191"/>
      <c r="K4" s="191"/>
    </row>
    <row r="5" spans="1:12" ht="15">
      <c r="A5" s="203" t="s">
        <v>476</v>
      </c>
      <c r="B5" s="369"/>
      <c r="C5" s="369"/>
      <c r="D5" s="370"/>
      <c r="E5" s="370"/>
      <c r="F5" s="370"/>
      <c r="G5" s="371"/>
      <c r="H5" s="372"/>
      <c r="I5" s="372"/>
      <c r="J5" s="372"/>
      <c r="K5" s="371"/>
    </row>
    <row r="6" spans="1:12" s="197" customFormat="1" ht="13.5">
      <c r="A6" s="142"/>
      <c r="B6" s="142"/>
      <c r="C6" s="142"/>
      <c r="D6" s="374"/>
      <c r="E6" s="374"/>
      <c r="F6" s="374"/>
      <c r="G6" s="191"/>
      <c r="H6" s="191"/>
      <c r="I6" s="191"/>
      <c r="J6" s="191"/>
      <c r="K6" s="191"/>
    </row>
    <row r="7" spans="1:12" s="197" customFormat="1" ht="60">
      <c r="A7" s="375" t="s">
        <v>63</v>
      </c>
      <c r="B7" s="375" t="s">
        <v>442</v>
      </c>
      <c r="C7" s="375" t="s">
        <v>230</v>
      </c>
      <c r="D7" s="376" t="s">
        <v>227</v>
      </c>
      <c r="E7" s="376" t="s">
        <v>228</v>
      </c>
      <c r="F7" s="376" t="s">
        <v>321</v>
      </c>
      <c r="G7" s="376" t="s">
        <v>229</v>
      </c>
      <c r="H7" s="376" t="s">
        <v>450</v>
      </c>
      <c r="I7" s="376" t="s">
        <v>226</v>
      </c>
      <c r="J7" s="376" t="s">
        <v>447</v>
      </c>
      <c r="K7" s="376" t="s">
        <v>448</v>
      </c>
    </row>
    <row r="8" spans="1:12" s="197" customFormat="1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5">
        <v>9</v>
      </c>
      <c r="J8" s="375">
        <v>10</v>
      </c>
      <c r="K8" s="376">
        <v>11</v>
      </c>
    </row>
    <row r="9" spans="1:12" s="197" customFormat="1" ht="15">
      <c r="A9" s="377">
        <v>1</v>
      </c>
      <c r="B9" s="377"/>
      <c r="C9" s="377"/>
      <c r="D9" s="378"/>
      <c r="E9" s="378"/>
      <c r="F9" s="378"/>
      <c r="G9" s="378"/>
      <c r="H9" s="378"/>
      <c r="I9" s="378"/>
      <c r="J9" s="378"/>
      <c r="K9" s="378"/>
    </row>
    <row r="10" spans="1:12" s="197" customFormat="1" ht="15">
      <c r="A10" s="377">
        <v>2</v>
      </c>
      <c r="B10" s="377"/>
      <c r="C10" s="377"/>
      <c r="D10" s="378"/>
      <c r="E10" s="378"/>
      <c r="F10" s="378"/>
      <c r="G10" s="378"/>
      <c r="H10" s="378"/>
      <c r="I10" s="378"/>
      <c r="J10" s="378"/>
      <c r="K10" s="378"/>
    </row>
    <row r="11" spans="1:12" s="197" customFormat="1" ht="15">
      <c r="A11" s="377">
        <v>3</v>
      </c>
      <c r="B11" s="377"/>
      <c r="C11" s="377"/>
      <c r="D11" s="378"/>
      <c r="E11" s="378"/>
      <c r="F11" s="378"/>
      <c r="G11" s="378"/>
      <c r="H11" s="378"/>
      <c r="I11" s="378"/>
      <c r="J11" s="378"/>
      <c r="K11" s="378"/>
    </row>
    <row r="12" spans="1:12" s="197" customFormat="1" ht="15">
      <c r="A12" s="377">
        <v>4</v>
      </c>
      <c r="B12" s="377"/>
      <c r="C12" s="377"/>
      <c r="D12" s="378"/>
      <c r="E12" s="378"/>
      <c r="F12" s="378"/>
      <c r="G12" s="378"/>
      <c r="H12" s="378"/>
      <c r="I12" s="378"/>
      <c r="J12" s="378"/>
      <c r="K12" s="378"/>
    </row>
    <row r="13" spans="1:12" s="197" customFormat="1" ht="15">
      <c r="A13" s="377">
        <v>5</v>
      </c>
      <c r="B13" s="377"/>
      <c r="C13" s="377"/>
      <c r="D13" s="378"/>
      <c r="E13" s="378"/>
      <c r="F13" s="378"/>
      <c r="G13" s="378"/>
      <c r="H13" s="378"/>
      <c r="I13" s="378"/>
      <c r="J13" s="378"/>
      <c r="K13" s="378"/>
    </row>
    <row r="14" spans="1:12" s="197" customFormat="1" ht="15">
      <c r="A14" s="377">
        <v>6</v>
      </c>
      <c r="B14" s="377"/>
      <c r="C14" s="377"/>
      <c r="D14" s="378"/>
      <c r="E14" s="378"/>
      <c r="F14" s="378"/>
      <c r="G14" s="378"/>
      <c r="H14" s="378"/>
      <c r="I14" s="378"/>
      <c r="J14" s="378"/>
      <c r="K14" s="378"/>
    </row>
    <row r="15" spans="1:12" s="197" customFormat="1" ht="15">
      <c r="A15" s="377">
        <v>7</v>
      </c>
      <c r="B15" s="377"/>
      <c r="C15" s="377"/>
      <c r="D15" s="378"/>
      <c r="E15" s="378"/>
      <c r="F15" s="378"/>
      <c r="G15" s="378"/>
      <c r="H15" s="378"/>
      <c r="I15" s="378"/>
      <c r="J15" s="378"/>
      <c r="K15" s="378"/>
    </row>
    <row r="16" spans="1:12" s="197" customFormat="1" ht="15">
      <c r="A16" s="377">
        <v>8</v>
      </c>
      <c r="B16" s="377"/>
      <c r="C16" s="377"/>
      <c r="D16" s="378"/>
      <c r="E16" s="378"/>
      <c r="F16" s="378"/>
      <c r="G16" s="378"/>
      <c r="H16" s="378"/>
      <c r="I16" s="378"/>
      <c r="J16" s="378"/>
      <c r="K16" s="378"/>
    </row>
    <row r="17" spans="1:11" s="197" customFormat="1" ht="15">
      <c r="A17" s="377">
        <v>9</v>
      </c>
      <c r="B17" s="377"/>
      <c r="C17" s="377"/>
      <c r="D17" s="378"/>
      <c r="E17" s="378"/>
      <c r="F17" s="378"/>
      <c r="G17" s="378"/>
      <c r="H17" s="378"/>
      <c r="I17" s="378"/>
      <c r="J17" s="378"/>
      <c r="K17" s="378"/>
    </row>
    <row r="18" spans="1:11" s="197" customFormat="1" ht="15">
      <c r="A18" s="377">
        <v>10</v>
      </c>
      <c r="B18" s="377"/>
      <c r="C18" s="377"/>
      <c r="D18" s="378"/>
      <c r="E18" s="378"/>
      <c r="F18" s="378"/>
      <c r="G18" s="378"/>
      <c r="H18" s="378"/>
      <c r="I18" s="378"/>
      <c r="J18" s="378"/>
      <c r="K18" s="378"/>
    </row>
    <row r="19" spans="1:11" s="197" customFormat="1" ht="15">
      <c r="A19" s="377">
        <v>11</v>
      </c>
      <c r="B19" s="377"/>
      <c r="C19" s="377"/>
      <c r="D19" s="378"/>
      <c r="E19" s="378"/>
      <c r="F19" s="378"/>
      <c r="G19" s="378"/>
      <c r="H19" s="378"/>
      <c r="I19" s="378"/>
      <c r="J19" s="378"/>
      <c r="K19" s="378"/>
    </row>
    <row r="20" spans="1:11" s="197" customFormat="1" ht="15">
      <c r="A20" s="377">
        <v>12</v>
      </c>
      <c r="B20" s="377"/>
      <c r="C20" s="377"/>
      <c r="D20" s="378"/>
      <c r="E20" s="378"/>
      <c r="F20" s="378"/>
      <c r="G20" s="378"/>
      <c r="H20" s="378"/>
      <c r="I20" s="378"/>
      <c r="J20" s="378"/>
      <c r="K20" s="378"/>
    </row>
    <row r="21" spans="1:11" s="197" customFormat="1" ht="15">
      <c r="A21" s="377">
        <v>13</v>
      </c>
      <c r="B21" s="377"/>
      <c r="C21" s="377"/>
      <c r="D21" s="378"/>
      <c r="E21" s="378"/>
      <c r="F21" s="378"/>
      <c r="G21" s="378"/>
      <c r="H21" s="378"/>
      <c r="I21" s="378"/>
      <c r="J21" s="378"/>
      <c r="K21" s="378"/>
    </row>
    <row r="22" spans="1:11" s="197" customFormat="1" ht="15">
      <c r="A22" s="377">
        <v>14</v>
      </c>
      <c r="B22" s="377"/>
      <c r="C22" s="377"/>
      <c r="D22" s="378"/>
      <c r="E22" s="378"/>
      <c r="F22" s="378"/>
      <c r="G22" s="378"/>
      <c r="H22" s="378"/>
      <c r="I22" s="378"/>
      <c r="J22" s="378"/>
      <c r="K22" s="378"/>
    </row>
    <row r="23" spans="1:11" s="197" customFormat="1" ht="15">
      <c r="A23" s="377">
        <v>15</v>
      </c>
      <c r="B23" s="377"/>
      <c r="C23" s="377"/>
      <c r="D23" s="378"/>
      <c r="E23" s="378"/>
      <c r="F23" s="378"/>
      <c r="G23" s="378"/>
      <c r="H23" s="378"/>
      <c r="I23" s="378"/>
      <c r="J23" s="378"/>
      <c r="K23" s="378"/>
    </row>
    <row r="24" spans="1:11" s="197" customFormat="1" ht="15">
      <c r="A24" s="377">
        <v>16</v>
      </c>
      <c r="B24" s="377"/>
      <c r="C24" s="377"/>
      <c r="D24" s="378"/>
      <c r="E24" s="378"/>
      <c r="F24" s="378"/>
      <c r="G24" s="378"/>
      <c r="H24" s="378"/>
      <c r="I24" s="378"/>
      <c r="J24" s="378"/>
      <c r="K24" s="378"/>
    </row>
    <row r="25" spans="1:11" s="197" customFormat="1" ht="15">
      <c r="A25" s="377">
        <v>17</v>
      </c>
      <c r="B25" s="377"/>
      <c r="C25" s="377"/>
      <c r="D25" s="378"/>
      <c r="E25" s="378"/>
      <c r="F25" s="378"/>
      <c r="G25" s="378"/>
      <c r="H25" s="378"/>
      <c r="I25" s="378"/>
      <c r="J25" s="378"/>
      <c r="K25" s="378"/>
    </row>
    <row r="26" spans="1:11" s="197" customFormat="1" ht="15">
      <c r="A26" s="377">
        <v>18</v>
      </c>
      <c r="B26" s="377"/>
      <c r="C26" s="377"/>
      <c r="D26" s="378"/>
      <c r="E26" s="378"/>
      <c r="F26" s="378"/>
      <c r="G26" s="378"/>
      <c r="H26" s="378"/>
      <c r="I26" s="378"/>
      <c r="J26" s="378"/>
      <c r="K26" s="378"/>
    </row>
    <row r="27" spans="1:11" s="197" customFormat="1" ht="15">
      <c r="A27" s="377" t="s">
        <v>260</v>
      </c>
      <c r="B27" s="377"/>
      <c r="C27" s="377"/>
      <c r="D27" s="378"/>
      <c r="E27" s="378"/>
      <c r="F27" s="378"/>
      <c r="G27" s="378"/>
      <c r="H27" s="378"/>
      <c r="I27" s="378"/>
      <c r="J27" s="378"/>
      <c r="K27" s="378"/>
    </row>
    <row r="28" spans="1:11">
      <c r="A28" s="381"/>
      <c r="B28" s="381"/>
      <c r="C28" s="381"/>
      <c r="D28" s="381"/>
      <c r="E28" s="381"/>
      <c r="F28" s="381"/>
      <c r="G28" s="381"/>
      <c r="H28" s="381"/>
      <c r="I28" s="381"/>
      <c r="J28" s="381"/>
      <c r="K28" s="381"/>
    </row>
    <row r="29" spans="1:11">
      <c r="A29" s="381"/>
      <c r="B29" s="381"/>
      <c r="C29" s="381"/>
      <c r="D29" s="381"/>
      <c r="E29" s="381"/>
      <c r="F29" s="381"/>
      <c r="G29" s="381"/>
      <c r="H29" s="381"/>
      <c r="I29" s="381"/>
      <c r="J29" s="381"/>
      <c r="K29" s="381"/>
    </row>
    <row r="30" spans="1:11">
      <c r="A30" s="382"/>
      <c r="B30" s="382"/>
      <c r="C30" s="382"/>
      <c r="D30" s="381"/>
      <c r="E30" s="381"/>
      <c r="F30" s="381"/>
      <c r="G30" s="381"/>
      <c r="H30" s="381"/>
      <c r="I30" s="381"/>
      <c r="J30" s="381"/>
      <c r="K30" s="381"/>
    </row>
    <row r="31" spans="1:11" ht="15">
      <c r="A31" s="383"/>
      <c r="B31" s="383"/>
      <c r="C31" s="383"/>
      <c r="D31" s="384" t="s">
        <v>95</v>
      </c>
      <c r="E31" s="383"/>
      <c r="F31" s="383"/>
      <c r="G31" s="385"/>
      <c r="H31" s="383"/>
      <c r="I31" s="383"/>
      <c r="J31" s="383"/>
      <c r="K31" s="383"/>
    </row>
    <row r="32" spans="1:11" ht="15">
      <c r="A32" s="383"/>
      <c r="B32" s="383"/>
      <c r="C32" s="383"/>
      <c r="D32" s="383"/>
      <c r="E32" s="386"/>
      <c r="F32" s="383"/>
      <c r="H32" s="386"/>
      <c r="I32" s="386"/>
      <c r="J32" s="387"/>
    </row>
    <row r="33" spans="4:9" ht="15">
      <c r="D33" s="383"/>
      <c r="E33" s="388" t="s">
        <v>250</v>
      </c>
      <c r="F33" s="383"/>
      <c r="H33" s="389" t="s">
        <v>255</v>
      </c>
      <c r="I33" s="389"/>
    </row>
    <row r="34" spans="4:9" ht="15">
      <c r="D34" s="383"/>
      <c r="E34" s="390" t="s">
        <v>126</v>
      </c>
      <c r="F34" s="383"/>
      <c r="H34" s="383" t="s">
        <v>251</v>
      </c>
      <c r="I34" s="383"/>
    </row>
    <row r="35" spans="4:9" ht="15">
      <c r="D35" s="383"/>
      <c r="E35" s="39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394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22.08.17-11.09.17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3" t="s">
        <v>476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63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360</v>
      </c>
      <c r="I7" s="136" t="s">
        <v>350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51"/>
  <sheetViews>
    <sheetView view="pageBreakPreview" zoomScale="80" zoomScaleSheetLayoutView="80" workbookViewId="0">
      <selection activeCell="I9" sqref="I9:I15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361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22.08.17-11.09.17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3" t="s">
        <v>476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52" t="s">
        <v>343</v>
      </c>
      <c r="C8" s="353" t="s">
        <v>380</v>
      </c>
      <c r="D8" s="353" t="s">
        <v>381</v>
      </c>
      <c r="E8" s="353" t="s">
        <v>344</v>
      </c>
      <c r="F8" s="353" t="s">
        <v>357</v>
      </c>
      <c r="G8" s="353" t="s">
        <v>358</v>
      </c>
      <c r="H8" s="353" t="s">
        <v>382</v>
      </c>
      <c r="I8" s="164" t="s">
        <v>359</v>
      </c>
      <c r="J8" s="105"/>
    </row>
    <row r="9" spans="1:10">
      <c r="A9" s="166">
        <v>1</v>
      </c>
      <c r="B9" s="424">
        <v>41543</v>
      </c>
      <c r="C9" s="425" t="s">
        <v>483</v>
      </c>
      <c r="D9" s="425">
        <v>204488081</v>
      </c>
      <c r="E9" s="170" t="s">
        <v>484</v>
      </c>
      <c r="F9" s="170"/>
      <c r="G9" s="170">
        <v>1791</v>
      </c>
      <c r="H9" s="426"/>
      <c r="I9" s="426">
        <v>1791</v>
      </c>
      <c r="J9" s="105"/>
    </row>
    <row r="10" spans="1:10">
      <c r="A10" s="166">
        <v>2</v>
      </c>
      <c r="B10" s="427">
        <v>41531</v>
      </c>
      <c r="C10" s="428" t="s">
        <v>485</v>
      </c>
      <c r="D10" s="429">
        <v>36001003914</v>
      </c>
      <c r="E10" s="430" t="s">
        <v>486</v>
      </c>
      <c r="F10" s="426">
        <v>438</v>
      </c>
      <c r="G10" s="426">
        <v>438</v>
      </c>
      <c r="H10" s="426"/>
      <c r="I10" s="426">
        <v>438</v>
      </c>
      <c r="J10" s="105"/>
    </row>
    <row r="11" spans="1:10">
      <c r="A11" s="166">
        <v>3</v>
      </c>
      <c r="B11" s="431">
        <v>41527</v>
      </c>
      <c r="C11" s="428" t="s">
        <v>487</v>
      </c>
      <c r="D11" s="432">
        <v>3001011884</v>
      </c>
      <c r="E11" s="430" t="s">
        <v>486</v>
      </c>
      <c r="F11" s="426">
        <v>300</v>
      </c>
      <c r="G11" s="426">
        <v>600</v>
      </c>
      <c r="H11" s="426">
        <v>600</v>
      </c>
      <c r="I11" s="426">
        <v>300</v>
      </c>
      <c r="J11" s="105"/>
    </row>
    <row r="12" spans="1:10" ht="30">
      <c r="A12" s="166">
        <v>4</v>
      </c>
      <c r="B12" s="194"/>
      <c r="C12" s="171" t="s">
        <v>488</v>
      </c>
      <c r="D12" s="425">
        <v>205246857</v>
      </c>
      <c r="E12" s="170" t="s">
        <v>489</v>
      </c>
      <c r="F12" s="170"/>
      <c r="G12" s="170"/>
      <c r="H12" s="170"/>
      <c r="I12" s="170">
        <v>196207.98</v>
      </c>
      <c r="J12" s="105"/>
    </row>
    <row r="13" spans="1:10">
      <c r="A13" s="166">
        <v>5</v>
      </c>
      <c r="B13" s="194"/>
      <c r="C13" s="171" t="s">
        <v>490</v>
      </c>
      <c r="D13" s="433">
        <v>205075014</v>
      </c>
      <c r="E13" s="434" t="s">
        <v>491</v>
      </c>
      <c r="F13" s="170"/>
      <c r="G13" s="170"/>
      <c r="H13" s="170"/>
      <c r="I13" s="170">
        <v>826</v>
      </c>
      <c r="J13" s="105"/>
    </row>
    <row r="14" spans="1:10">
      <c r="A14" s="166">
        <v>6</v>
      </c>
      <c r="B14" s="194"/>
      <c r="C14" s="171" t="s">
        <v>492</v>
      </c>
      <c r="D14" s="171">
        <v>404893978</v>
      </c>
      <c r="E14" s="170" t="s">
        <v>493</v>
      </c>
      <c r="F14" s="170"/>
      <c r="G14" s="170"/>
      <c r="H14" s="170"/>
      <c r="I14" s="170">
        <v>20.97</v>
      </c>
      <c r="J14" s="105"/>
    </row>
    <row r="15" spans="1:10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5"/>
    </row>
    <row r="16" spans="1:10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5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1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1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1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1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1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1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1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1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1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2"/>
      <c r="H38" s="251" t="s">
        <v>373</v>
      </c>
      <c r="I38" s="358">
        <f>SUM(I9:I37)</f>
        <v>199583.95</v>
      </c>
      <c r="J38" s="105"/>
    </row>
    <row r="40" spans="1:12">
      <c r="A40" s="181" t="s">
        <v>395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D34"/>
  <sheetViews>
    <sheetView view="pageBreakPreview" zoomScaleSheetLayoutView="100" workbookViewId="0">
      <selection activeCell="K33" sqref="K33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69" t="s">
        <v>456</v>
      </c>
      <c r="B1" s="469"/>
      <c r="C1" s="363" t="s">
        <v>96</v>
      </c>
    </row>
    <row r="2" spans="1:3" s="6" customFormat="1" ht="15">
      <c r="A2" s="469"/>
      <c r="B2" s="469"/>
      <c r="C2" s="414" t="str">
        <f>'ფორმა N1'!L2</f>
        <v>22.08.17-11.09.17</v>
      </c>
    </row>
    <row r="3" spans="1:3" s="6" customFormat="1" ht="15">
      <c r="A3" s="395" t="s">
        <v>127</v>
      </c>
      <c r="B3" s="361"/>
      <c r="C3" s="362"/>
    </row>
    <row r="4" spans="1:3" s="6" customFormat="1" ht="15">
      <c r="A4" s="114"/>
      <c r="B4" s="361"/>
      <c r="C4" s="362"/>
    </row>
    <row r="5" spans="1:3" s="21" customFormat="1" ht="15">
      <c r="A5" s="470" t="s">
        <v>256</v>
      </c>
      <c r="B5" s="470"/>
      <c r="C5" s="114"/>
    </row>
    <row r="6" spans="1:3" s="21" customFormat="1" ht="15">
      <c r="A6" s="471" t="s">
        <v>476</v>
      </c>
      <c r="B6" s="471"/>
      <c r="C6" s="114"/>
    </row>
    <row r="7" spans="1:3">
      <c r="A7" s="396"/>
      <c r="B7" s="396"/>
      <c r="C7" s="396"/>
    </row>
    <row r="8" spans="1:3">
      <c r="A8" s="396"/>
      <c r="B8" s="396"/>
      <c r="C8" s="396"/>
    </row>
    <row r="9" spans="1:3" ht="30" customHeight="1">
      <c r="A9" s="397" t="s">
        <v>63</v>
      </c>
      <c r="B9" s="397" t="s">
        <v>11</v>
      </c>
      <c r="C9" s="398" t="s">
        <v>9</v>
      </c>
    </row>
    <row r="10" spans="1:3" ht="15">
      <c r="A10" s="399">
        <v>1</v>
      </c>
      <c r="B10" s="400" t="s">
        <v>56</v>
      </c>
      <c r="C10" s="417">
        <f>'ფორმა N4'!D11+'ფორმა N5'!D9</f>
        <v>30405.65</v>
      </c>
    </row>
    <row r="11" spans="1:3" ht="15">
      <c r="A11" s="402">
        <v>1.1000000000000001</v>
      </c>
      <c r="B11" s="400" t="s">
        <v>457</v>
      </c>
      <c r="C11" s="418">
        <f>'ფორმა N4'!D39+'ფორმა N5'!D37</f>
        <v>0</v>
      </c>
    </row>
    <row r="12" spans="1:3" ht="15">
      <c r="A12" s="403" t="s">
        <v>29</v>
      </c>
      <c r="B12" s="400" t="s">
        <v>458</v>
      </c>
      <c r="C12" s="418">
        <f>'ფორმა N4'!D40+'ფორმა N5'!D38</f>
        <v>0</v>
      </c>
    </row>
    <row r="13" spans="1:3" ht="15">
      <c r="A13" s="402">
        <v>1.2</v>
      </c>
      <c r="B13" s="400" t="s">
        <v>57</v>
      </c>
      <c r="C13" s="418">
        <f>'ფორმა N4'!D12+'ფორმა N5'!D10</f>
        <v>24375</v>
      </c>
    </row>
    <row r="14" spans="1:3" ht="15">
      <c r="A14" s="402">
        <v>1.3</v>
      </c>
      <c r="B14" s="400" t="s">
        <v>459</v>
      </c>
      <c r="C14" s="418">
        <f>'ფორმა N4'!D17+'ფორმა N5'!D15</f>
        <v>0</v>
      </c>
    </row>
    <row r="15" spans="1:3" ht="15">
      <c r="A15" s="472"/>
      <c r="B15" s="472"/>
      <c r="C15" s="472"/>
    </row>
    <row r="16" spans="1:3" ht="30" customHeight="1">
      <c r="A16" s="397" t="s">
        <v>63</v>
      </c>
      <c r="B16" s="397" t="s">
        <v>231</v>
      </c>
      <c r="C16" s="398" t="s">
        <v>66</v>
      </c>
    </row>
    <row r="17" spans="1:4" ht="15">
      <c r="A17" s="399">
        <v>2</v>
      </c>
      <c r="B17" s="400" t="s">
        <v>460</v>
      </c>
      <c r="C17" s="401">
        <f>'ფორმა N2'!D9+'ფორმა N2'!C26+'ფორმა N3'!D9+'ფორმა N3'!C26</f>
        <v>5900</v>
      </c>
    </row>
    <row r="18" spans="1:4" ht="15">
      <c r="A18" s="404">
        <v>2.1</v>
      </c>
      <c r="B18" s="400" t="s">
        <v>461</v>
      </c>
      <c r="C18" s="400">
        <f>'ფორმა N2'!D17+'ფორმა N3'!D17</f>
        <v>0</v>
      </c>
    </row>
    <row r="19" spans="1:4" ht="15">
      <c r="A19" s="404">
        <v>2.2000000000000002</v>
      </c>
      <c r="B19" s="400" t="s">
        <v>462</v>
      </c>
      <c r="C19" s="400">
        <f>'ფორმა N2'!D18+'ფორმა N3'!D18</f>
        <v>0</v>
      </c>
    </row>
    <row r="20" spans="1:4" ht="15">
      <c r="A20" s="404">
        <v>2.2999999999999998</v>
      </c>
      <c r="B20" s="400" t="s">
        <v>463</v>
      </c>
      <c r="C20" s="405">
        <f>SUM(C21:C25)</f>
        <v>900</v>
      </c>
    </row>
    <row r="21" spans="1:4" ht="15">
      <c r="A21" s="403" t="s">
        <v>464</v>
      </c>
      <c r="B21" s="406" t="s">
        <v>465</v>
      </c>
      <c r="C21" s="400">
        <f>'ფორმა N2'!D13+'ფორმა N3'!D13</f>
        <v>900</v>
      </c>
    </row>
    <row r="22" spans="1:4" ht="15">
      <c r="A22" s="403" t="s">
        <v>466</v>
      </c>
      <c r="B22" s="406" t="s">
        <v>467</v>
      </c>
      <c r="C22" s="400">
        <f>'ფორმა N2'!C27+'ფორმა N3'!C27</f>
        <v>0</v>
      </c>
    </row>
    <row r="23" spans="1:4" ht="15">
      <c r="A23" s="403" t="s">
        <v>468</v>
      </c>
      <c r="B23" s="406" t="s">
        <v>469</v>
      </c>
      <c r="C23" s="400">
        <f>'ფორმა N2'!D14+'ფორმა N3'!D14</f>
        <v>0</v>
      </c>
    </row>
    <row r="24" spans="1:4" ht="15">
      <c r="A24" s="403" t="s">
        <v>470</v>
      </c>
      <c r="B24" s="406" t="s">
        <v>471</v>
      </c>
      <c r="C24" s="400">
        <f>'ფორმა N2'!C31+'ფორმა N3'!C31</f>
        <v>0</v>
      </c>
    </row>
    <row r="25" spans="1:4" ht="15">
      <c r="A25" s="403" t="s">
        <v>472</v>
      </c>
      <c r="B25" s="406" t="s">
        <v>473</v>
      </c>
      <c r="C25" s="400">
        <f>'ფორმა N2'!D11+'ფორმა N3'!D11</f>
        <v>0</v>
      </c>
    </row>
    <row r="26" spans="1:4" ht="15">
      <c r="A26" s="407"/>
      <c r="B26" s="408"/>
      <c r="C26" s="409"/>
    </row>
    <row r="27" spans="1:4" ht="15">
      <c r="A27" s="407"/>
      <c r="B27" s="408"/>
      <c r="C27" s="409"/>
    </row>
    <row r="28" spans="1:4" ht="15">
      <c r="A28" s="21"/>
      <c r="B28" s="21"/>
      <c r="C28" s="21"/>
      <c r="D28" s="410"/>
    </row>
    <row r="29" spans="1:4" ht="15">
      <c r="A29" s="195" t="s">
        <v>95</v>
      </c>
      <c r="B29" s="21"/>
      <c r="C29" s="21"/>
      <c r="D29" s="410"/>
    </row>
    <row r="30" spans="1:4" ht="15">
      <c r="A30" s="21"/>
      <c r="B30" s="21"/>
      <c r="C30" s="21"/>
      <c r="D30" s="410"/>
    </row>
    <row r="31" spans="1:4" ht="15">
      <c r="A31" s="21"/>
      <c r="B31" s="21"/>
      <c r="C31" s="21"/>
      <c r="D31" s="411"/>
    </row>
    <row r="32" spans="1:4" ht="15">
      <c r="B32" s="195" t="s">
        <v>253</v>
      </c>
      <c r="C32" s="21"/>
      <c r="D32" s="411"/>
    </row>
    <row r="33" spans="2:4" ht="15">
      <c r="B33" s="21" t="s">
        <v>252</v>
      </c>
      <c r="C33" s="21"/>
      <c r="D33" s="411"/>
    </row>
    <row r="34" spans="2:4">
      <c r="B34" s="412" t="s">
        <v>126</v>
      </c>
      <c r="D34" s="413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48" t="s">
        <v>96</v>
      </c>
      <c r="D1" s="448"/>
      <c r="E1" s="108"/>
    </row>
    <row r="2" spans="1:7">
      <c r="A2" s="76" t="s">
        <v>127</v>
      </c>
      <c r="B2" s="76"/>
      <c r="C2" s="447" t="s">
        <v>482</v>
      </c>
      <c r="D2" s="447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357" t="s">
        <v>476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9">
        <v>1</v>
      </c>
      <c r="B9" s="219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436</v>
      </c>
      <c r="B14" s="97" t="s">
        <v>435</v>
      </c>
      <c r="C14" s="8"/>
      <c r="D14" s="8"/>
      <c r="E14" s="108"/>
    </row>
    <row r="15" spans="1:7" s="3" customFormat="1" ht="16.5" customHeight="1">
      <c r="A15" s="97" t="s">
        <v>437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383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384</v>
      </c>
      <c r="C24" s="243"/>
      <c r="D24" s="8"/>
      <c r="E24" s="108"/>
    </row>
    <row r="25" spans="1:5" s="3" customFormat="1">
      <c r="A25" s="88" t="s">
        <v>233</v>
      </c>
      <c r="B25" s="88" t="s">
        <v>390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7" t="s">
        <v>86</v>
      </c>
      <c r="B28" s="227" t="s">
        <v>290</v>
      </c>
      <c r="C28" s="8"/>
      <c r="D28" s="8"/>
      <c r="E28" s="108"/>
    </row>
    <row r="29" spans="1:5">
      <c r="A29" s="227" t="s">
        <v>87</v>
      </c>
      <c r="B29" s="227" t="s">
        <v>293</v>
      </c>
      <c r="C29" s="8"/>
      <c r="D29" s="8"/>
      <c r="E29" s="108"/>
    </row>
    <row r="30" spans="1:5">
      <c r="A30" s="227" t="s">
        <v>392</v>
      </c>
      <c r="B30" s="227" t="s">
        <v>291</v>
      </c>
      <c r="C30" s="8"/>
      <c r="D30" s="8"/>
      <c r="E30" s="108"/>
    </row>
    <row r="31" spans="1:5">
      <c r="A31" s="88" t="s">
        <v>32</v>
      </c>
      <c r="B31" s="88" t="s">
        <v>435</v>
      </c>
      <c r="C31" s="107">
        <f>SUM(C32:C34)</f>
        <v>0</v>
      </c>
      <c r="D31" s="107">
        <f>SUM(D32:D34)</f>
        <v>0</v>
      </c>
      <c r="E31" s="108"/>
    </row>
    <row r="32" spans="1:5">
      <c r="A32" s="227" t="s">
        <v>12</v>
      </c>
      <c r="B32" s="227" t="s">
        <v>438</v>
      </c>
      <c r="C32" s="8"/>
      <c r="D32" s="8"/>
      <c r="E32" s="108"/>
    </row>
    <row r="33" spans="1:9">
      <c r="A33" s="227" t="s">
        <v>13</v>
      </c>
      <c r="B33" s="227" t="s">
        <v>439</v>
      </c>
      <c r="C33" s="8"/>
      <c r="D33" s="8"/>
      <c r="E33" s="108"/>
    </row>
    <row r="34" spans="1:9">
      <c r="A34" s="227" t="s">
        <v>263</v>
      </c>
      <c r="B34" s="227" t="s">
        <v>440</v>
      </c>
      <c r="C34" s="8"/>
      <c r="D34" s="8"/>
      <c r="E34" s="108"/>
    </row>
    <row r="35" spans="1:9">
      <c r="A35" s="88" t="s">
        <v>33</v>
      </c>
      <c r="B35" s="240" t="s">
        <v>389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B050"/>
    <pageSetUpPr fitToPage="1"/>
  </sheetPr>
  <dimension ref="A1:L46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2"/>
      <c r="C1" s="448" t="s">
        <v>96</v>
      </c>
      <c r="D1" s="448"/>
      <c r="E1" s="113"/>
    </row>
    <row r="2" spans="1:12" s="6" customFormat="1">
      <c r="A2" s="76" t="s">
        <v>127</v>
      </c>
      <c r="B2" s="232"/>
      <c r="C2" s="449" t="s">
        <v>482</v>
      </c>
      <c r="D2" s="449"/>
      <c r="E2" s="113"/>
    </row>
    <row r="3" spans="1:12" s="6" customFormat="1">
      <c r="A3" s="76"/>
      <c r="B3" s="232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3"/>
      <c r="C4" s="76"/>
      <c r="D4" s="76"/>
      <c r="E4" s="108"/>
      <c r="L4" s="6"/>
    </row>
    <row r="5" spans="1:12" s="2" customFormat="1">
      <c r="A5" s="119" t="s">
        <v>476</v>
      </c>
      <c r="B5" s="234"/>
      <c r="C5" s="60"/>
      <c r="D5" s="60"/>
      <c r="E5" s="108"/>
    </row>
    <row r="6" spans="1:12" s="2" customFormat="1">
      <c r="A6" s="77"/>
      <c r="B6" s="233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9">
        <v>1</v>
      </c>
      <c r="B9" s="219" t="s">
        <v>64</v>
      </c>
      <c r="C9" s="85">
        <f>SUM(C10,C26)</f>
        <v>5900</v>
      </c>
      <c r="D9" s="85">
        <f>SUM(D10,D26)</f>
        <v>5900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5900</v>
      </c>
      <c r="D10" s="85">
        <f>SUM(D11,D12,D16,D19,D24,D25)</f>
        <v>5900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900</v>
      </c>
      <c r="D12" s="107">
        <f>SUM(D13:D15)</f>
        <v>900</v>
      </c>
      <c r="E12" s="113"/>
    </row>
    <row r="13" spans="1:12" s="3" customFormat="1">
      <c r="A13" s="97" t="s">
        <v>69</v>
      </c>
      <c r="B13" s="97" t="s">
        <v>292</v>
      </c>
      <c r="C13" s="8">
        <v>900</v>
      </c>
      <c r="D13" s="8">
        <v>900</v>
      </c>
      <c r="E13" s="113"/>
    </row>
    <row r="14" spans="1:12" s="3" customFormat="1">
      <c r="A14" s="97" t="s">
        <v>436</v>
      </c>
      <c r="B14" s="97" t="s">
        <v>435</v>
      </c>
      <c r="C14" s="8"/>
      <c r="D14" s="8"/>
      <c r="E14" s="113"/>
    </row>
    <row r="15" spans="1:12" s="3" customFormat="1">
      <c r="A15" s="97" t="s">
        <v>437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13"/>
    </row>
    <row r="17" spans="1:5" s="3" customFormat="1">
      <c r="A17" s="97" t="s">
        <v>72</v>
      </c>
      <c r="B17" s="97" t="s">
        <v>74</v>
      </c>
      <c r="C17" s="8"/>
      <c r="D17" s="8"/>
      <c r="E17" s="113"/>
    </row>
    <row r="18" spans="1:5" s="3" customFormat="1" ht="30">
      <c r="A18" s="97" t="s">
        <v>73</v>
      </c>
      <c r="B18" s="97" t="s">
        <v>97</v>
      </c>
      <c r="C18" s="8"/>
      <c r="D18" s="8"/>
      <c r="E18" s="113"/>
    </row>
    <row r="19" spans="1:5" s="3" customForma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383</v>
      </c>
      <c r="C23" s="8"/>
      <c r="D23" s="8"/>
      <c r="E23" s="113"/>
    </row>
    <row r="24" spans="1:5" s="3" customFormat="1">
      <c r="A24" s="88" t="s">
        <v>83</v>
      </c>
      <c r="B24" s="88" t="s">
        <v>384</v>
      </c>
      <c r="C24" s="243"/>
      <c r="D24" s="8"/>
      <c r="E24" s="113"/>
    </row>
    <row r="25" spans="1:5" s="3" customFormat="1">
      <c r="A25" s="88" t="s">
        <v>233</v>
      </c>
      <c r="B25" s="88" t="s">
        <v>499</v>
      </c>
      <c r="C25" s="8">
        <v>5000</v>
      </c>
      <c r="D25" s="8">
        <v>5000</v>
      </c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7" t="s">
        <v>86</v>
      </c>
      <c r="B28" s="227" t="s">
        <v>290</v>
      </c>
      <c r="C28" s="8"/>
      <c r="D28" s="8"/>
      <c r="E28" s="113"/>
    </row>
    <row r="29" spans="1:5">
      <c r="A29" s="227" t="s">
        <v>87</v>
      </c>
      <c r="B29" s="227" t="s">
        <v>293</v>
      </c>
      <c r="C29" s="8"/>
      <c r="D29" s="8"/>
      <c r="E29" s="113"/>
    </row>
    <row r="30" spans="1:5">
      <c r="A30" s="227" t="s">
        <v>392</v>
      </c>
      <c r="B30" s="227" t="s">
        <v>291</v>
      </c>
      <c r="C30" s="8"/>
      <c r="D30" s="8"/>
      <c r="E30" s="113"/>
    </row>
    <row r="31" spans="1:5">
      <c r="A31" s="88" t="s">
        <v>32</v>
      </c>
      <c r="B31" s="88" t="s">
        <v>435</v>
      </c>
      <c r="C31" s="107">
        <f>SUM(C32:C34)</f>
        <v>0</v>
      </c>
      <c r="D31" s="107">
        <f>SUM(D32:D34)</f>
        <v>0</v>
      </c>
      <c r="E31" s="113"/>
    </row>
    <row r="32" spans="1:5">
      <c r="A32" s="227" t="s">
        <v>12</v>
      </c>
      <c r="B32" s="227" t="s">
        <v>438</v>
      </c>
      <c r="C32" s="8"/>
      <c r="D32" s="8"/>
      <c r="E32" s="113"/>
    </row>
    <row r="33" spans="1:9">
      <c r="A33" s="227" t="s">
        <v>13</v>
      </c>
      <c r="B33" s="227" t="s">
        <v>439</v>
      </c>
      <c r="C33" s="8"/>
      <c r="D33" s="8"/>
      <c r="E33" s="113"/>
    </row>
    <row r="34" spans="1:9">
      <c r="A34" s="227" t="s">
        <v>263</v>
      </c>
      <c r="B34" s="227" t="s">
        <v>440</v>
      </c>
      <c r="C34" s="8"/>
      <c r="D34" s="8"/>
      <c r="E34" s="113"/>
    </row>
    <row r="35" spans="1:9" s="23" customFormat="1">
      <c r="A35" s="88" t="s">
        <v>33</v>
      </c>
      <c r="B35" s="240" t="s">
        <v>389</v>
      </c>
      <c r="C35" s="8"/>
      <c r="D35" s="8"/>
    </row>
    <row r="36" spans="1:9" s="2" customFormat="1">
      <c r="A36" s="1"/>
      <c r="B36" s="235"/>
      <c r="E36" s="5"/>
    </row>
    <row r="37" spans="1:9" s="2" customFormat="1">
      <c r="B37" s="235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5"/>
      <c r="E40" s="5"/>
    </row>
    <row r="41" spans="1:9" s="2" customFormat="1">
      <c r="B41" s="235"/>
      <c r="E41"/>
      <c r="F41"/>
      <c r="G41"/>
      <c r="H41"/>
      <c r="I41"/>
    </row>
    <row r="42" spans="1:9" s="2" customFormat="1">
      <c r="B42" s="235"/>
      <c r="D42" s="12"/>
      <c r="E42"/>
      <c r="F42"/>
      <c r="G42"/>
      <c r="H42"/>
      <c r="I42"/>
    </row>
    <row r="43" spans="1:9" s="2" customFormat="1">
      <c r="A43"/>
      <c r="B43" s="237" t="s">
        <v>387</v>
      </c>
      <c r="D43" s="12"/>
      <c r="E43"/>
      <c r="F43"/>
      <c r="G43"/>
      <c r="H43"/>
      <c r="I43"/>
    </row>
    <row r="44" spans="1:9" s="2" customFormat="1">
      <c r="A44"/>
      <c r="B44" s="235" t="s">
        <v>252</v>
      </c>
      <c r="D44" s="12"/>
      <c r="E44"/>
      <c r="F44"/>
      <c r="G44"/>
      <c r="H44"/>
      <c r="I44"/>
    </row>
    <row r="45" spans="1:9" customFormat="1" ht="12.75">
      <c r="B45" s="238" t="s">
        <v>126</v>
      </c>
    </row>
    <row r="46" spans="1:9" customFormat="1" ht="12.75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I90"/>
  <sheetViews>
    <sheetView showGridLines="0" view="pageBreakPreview" zoomScale="80" zoomScaleSheetLayoutView="80" workbookViewId="0">
      <selection activeCell="B48" sqref="B48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452</v>
      </c>
      <c r="B1" s="216"/>
      <c r="C1" s="448" t="s">
        <v>96</v>
      </c>
      <c r="D1" s="448"/>
      <c r="E1" s="91"/>
    </row>
    <row r="2" spans="1:5" s="6" customFormat="1">
      <c r="A2" s="392" t="s">
        <v>453</v>
      </c>
      <c r="B2" s="216"/>
      <c r="C2" s="447" t="str">
        <f>'ფორმა N1'!L2</f>
        <v>22.08.17-11.09.17</v>
      </c>
      <c r="D2" s="447"/>
      <c r="E2" s="91"/>
    </row>
    <row r="3" spans="1:5" s="6" customFormat="1">
      <c r="A3" s="392" t="s">
        <v>451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18" t="s">
        <v>476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9">
        <v>1</v>
      </c>
      <c r="B11" s="219" t="s">
        <v>56</v>
      </c>
      <c r="C11" s="82">
        <f>SUM(C12,C16,C56,C59,C60,C61,C79)</f>
        <v>0</v>
      </c>
      <c r="D11" s="82">
        <f>SUM(D12,D16,D56,D59,D60,D61,D67,D75,D76)</f>
        <v>0</v>
      </c>
      <c r="E11" s="220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93" t="s">
        <v>454</v>
      </c>
      <c r="B15" s="394" t="s">
        <v>455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0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1"/>
      <c r="E18" s="95"/>
    </row>
    <row r="19" spans="1:6" s="3" customFormat="1">
      <c r="A19" s="97" t="s">
        <v>87</v>
      </c>
      <c r="B19" s="97" t="s">
        <v>61</v>
      </c>
      <c r="C19" s="4"/>
      <c r="D19" s="221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2"/>
      <c r="F20" s="223"/>
    </row>
    <row r="21" spans="1:6" s="226" customFormat="1" ht="30">
      <c r="A21" s="97" t="s">
        <v>12</v>
      </c>
      <c r="B21" s="97" t="s">
        <v>232</v>
      </c>
      <c r="C21" s="224"/>
      <c r="D21" s="39"/>
      <c r="E21" s="225"/>
    </row>
    <row r="22" spans="1:6" s="226" customFormat="1">
      <c r="A22" s="97" t="s">
        <v>13</v>
      </c>
      <c r="B22" s="97" t="s">
        <v>14</v>
      </c>
      <c r="C22" s="224"/>
      <c r="D22" s="40"/>
      <c r="E22" s="225"/>
    </row>
    <row r="23" spans="1:6" s="226" customFormat="1" ht="30">
      <c r="A23" s="97" t="s">
        <v>263</v>
      </c>
      <c r="B23" s="97" t="s">
        <v>22</v>
      </c>
      <c r="C23" s="224"/>
      <c r="D23" s="41"/>
      <c r="E23" s="225"/>
    </row>
    <row r="24" spans="1:6" s="226" customFormat="1" ht="16.5" customHeight="1">
      <c r="A24" s="97" t="s">
        <v>264</v>
      </c>
      <c r="B24" s="97" t="s">
        <v>15</v>
      </c>
      <c r="C24" s="435"/>
      <c r="D24" s="41"/>
      <c r="E24" s="225"/>
    </row>
    <row r="25" spans="1:6" s="226" customFormat="1" ht="16.5" customHeight="1">
      <c r="A25" s="97" t="s">
        <v>265</v>
      </c>
      <c r="B25" s="97" t="s">
        <v>16</v>
      </c>
      <c r="C25" s="224"/>
      <c r="D25" s="41"/>
      <c r="E25" s="225"/>
    </row>
    <row r="26" spans="1:6" s="226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5"/>
    </row>
    <row r="27" spans="1:6" s="226" customFormat="1" ht="16.5" customHeight="1">
      <c r="A27" s="227" t="s">
        <v>267</v>
      </c>
      <c r="B27" s="227" t="s">
        <v>18</v>
      </c>
      <c r="C27" s="224"/>
      <c r="D27" s="41"/>
      <c r="E27" s="225"/>
    </row>
    <row r="28" spans="1:6" s="226" customFormat="1" ht="16.5" customHeight="1">
      <c r="A28" s="227" t="s">
        <v>268</v>
      </c>
      <c r="B28" s="227" t="s">
        <v>19</v>
      </c>
      <c r="C28" s="224"/>
      <c r="D28" s="41"/>
      <c r="E28" s="225"/>
    </row>
    <row r="29" spans="1:6" s="226" customFormat="1" ht="16.5" customHeight="1">
      <c r="A29" s="227" t="s">
        <v>269</v>
      </c>
      <c r="B29" s="227" t="s">
        <v>20</v>
      </c>
      <c r="C29" s="224"/>
      <c r="D29" s="41"/>
      <c r="E29" s="225"/>
    </row>
    <row r="30" spans="1:6" s="226" customFormat="1" ht="16.5" customHeight="1">
      <c r="A30" s="227" t="s">
        <v>270</v>
      </c>
      <c r="B30" s="227" t="s">
        <v>23</v>
      </c>
      <c r="C30" s="224"/>
      <c r="D30" s="42"/>
      <c r="E30" s="225"/>
    </row>
    <row r="31" spans="1:6" s="226" customFormat="1" ht="16.5" customHeight="1">
      <c r="A31" s="97" t="s">
        <v>271</v>
      </c>
      <c r="B31" s="97" t="s">
        <v>21</v>
      </c>
      <c r="C31" s="224"/>
      <c r="D31" s="42"/>
      <c r="E31" s="225"/>
    </row>
    <row r="32" spans="1:6" s="3" customFormat="1" ht="16.5" customHeight="1">
      <c r="A32" s="88" t="s">
        <v>33</v>
      </c>
      <c r="B32" s="88" t="s">
        <v>3</v>
      </c>
      <c r="C32" s="4"/>
      <c r="D32" s="221"/>
      <c r="E32" s="222"/>
    </row>
    <row r="33" spans="1:5" s="3" customFormat="1" ht="16.5" customHeight="1">
      <c r="A33" s="88" t="s">
        <v>34</v>
      </c>
      <c r="B33" s="88" t="s">
        <v>4</v>
      </c>
      <c r="C33" s="4"/>
      <c r="D33" s="221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1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1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1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1"/>
      <c r="E38" s="95"/>
    </row>
    <row r="39" spans="1:5" s="3" customFormat="1" ht="16.5" customHeight="1">
      <c r="A39" s="88" t="s">
        <v>38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322</v>
      </c>
      <c r="B40" s="17" t="s">
        <v>326</v>
      </c>
      <c r="C40" s="4"/>
      <c r="D40" s="221"/>
      <c r="E40" s="95"/>
    </row>
    <row r="41" spans="1:5" s="3" customFormat="1" ht="16.5" customHeight="1">
      <c r="A41" s="17" t="s">
        <v>323</v>
      </c>
      <c r="B41" s="17" t="s">
        <v>327</v>
      </c>
      <c r="C41" s="4"/>
      <c r="D41" s="221"/>
      <c r="E41" s="95"/>
    </row>
    <row r="42" spans="1:5" s="3" customFormat="1" ht="16.5" customHeight="1">
      <c r="A42" s="17" t="s">
        <v>324</v>
      </c>
      <c r="B42" s="17" t="s">
        <v>330</v>
      </c>
      <c r="C42" s="4"/>
      <c r="D42" s="221"/>
      <c r="E42" s="95"/>
    </row>
    <row r="43" spans="1:5" s="3" customFormat="1" ht="16.5" customHeight="1">
      <c r="A43" s="17" t="s">
        <v>329</v>
      </c>
      <c r="B43" s="17" t="s">
        <v>331</v>
      </c>
      <c r="C43" s="4"/>
      <c r="D43" s="221"/>
      <c r="E43" s="95"/>
    </row>
    <row r="44" spans="1:5" s="3" customFormat="1" ht="16.5" customHeight="1">
      <c r="A44" s="17" t="s">
        <v>332</v>
      </c>
      <c r="B44" s="17" t="s">
        <v>428</v>
      </c>
      <c r="C44" s="4"/>
      <c r="D44" s="221"/>
      <c r="E44" s="95"/>
    </row>
    <row r="45" spans="1:5" s="3" customFormat="1" ht="16.5" customHeight="1">
      <c r="A45" s="17" t="s">
        <v>429</v>
      </c>
      <c r="B45" s="17" t="s">
        <v>328</v>
      </c>
      <c r="C45" s="4"/>
      <c r="D45" s="221"/>
      <c r="E45" s="95"/>
    </row>
    <row r="46" spans="1:5" s="3" customFormat="1" ht="30">
      <c r="A46" s="88" t="s">
        <v>39</v>
      </c>
      <c r="B46" s="88" t="s">
        <v>27</v>
      </c>
      <c r="C46" s="4"/>
      <c r="D46" s="221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1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1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1"/>
      <c r="E49" s="95"/>
    </row>
    <row r="50" spans="1:6" s="3" customFormat="1" ht="16.5" customHeight="1">
      <c r="A50" s="88" t="s">
        <v>43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337</v>
      </c>
      <c r="B51" s="97" t="s">
        <v>340</v>
      </c>
      <c r="C51" s="4"/>
      <c r="D51" s="221"/>
      <c r="E51" s="95"/>
    </row>
    <row r="52" spans="1:6" s="3" customFormat="1" ht="16.5" customHeight="1">
      <c r="A52" s="97" t="s">
        <v>338</v>
      </c>
      <c r="B52" s="97" t="s">
        <v>339</v>
      </c>
      <c r="C52" s="4"/>
      <c r="D52" s="221"/>
      <c r="E52" s="95"/>
    </row>
    <row r="53" spans="1:6" s="3" customFormat="1" ht="16.5" customHeight="1">
      <c r="A53" s="97" t="s">
        <v>341</v>
      </c>
      <c r="B53" s="97" t="s">
        <v>342</v>
      </c>
      <c r="C53" s="4"/>
      <c r="D53" s="221"/>
      <c r="E53" s="95"/>
    </row>
    <row r="54" spans="1:6" s="3" customFormat="1">
      <c r="A54" s="88" t="s">
        <v>44</v>
      </c>
      <c r="B54" s="88" t="s">
        <v>28</v>
      </c>
      <c r="C54" s="4"/>
      <c r="D54" s="221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1"/>
      <c r="E55" s="222"/>
      <c r="F55" s="223"/>
    </row>
    <row r="56" spans="1:6" s="3" customFormat="1" ht="30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22"/>
      <c r="F56" s="223"/>
    </row>
    <row r="57" spans="1:6" s="3" customFormat="1" ht="30">
      <c r="A57" s="88" t="s">
        <v>49</v>
      </c>
      <c r="B57" s="88" t="s">
        <v>47</v>
      </c>
      <c r="C57" s="4"/>
      <c r="D57" s="221"/>
      <c r="E57" s="222"/>
      <c r="F57" s="223"/>
    </row>
    <row r="58" spans="1:6" s="3" customFormat="1" ht="16.5" customHeight="1">
      <c r="A58" s="88" t="s">
        <v>50</v>
      </c>
      <c r="B58" s="88" t="s">
        <v>46</v>
      </c>
      <c r="C58" s="4"/>
      <c r="D58" s="221"/>
      <c r="E58" s="222"/>
      <c r="F58" s="223"/>
    </row>
    <row r="59" spans="1:6" s="3" customFormat="1">
      <c r="A59" s="87">
        <v>1.4</v>
      </c>
      <c r="B59" s="87" t="s">
        <v>369</v>
      </c>
      <c r="C59" s="4"/>
      <c r="D59" s="221"/>
      <c r="E59" s="222"/>
      <c r="F59" s="223"/>
    </row>
    <row r="60" spans="1:6" s="226" customFormat="1">
      <c r="A60" s="87">
        <v>1.5</v>
      </c>
      <c r="B60" s="87" t="s">
        <v>7</v>
      </c>
      <c r="C60" s="224"/>
      <c r="D60" s="41"/>
      <c r="E60" s="225"/>
    </row>
    <row r="61" spans="1:6" s="226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5"/>
    </row>
    <row r="62" spans="1:6" s="226" customFormat="1">
      <c r="A62" s="88" t="s">
        <v>279</v>
      </c>
      <c r="B62" s="47" t="s">
        <v>51</v>
      </c>
      <c r="C62" s="224"/>
      <c r="D62" s="41"/>
      <c r="E62" s="225"/>
    </row>
    <row r="63" spans="1:6" s="226" customFormat="1" ht="30">
      <c r="A63" s="88" t="s">
        <v>280</v>
      </c>
      <c r="B63" s="47" t="s">
        <v>53</v>
      </c>
      <c r="C63" s="224"/>
      <c r="D63" s="41"/>
      <c r="E63" s="225"/>
    </row>
    <row r="64" spans="1:6" s="226" customFormat="1">
      <c r="A64" s="88" t="s">
        <v>281</v>
      </c>
      <c r="B64" s="47" t="s">
        <v>52</v>
      </c>
      <c r="C64" s="41"/>
      <c r="D64" s="41"/>
      <c r="E64" s="225"/>
    </row>
    <row r="65" spans="1:5" s="226" customFormat="1">
      <c r="A65" s="88" t="s">
        <v>282</v>
      </c>
      <c r="B65" s="47" t="s">
        <v>500</v>
      </c>
      <c r="C65" s="224"/>
      <c r="D65" s="41"/>
      <c r="E65" s="225"/>
    </row>
    <row r="66" spans="1:5" s="226" customFormat="1">
      <c r="A66" s="88" t="s">
        <v>308</v>
      </c>
      <c r="B66" s="47" t="s">
        <v>309</v>
      </c>
      <c r="C66" s="224"/>
      <c r="D66" s="41"/>
      <c r="E66" s="225"/>
    </row>
    <row r="67" spans="1:5">
      <c r="A67" s="219">
        <v>2</v>
      </c>
      <c r="B67" s="219" t="s">
        <v>364</v>
      </c>
      <c r="C67" s="228"/>
      <c r="D67" s="85">
        <f>SUM(D68:D74)</f>
        <v>0</v>
      </c>
      <c r="E67" s="96"/>
    </row>
    <row r="68" spans="1:5">
      <c r="A68" s="98">
        <v>2.1</v>
      </c>
      <c r="B68" s="229" t="s">
        <v>88</v>
      </c>
      <c r="C68" s="230"/>
      <c r="D68" s="22"/>
      <c r="E68" s="96"/>
    </row>
    <row r="69" spans="1:5">
      <c r="A69" s="98">
        <v>2.2000000000000002</v>
      </c>
      <c r="B69" s="229" t="s">
        <v>365</v>
      </c>
      <c r="C69" s="230"/>
      <c r="D69" s="22"/>
      <c r="E69" s="96"/>
    </row>
    <row r="70" spans="1:5">
      <c r="A70" s="98">
        <v>2.2999999999999998</v>
      </c>
      <c r="B70" s="229" t="s">
        <v>92</v>
      </c>
      <c r="C70" s="230"/>
      <c r="D70" s="22"/>
      <c r="E70" s="96"/>
    </row>
    <row r="71" spans="1:5">
      <c r="A71" s="98">
        <v>2.4</v>
      </c>
      <c r="B71" s="229" t="s">
        <v>91</v>
      </c>
      <c r="C71" s="230"/>
      <c r="D71" s="22"/>
      <c r="E71" s="96"/>
    </row>
    <row r="72" spans="1:5">
      <c r="A72" s="98">
        <v>2.5</v>
      </c>
      <c r="B72" s="229" t="s">
        <v>366</v>
      </c>
      <c r="C72" s="230"/>
      <c r="D72" s="22"/>
      <c r="E72" s="96"/>
    </row>
    <row r="73" spans="1:5">
      <c r="A73" s="98">
        <v>2.6</v>
      </c>
      <c r="B73" s="229" t="s">
        <v>89</v>
      </c>
      <c r="C73" s="230"/>
      <c r="D73" s="22"/>
      <c r="E73" s="96"/>
    </row>
    <row r="74" spans="1:5">
      <c r="A74" s="98">
        <v>2.7</v>
      </c>
      <c r="B74" s="229" t="s">
        <v>90</v>
      </c>
      <c r="C74" s="231"/>
      <c r="D74" s="22"/>
      <c r="E74" s="96"/>
    </row>
    <row r="75" spans="1:5">
      <c r="A75" s="219">
        <v>3</v>
      </c>
      <c r="B75" s="219" t="s">
        <v>388</v>
      </c>
      <c r="C75" s="85"/>
      <c r="D75" s="22"/>
      <c r="E75" s="96"/>
    </row>
    <row r="76" spans="1:5">
      <c r="A76" s="219">
        <v>4</v>
      </c>
      <c r="B76" s="219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30"/>
      <c r="D77" s="8"/>
      <c r="E77" s="96"/>
    </row>
    <row r="78" spans="1:5">
      <c r="A78" s="98">
        <v>4.2</v>
      </c>
      <c r="B78" s="98" t="s">
        <v>236</v>
      </c>
      <c r="C78" s="231"/>
      <c r="D78" s="8"/>
      <c r="E78" s="96"/>
    </row>
    <row r="79" spans="1:5">
      <c r="A79" s="219">
        <v>5</v>
      </c>
      <c r="B79" s="219" t="s">
        <v>261</v>
      </c>
      <c r="C79" s="245"/>
      <c r="D79" s="231"/>
      <c r="E79" s="96"/>
    </row>
    <row r="80" spans="1:5">
      <c r="B80" s="45"/>
    </row>
    <row r="81" spans="1:9">
      <c r="A81" s="450" t="s">
        <v>430</v>
      </c>
      <c r="B81" s="450"/>
      <c r="C81" s="450"/>
      <c r="D81" s="450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L89"/>
  <sheetViews>
    <sheetView showGridLines="0" view="pageBreakPreview" topLeftCell="A31" zoomScale="80" zoomScaleSheetLayoutView="80" workbookViewId="0">
      <selection activeCell="B63" sqref="B6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48" t="s">
        <v>96</v>
      </c>
      <c r="D1" s="448"/>
      <c r="E1" s="148"/>
    </row>
    <row r="2" spans="1:12">
      <c r="A2" s="76" t="s">
        <v>127</v>
      </c>
      <c r="B2" s="114"/>
      <c r="C2" s="447" t="str">
        <f>'ფორმა N1'!L2</f>
        <v>22.08.17-11.09.17</v>
      </c>
      <c r="D2" s="447"/>
      <c r="E2" s="148"/>
    </row>
    <row r="3" spans="1:12">
      <c r="A3" s="76"/>
      <c r="B3" s="114"/>
      <c r="C3" s="337"/>
      <c r="D3" s="337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119" t="s">
        <v>476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6"/>
      <c r="B7" s="336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26748.45</v>
      </c>
      <c r="D9" s="82">
        <f>SUM(D10,D14,D54,D57,D58,D59,D65,D72,D73)</f>
        <v>30405.65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24375</v>
      </c>
      <c r="D10" s="84">
        <f>SUM(D11:D12)</f>
        <v>24375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v>24375</v>
      </c>
      <c r="D11" s="35">
        <v>24375</v>
      </c>
      <c r="E11" s="150"/>
    </row>
    <row r="12" spans="1:12" ht="16.5" customHeight="1">
      <c r="A12" s="16" t="s">
        <v>30</v>
      </c>
      <c r="B12" s="16" t="s">
        <v>0</v>
      </c>
      <c r="C12" s="34"/>
      <c r="D12" s="35"/>
      <c r="E12" s="148"/>
    </row>
    <row r="13" spans="1:12" ht="16.5" customHeight="1">
      <c r="A13" s="393" t="s">
        <v>454</v>
      </c>
      <c r="B13" s="394" t="s">
        <v>455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1473.45</v>
      </c>
      <c r="D14" s="84">
        <f>SUM(D15,D18,D30:D33,D36,D37,D44,D45,D46,D47,D48,D52,D53)</f>
        <v>130.65</v>
      </c>
      <c r="E14" s="148"/>
    </row>
    <row r="15" spans="1:12">
      <c r="A15" s="16" t="s">
        <v>31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86</v>
      </c>
      <c r="B16" s="17" t="s">
        <v>60</v>
      </c>
      <c r="C16" s="36"/>
      <c r="D16" s="37"/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640.25</v>
      </c>
      <c r="D18" s="83">
        <f>SUM(D19:D24,D29)</f>
        <v>123.45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v>640.25</v>
      </c>
      <c r="D22" s="41">
        <v>123.45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267</v>
      </c>
      <c r="B25" s="18" t="s">
        <v>18</v>
      </c>
      <c r="C25" s="38"/>
      <c r="D25" s="41"/>
      <c r="E25" s="148"/>
    </row>
    <row r="26" spans="1:5" ht="16.5" customHeight="1">
      <c r="A26" s="18" t="s">
        <v>268</v>
      </c>
      <c r="B26" s="18" t="s">
        <v>19</v>
      </c>
      <c r="C26" s="38"/>
      <c r="D26" s="41"/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/>
      <c r="D28" s="42"/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0</v>
      </c>
      <c r="D33" s="83">
        <f>SUM(D34:D35)</f>
        <v>0</v>
      </c>
      <c r="E33" s="148"/>
    </row>
    <row r="34" spans="1:5">
      <c r="A34" s="17" t="s">
        <v>272</v>
      </c>
      <c r="B34" s="17" t="s">
        <v>55</v>
      </c>
      <c r="C34" s="34"/>
      <c r="D34" s="35"/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7.2</v>
      </c>
      <c r="D36" s="35">
        <v>7.2</v>
      </c>
      <c r="E36" s="148"/>
    </row>
    <row r="37" spans="1:5">
      <c r="A37" s="16" t="s">
        <v>38</v>
      </c>
      <c r="B37" s="16" t="s">
        <v>325</v>
      </c>
      <c r="C37" s="83">
        <f>SUM(C38:C43)</f>
        <v>0</v>
      </c>
      <c r="D37" s="83">
        <f>SUM(D38:D43)</f>
        <v>0</v>
      </c>
      <c r="E37" s="148"/>
    </row>
    <row r="38" spans="1:5">
      <c r="A38" s="17" t="s">
        <v>322</v>
      </c>
      <c r="B38" s="17" t="s">
        <v>326</v>
      </c>
      <c r="C38" s="34"/>
      <c r="D38" s="34"/>
      <c r="E38" s="148"/>
    </row>
    <row r="39" spans="1:5">
      <c r="A39" s="17" t="s">
        <v>323</v>
      </c>
      <c r="B39" s="17" t="s">
        <v>327</v>
      </c>
      <c r="C39" s="34"/>
      <c r="D39" s="34"/>
      <c r="E39" s="148"/>
    </row>
    <row r="40" spans="1:5">
      <c r="A40" s="17" t="s">
        <v>324</v>
      </c>
      <c r="B40" s="17" t="s">
        <v>330</v>
      </c>
      <c r="C40" s="34"/>
      <c r="D40" s="35"/>
      <c r="E40" s="148"/>
    </row>
    <row r="41" spans="1:5">
      <c r="A41" s="17" t="s">
        <v>329</v>
      </c>
      <c r="B41" s="17" t="s">
        <v>331</v>
      </c>
      <c r="C41" s="34"/>
      <c r="D41" s="35"/>
      <c r="E41" s="148"/>
    </row>
    <row r="42" spans="1:5">
      <c r="A42" s="17" t="s">
        <v>332</v>
      </c>
      <c r="B42" s="17" t="s">
        <v>428</v>
      </c>
      <c r="C42" s="34"/>
      <c r="D42" s="35"/>
      <c r="E42" s="148"/>
    </row>
    <row r="43" spans="1:5">
      <c r="A43" s="17" t="s">
        <v>429</v>
      </c>
      <c r="B43" s="17" t="s">
        <v>328</v>
      </c>
      <c r="C43" s="34"/>
      <c r="D43" s="35"/>
      <c r="E43" s="148"/>
    </row>
    <row r="44" spans="1:5" ht="30">
      <c r="A44" s="16" t="s">
        <v>39</v>
      </c>
      <c r="B44" s="16" t="s">
        <v>27</v>
      </c>
      <c r="C44" s="34"/>
      <c r="D44" s="35"/>
      <c r="E44" s="148"/>
    </row>
    <row r="45" spans="1:5">
      <c r="A45" s="16" t="s">
        <v>40</v>
      </c>
      <c r="B45" s="16" t="s">
        <v>24</v>
      </c>
      <c r="C45" s="34">
        <v>826</v>
      </c>
      <c r="D45" s="35"/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0</v>
      </c>
      <c r="D48" s="83">
        <f>SUM(D49:D51)</f>
        <v>0</v>
      </c>
      <c r="E48" s="148"/>
    </row>
    <row r="49" spans="1:5">
      <c r="A49" s="97" t="s">
        <v>337</v>
      </c>
      <c r="B49" s="97" t="s">
        <v>340</v>
      </c>
      <c r="C49" s="34"/>
      <c r="D49" s="35"/>
      <c r="E49" s="148"/>
    </row>
    <row r="50" spans="1:5">
      <c r="A50" s="97" t="s">
        <v>338</v>
      </c>
      <c r="B50" s="97" t="s">
        <v>339</v>
      </c>
      <c r="C50" s="34"/>
      <c r="D50" s="35"/>
      <c r="E50" s="148"/>
    </row>
    <row r="51" spans="1:5">
      <c r="A51" s="97" t="s">
        <v>341</v>
      </c>
      <c r="B51" s="97" t="s">
        <v>342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367</v>
      </c>
      <c r="C54" s="84">
        <f>SUM(C55:C56)</f>
        <v>900</v>
      </c>
      <c r="D54" s="84">
        <f>SUM(D55:D56)</f>
        <v>900</v>
      </c>
      <c r="E54" s="148"/>
    </row>
    <row r="55" spans="1:5" ht="30">
      <c r="A55" s="16" t="s">
        <v>49</v>
      </c>
      <c r="B55" s="16" t="s">
        <v>47</v>
      </c>
      <c r="C55" s="34">
        <v>900</v>
      </c>
      <c r="D55" s="35">
        <v>900</v>
      </c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369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5000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500</v>
      </c>
      <c r="C63" s="38"/>
      <c r="D63" s="41">
        <v>5000</v>
      </c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8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8"/>
      <c r="D66" s="43"/>
      <c r="E66" s="148"/>
    </row>
    <row r="67" spans="1:5">
      <c r="A67" s="15">
        <v>2.2000000000000002</v>
      </c>
      <c r="B67" s="49" t="s">
        <v>92</v>
      </c>
      <c r="C67" s="250"/>
      <c r="D67" s="44"/>
      <c r="E67" s="148"/>
    </row>
    <row r="68" spans="1:5">
      <c r="A68" s="15">
        <v>2.2999999999999998</v>
      </c>
      <c r="B68" s="49" t="s">
        <v>91</v>
      </c>
      <c r="C68" s="250"/>
      <c r="D68" s="44"/>
      <c r="E68" s="148"/>
    </row>
    <row r="69" spans="1:5">
      <c r="A69" s="15">
        <v>2.4</v>
      </c>
      <c r="B69" s="49" t="s">
        <v>93</v>
      </c>
      <c r="C69" s="250"/>
      <c r="D69" s="44"/>
      <c r="E69" s="148"/>
    </row>
    <row r="70" spans="1:5">
      <c r="A70" s="15">
        <v>2.5</v>
      </c>
      <c r="B70" s="49" t="s">
        <v>89</v>
      </c>
      <c r="C70" s="250"/>
      <c r="D70" s="44"/>
      <c r="E70" s="148"/>
    </row>
    <row r="71" spans="1:5">
      <c r="A71" s="15">
        <v>2.6</v>
      </c>
      <c r="B71" s="49" t="s">
        <v>90</v>
      </c>
      <c r="C71" s="250"/>
      <c r="D71" s="44"/>
      <c r="E71" s="148"/>
    </row>
    <row r="72" spans="1:5" s="2" customFormat="1">
      <c r="A72" s="13">
        <v>3</v>
      </c>
      <c r="B72" s="246" t="s">
        <v>388</v>
      </c>
      <c r="C72" s="249"/>
      <c r="D72" s="247"/>
      <c r="E72" s="105"/>
    </row>
    <row r="73" spans="1:5" s="2" customFormat="1">
      <c r="A73" s="13">
        <v>4</v>
      </c>
      <c r="B73" s="13" t="s">
        <v>234</v>
      </c>
      <c r="C73" s="249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4" t="s">
        <v>261</v>
      </c>
      <c r="C76" s="8"/>
      <c r="D76" s="85"/>
      <c r="E76" s="105"/>
    </row>
    <row r="77" spans="1:5" s="2" customFormat="1">
      <c r="A77" s="346"/>
      <c r="B77" s="346"/>
      <c r="C77" s="12"/>
      <c r="D77" s="12"/>
      <c r="E77" s="105"/>
    </row>
    <row r="78" spans="1:5" s="2" customFormat="1">
      <c r="A78" s="450" t="s">
        <v>430</v>
      </c>
      <c r="B78" s="450"/>
      <c r="C78" s="450"/>
      <c r="D78" s="450"/>
      <c r="E78" s="105"/>
    </row>
    <row r="79" spans="1:5" s="2" customFormat="1">
      <c r="A79" s="346"/>
      <c r="B79" s="346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431</v>
      </c>
      <c r="D84" s="12"/>
      <c r="E84"/>
      <c r="F84"/>
      <c r="G84"/>
      <c r="H84"/>
      <c r="I84"/>
    </row>
    <row r="85" spans="1:9" s="2" customFormat="1">
      <c r="A85"/>
      <c r="B85" s="451" t="s">
        <v>432</v>
      </c>
      <c r="C85" s="451"/>
      <c r="D85" s="451"/>
      <c r="E85"/>
      <c r="F85"/>
      <c r="G85"/>
      <c r="H85"/>
      <c r="I85"/>
    </row>
    <row r="86" spans="1:9" customFormat="1" ht="12.75">
      <c r="B86" s="66" t="s">
        <v>433</v>
      </c>
    </row>
    <row r="87" spans="1:9" s="2" customFormat="1">
      <c r="A87" s="11"/>
      <c r="B87" s="451" t="s">
        <v>434</v>
      </c>
      <c r="C87" s="451"/>
      <c r="D87" s="451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39"/>
  <sheetViews>
    <sheetView showGridLines="0" view="pageBreakPreview" zoomScale="80" zoomScaleSheetLayoutView="80" workbookViewId="0">
      <selection activeCell="D11" sqref="D1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48" t="s">
        <v>96</v>
      </c>
      <c r="D1" s="448"/>
      <c r="E1" s="91"/>
    </row>
    <row r="2" spans="1:5" s="6" customFormat="1">
      <c r="A2" s="74" t="s">
        <v>300</v>
      </c>
      <c r="B2" s="77"/>
      <c r="C2" s="452" t="str">
        <f>'ფორმა N1'!L2</f>
        <v>22.08.17-11.09.17</v>
      </c>
      <c r="D2" s="452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"დემოკრატიული მოძრაობა – ერთიანი საქართველო"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47" t="s">
        <v>500</v>
      </c>
      <c r="C10" s="4"/>
      <c r="D10" s="4">
        <v>5000</v>
      </c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5000</v>
      </c>
      <c r="E25" s="96"/>
    </row>
    <row r="26" spans="1:5">
      <c r="A26" s="45"/>
      <c r="B26" s="45"/>
    </row>
    <row r="27" spans="1:5">
      <c r="A27" s="2" t="s">
        <v>376</v>
      </c>
      <c r="E27" s="5"/>
    </row>
    <row r="28" spans="1:5">
      <c r="A28" s="2" t="s">
        <v>371</v>
      </c>
    </row>
    <row r="29" spans="1:5">
      <c r="A29" s="198" t="s">
        <v>372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37"/>
  <sheetViews>
    <sheetView view="pageBreakPreview" zoomScale="80" zoomScaleSheetLayoutView="80" workbookViewId="0">
      <selection activeCell="E20" sqref="E20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405</v>
      </c>
      <c r="B1" s="74"/>
      <c r="C1" s="77"/>
      <c r="D1" s="77"/>
      <c r="E1" s="77"/>
      <c r="F1" s="77"/>
      <c r="G1" s="255"/>
      <c r="H1" s="255"/>
      <c r="I1" s="448" t="s">
        <v>96</v>
      </c>
      <c r="J1" s="448"/>
    </row>
    <row r="2" spans="1:10" ht="15">
      <c r="A2" s="76" t="s">
        <v>127</v>
      </c>
      <c r="B2" s="74"/>
      <c r="C2" s="77"/>
      <c r="D2" s="77"/>
      <c r="E2" s="77"/>
      <c r="F2" s="77"/>
      <c r="G2" s="255"/>
      <c r="H2" s="255"/>
      <c r="I2" s="452" t="str">
        <f>'ფორმა N1'!L2</f>
        <v>22.08.17-11.09.17</v>
      </c>
      <c r="J2" s="452"/>
    </row>
    <row r="3" spans="1:10" ht="15">
      <c r="A3" s="76"/>
      <c r="B3" s="76"/>
      <c r="C3" s="74"/>
      <c r="D3" s="74"/>
      <c r="E3" s="74"/>
      <c r="F3" s="74"/>
      <c r="G3" s="255"/>
      <c r="H3" s="255"/>
      <c r="I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4"/>
      <c r="B7" s="254"/>
      <c r="C7" s="254"/>
      <c r="D7" s="254"/>
      <c r="E7" s="254"/>
      <c r="F7" s="254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356</v>
      </c>
      <c r="J8" s="210" t="s">
        <v>318</v>
      </c>
    </row>
    <row r="9" spans="1:10" ht="15">
      <c r="A9" s="98">
        <v>1</v>
      </c>
      <c r="B9" s="436" t="s">
        <v>501</v>
      </c>
      <c r="C9" s="98"/>
      <c r="D9" s="437" t="s">
        <v>509</v>
      </c>
      <c r="E9" s="98"/>
      <c r="F9" s="437" t="s">
        <v>318</v>
      </c>
      <c r="G9" s="4">
        <v>3750</v>
      </c>
      <c r="H9" s="438">
        <v>3000</v>
      </c>
      <c r="I9" s="4">
        <v>750</v>
      </c>
      <c r="J9" s="210" t="s">
        <v>0</v>
      </c>
    </row>
    <row r="10" spans="1:10" ht="15">
      <c r="A10" s="98">
        <v>2</v>
      </c>
      <c r="B10" s="436" t="s">
        <v>502</v>
      </c>
      <c r="C10" s="98"/>
      <c r="D10" s="437" t="s">
        <v>510</v>
      </c>
      <c r="E10" s="98"/>
      <c r="F10" s="437" t="s">
        <v>318</v>
      </c>
      <c r="G10" s="4">
        <v>625</v>
      </c>
      <c r="H10" s="438">
        <v>500</v>
      </c>
      <c r="I10" s="4">
        <v>125</v>
      </c>
    </row>
    <row r="11" spans="1:10" ht="15">
      <c r="A11" s="98">
        <v>3</v>
      </c>
      <c r="B11" s="436" t="s">
        <v>503</v>
      </c>
      <c r="C11" s="87"/>
      <c r="D11" s="437" t="s">
        <v>511</v>
      </c>
      <c r="E11" s="87"/>
      <c r="F11" s="437" t="s">
        <v>318</v>
      </c>
      <c r="G11" s="4">
        <v>2500</v>
      </c>
      <c r="H11" s="438">
        <v>2000</v>
      </c>
      <c r="I11" s="4">
        <v>500</v>
      </c>
    </row>
    <row r="12" spans="1:10" ht="15">
      <c r="A12" s="98">
        <v>4</v>
      </c>
      <c r="B12" s="436" t="s">
        <v>504</v>
      </c>
      <c r="C12" s="87"/>
      <c r="D12" s="437" t="s">
        <v>512</v>
      </c>
      <c r="E12" s="87"/>
      <c r="F12" s="437" t="s">
        <v>318</v>
      </c>
      <c r="G12" s="4">
        <v>2500</v>
      </c>
      <c r="H12" s="438">
        <v>2000</v>
      </c>
      <c r="I12" s="4">
        <v>500</v>
      </c>
    </row>
    <row r="13" spans="1:10" ht="15">
      <c r="A13" s="98">
        <v>5</v>
      </c>
      <c r="B13" s="436" t="s">
        <v>505</v>
      </c>
      <c r="C13" s="87"/>
      <c r="D13" s="437" t="s">
        <v>513</v>
      </c>
      <c r="E13" s="87"/>
      <c r="F13" s="437" t="s">
        <v>318</v>
      </c>
      <c r="G13" s="4">
        <v>1250</v>
      </c>
      <c r="H13" s="438">
        <v>1000</v>
      </c>
      <c r="I13" s="4">
        <v>250</v>
      </c>
    </row>
    <row r="14" spans="1:10" ht="15">
      <c r="A14" s="98">
        <v>6</v>
      </c>
      <c r="B14" s="436" t="s">
        <v>506</v>
      </c>
      <c r="C14" s="87"/>
      <c r="D14" s="437" t="s">
        <v>514</v>
      </c>
      <c r="E14" s="87"/>
      <c r="F14" s="437" t="s">
        <v>318</v>
      </c>
      <c r="G14" s="4">
        <v>2500</v>
      </c>
      <c r="H14" s="438">
        <v>2000</v>
      </c>
      <c r="I14" s="4">
        <v>500</v>
      </c>
    </row>
    <row r="15" spans="1:10" ht="15">
      <c r="A15" s="98">
        <v>7</v>
      </c>
      <c r="B15" s="436" t="s">
        <v>507</v>
      </c>
      <c r="C15" s="87"/>
      <c r="D15" s="437" t="s">
        <v>515</v>
      </c>
      <c r="E15" s="87"/>
      <c r="F15" s="437" t="s">
        <v>318</v>
      </c>
      <c r="G15" s="4">
        <v>1250</v>
      </c>
      <c r="H15" s="438">
        <v>1000</v>
      </c>
      <c r="I15" s="4">
        <v>250</v>
      </c>
    </row>
    <row r="16" spans="1:10" ht="15">
      <c r="A16" s="98">
        <v>8</v>
      </c>
      <c r="B16" s="436" t="s">
        <v>507</v>
      </c>
      <c r="C16" s="87"/>
      <c r="D16" s="437" t="s">
        <v>515</v>
      </c>
      <c r="E16" s="87"/>
      <c r="F16" s="437" t="s">
        <v>0</v>
      </c>
      <c r="G16" s="4">
        <v>1250</v>
      </c>
      <c r="H16" s="438">
        <v>1000</v>
      </c>
      <c r="I16" s="4">
        <v>250</v>
      </c>
    </row>
    <row r="17" spans="1:9" ht="15">
      <c r="A17" s="98">
        <v>9</v>
      </c>
      <c r="B17" s="436" t="s">
        <v>504</v>
      </c>
      <c r="C17" s="87"/>
      <c r="D17" s="437" t="s">
        <v>512</v>
      </c>
      <c r="E17" s="87"/>
      <c r="F17" s="437" t="s">
        <v>318</v>
      </c>
      <c r="G17" s="4">
        <v>2500</v>
      </c>
      <c r="H17" s="438">
        <v>2000</v>
      </c>
      <c r="I17" s="4">
        <v>500</v>
      </c>
    </row>
    <row r="18" spans="1:9" ht="15">
      <c r="A18" s="98">
        <v>10</v>
      </c>
      <c r="B18" s="436" t="s">
        <v>505</v>
      </c>
      <c r="C18" s="87"/>
      <c r="D18" s="437" t="s">
        <v>513</v>
      </c>
      <c r="E18" s="87"/>
      <c r="F18" s="437" t="s">
        <v>318</v>
      </c>
      <c r="G18" s="4">
        <v>1250</v>
      </c>
      <c r="H18" s="438">
        <v>1000</v>
      </c>
      <c r="I18" s="4">
        <v>250</v>
      </c>
    </row>
    <row r="19" spans="1:9" ht="15">
      <c r="A19" s="98">
        <v>11</v>
      </c>
      <c r="B19" s="436" t="s">
        <v>503</v>
      </c>
      <c r="C19" s="87"/>
      <c r="D19" s="437" t="s">
        <v>511</v>
      </c>
      <c r="E19" s="87"/>
      <c r="F19" s="437" t="s">
        <v>318</v>
      </c>
      <c r="G19" s="4">
        <v>1250</v>
      </c>
      <c r="H19" s="438">
        <v>1000</v>
      </c>
      <c r="I19" s="4">
        <v>250</v>
      </c>
    </row>
    <row r="20" spans="1:9" ht="15">
      <c r="A20" s="98">
        <v>12</v>
      </c>
      <c r="B20" s="436" t="s">
        <v>503</v>
      </c>
      <c r="C20" s="87"/>
      <c r="D20" s="437" t="s">
        <v>511</v>
      </c>
      <c r="E20" s="87"/>
      <c r="F20" s="437" t="s">
        <v>0</v>
      </c>
      <c r="G20" s="4">
        <v>1250</v>
      </c>
      <c r="H20" s="438">
        <v>1000</v>
      </c>
      <c r="I20" s="4">
        <v>250</v>
      </c>
    </row>
    <row r="21" spans="1:9" ht="15">
      <c r="A21" s="98">
        <v>13</v>
      </c>
      <c r="B21" s="436" t="s">
        <v>508</v>
      </c>
      <c r="C21" s="87"/>
      <c r="D21" s="437" t="s">
        <v>516</v>
      </c>
      <c r="E21" s="87"/>
      <c r="F21" s="437" t="s">
        <v>318</v>
      </c>
      <c r="G21" s="4">
        <v>1250</v>
      </c>
      <c r="H21" s="438">
        <v>1000</v>
      </c>
      <c r="I21" s="4">
        <v>250</v>
      </c>
    </row>
    <row r="22" spans="1:9" ht="15">
      <c r="A22" s="98">
        <v>14</v>
      </c>
      <c r="B22" s="436" t="s">
        <v>508</v>
      </c>
      <c r="C22" s="87"/>
      <c r="D22" s="437" t="s">
        <v>516</v>
      </c>
      <c r="E22" s="87"/>
      <c r="F22" s="437" t="s">
        <v>0</v>
      </c>
      <c r="G22" s="4">
        <v>1250</v>
      </c>
      <c r="H22" s="438">
        <v>1000</v>
      </c>
      <c r="I22" s="4">
        <v>250</v>
      </c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 t="s">
        <v>258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87"/>
      <c r="B25" s="99"/>
      <c r="C25" s="99"/>
      <c r="D25" s="99"/>
      <c r="E25" s="99"/>
      <c r="F25" s="87" t="s">
        <v>393</v>
      </c>
      <c r="G25" s="86">
        <f>SUM(G9:G24)</f>
        <v>24375</v>
      </c>
      <c r="H25" s="86">
        <f>SUM(H9:H24)</f>
        <v>19500</v>
      </c>
      <c r="I25" s="86">
        <f>SUM(I9:I24)</f>
        <v>4875</v>
      </c>
    </row>
    <row r="26" spans="1:9" ht="15">
      <c r="A26" s="208"/>
      <c r="B26" s="208"/>
      <c r="C26" s="208"/>
      <c r="D26" s="208"/>
      <c r="E26" s="208"/>
      <c r="F26" s="208"/>
      <c r="G26" s="208"/>
      <c r="H26" s="181"/>
      <c r="I26" s="181"/>
    </row>
    <row r="27" spans="1:9" ht="15">
      <c r="A27" s="209" t="s">
        <v>406</v>
      </c>
      <c r="B27" s="209"/>
      <c r="C27" s="208"/>
      <c r="D27" s="208"/>
      <c r="E27" s="208"/>
      <c r="F27" s="208"/>
      <c r="G27" s="208"/>
      <c r="H27" s="181"/>
      <c r="I27" s="181"/>
    </row>
    <row r="28" spans="1:9" ht="15">
      <c r="A28" s="209"/>
      <c r="B28" s="209"/>
      <c r="C28" s="208"/>
      <c r="D28" s="208"/>
      <c r="E28" s="208"/>
      <c r="F28" s="208"/>
      <c r="G28" s="208"/>
      <c r="H28" s="181"/>
      <c r="I28" s="181"/>
    </row>
    <row r="29" spans="1:9" ht="15">
      <c r="A29" s="209"/>
      <c r="B29" s="209"/>
      <c r="C29" s="181"/>
      <c r="D29" s="181"/>
      <c r="E29" s="181"/>
      <c r="F29" s="181"/>
      <c r="G29" s="181"/>
      <c r="H29" s="181"/>
      <c r="I29" s="181"/>
    </row>
    <row r="30" spans="1:9" ht="15">
      <c r="A30" s="209"/>
      <c r="B30" s="209"/>
      <c r="C30" s="181"/>
      <c r="D30" s="181"/>
      <c r="E30" s="181"/>
      <c r="F30" s="181"/>
      <c r="G30" s="181"/>
      <c r="H30" s="181"/>
      <c r="I30" s="181"/>
    </row>
    <row r="31" spans="1:9">
      <c r="A31" s="206"/>
      <c r="B31" s="206"/>
      <c r="C31" s="206"/>
      <c r="D31" s="206"/>
      <c r="E31" s="206"/>
      <c r="F31" s="206"/>
      <c r="G31" s="206"/>
      <c r="H31" s="206"/>
      <c r="I31" s="206"/>
    </row>
    <row r="32" spans="1:9" ht="15">
      <c r="A32" s="187" t="s">
        <v>95</v>
      </c>
      <c r="B32" s="187"/>
      <c r="C32" s="181"/>
      <c r="D32" s="181"/>
      <c r="E32" s="181"/>
      <c r="F32" s="181"/>
      <c r="G32" s="181"/>
      <c r="H32" s="181"/>
      <c r="I32" s="181"/>
    </row>
    <row r="33" spans="1:9" ht="15">
      <c r="A33" s="181"/>
      <c r="B33" s="181"/>
      <c r="C33" s="181"/>
      <c r="D33" s="181"/>
      <c r="E33" s="181"/>
      <c r="F33" s="181"/>
      <c r="G33" s="181"/>
      <c r="H33" s="181"/>
      <c r="I33" s="181"/>
    </row>
    <row r="34" spans="1:9" ht="15">
      <c r="A34" s="181"/>
      <c r="B34" s="181"/>
      <c r="C34" s="181"/>
      <c r="D34" s="181"/>
      <c r="E34" s="185"/>
      <c r="F34" s="185"/>
      <c r="G34" s="185"/>
      <c r="H34" s="181"/>
      <c r="I34" s="181"/>
    </row>
    <row r="35" spans="1:9" ht="15">
      <c r="A35" s="187"/>
      <c r="B35" s="187"/>
      <c r="C35" s="187" t="s">
        <v>355</v>
      </c>
      <c r="D35" s="187"/>
      <c r="E35" s="187"/>
      <c r="F35" s="187"/>
      <c r="G35" s="187"/>
      <c r="H35" s="181"/>
      <c r="I35" s="181"/>
    </row>
    <row r="36" spans="1:9" ht="15">
      <c r="A36" s="181"/>
      <c r="B36" s="181"/>
      <c r="C36" s="181" t="s">
        <v>354</v>
      </c>
      <c r="D36" s="181"/>
      <c r="E36" s="181"/>
      <c r="F36" s="181"/>
      <c r="G36" s="181"/>
      <c r="H36" s="181"/>
      <c r="I36" s="181"/>
    </row>
    <row r="37" spans="1:9">
      <c r="A37" s="189"/>
      <c r="B37" s="189"/>
      <c r="C37" s="189" t="s">
        <v>126</v>
      </c>
      <c r="D37" s="189"/>
      <c r="E37" s="189"/>
      <c r="F37" s="189"/>
      <c r="G37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46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407</v>
      </c>
      <c r="B1" s="77"/>
      <c r="C1" s="77"/>
      <c r="D1" s="77"/>
      <c r="E1" s="77"/>
      <c r="F1" s="77"/>
      <c r="G1" s="448" t="s">
        <v>96</v>
      </c>
      <c r="H1" s="448"/>
      <c r="I1" s="351"/>
    </row>
    <row r="2" spans="1:9" ht="15">
      <c r="A2" s="76" t="s">
        <v>127</v>
      </c>
      <c r="B2" s="77"/>
      <c r="C2" s="77"/>
      <c r="D2" s="77"/>
      <c r="E2" s="77"/>
      <c r="F2" s="77"/>
      <c r="G2" s="452" t="str">
        <f>'ფორმა N1'!L2</f>
        <v>22.08.17-11.09.17</v>
      </c>
      <c r="H2" s="452"/>
      <c r="I2" s="76"/>
    </row>
    <row r="3" spans="1:9" ht="15">
      <c r="A3" s="76"/>
      <c r="B3" s="76"/>
      <c r="C3" s="76"/>
      <c r="D3" s="76"/>
      <c r="E3" s="76"/>
      <c r="F3" s="76"/>
      <c r="G3" s="255"/>
      <c r="H3" s="255"/>
      <c r="I3" s="351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4"/>
      <c r="B7" s="254"/>
      <c r="C7" s="254"/>
      <c r="D7" s="254"/>
      <c r="E7" s="254"/>
      <c r="F7" s="254"/>
      <c r="G7" s="78"/>
      <c r="H7" s="78"/>
      <c r="I7" s="351"/>
    </row>
    <row r="8" spans="1:9" ht="45">
      <c r="A8" s="347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 ht="15">
      <c r="A9" s="348"/>
      <c r="B9" s="349"/>
      <c r="C9" s="98"/>
      <c r="D9" s="98"/>
      <c r="E9" s="98"/>
      <c r="F9" s="98"/>
      <c r="G9" s="98"/>
      <c r="H9" s="4"/>
      <c r="I9" s="4"/>
    </row>
    <row r="10" spans="1:9" ht="15">
      <c r="A10" s="348"/>
      <c r="B10" s="349"/>
      <c r="C10" s="98"/>
      <c r="D10" s="98"/>
      <c r="E10" s="98"/>
      <c r="F10" s="98"/>
      <c r="G10" s="98"/>
      <c r="H10" s="4"/>
      <c r="I10" s="4"/>
    </row>
    <row r="11" spans="1:9" ht="15">
      <c r="A11" s="348"/>
      <c r="B11" s="349"/>
      <c r="C11" s="87"/>
      <c r="D11" s="87"/>
      <c r="E11" s="87"/>
      <c r="F11" s="87"/>
      <c r="G11" s="87"/>
      <c r="H11" s="4"/>
      <c r="I11" s="4"/>
    </row>
    <row r="12" spans="1:9" ht="15">
      <c r="A12" s="348"/>
      <c r="B12" s="349"/>
      <c r="C12" s="87"/>
      <c r="D12" s="87"/>
      <c r="E12" s="87"/>
      <c r="F12" s="87"/>
      <c r="G12" s="87"/>
      <c r="H12" s="4"/>
      <c r="I12" s="4"/>
    </row>
    <row r="13" spans="1:9" ht="15">
      <c r="A13" s="348"/>
      <c r="B13" s="349"/>
      <c r="C13" s="87"/>
      <c r="D13" s="87"/>
      <c r="E13" s="87"/>
      <c r="F13" s="87"/>
      <c r="G13" s="87"/>
      <c r="H13" s="4"/>
      <c r="I13" s="4"/>
    </row>
    <row r="14" spans="1:9" ht="15">
      <c r="A14" s="348"/>
      <c r="B14" s="349"/>
      <c r="C14" s="87"/>
      <c r="D14" s="87"/>
      <c r="E14" s="87"/>
      <c r="F14" s="87"/>
      <c r="G14" s="87"/>
      <c r="H14" s="4"/>
      <c r="I14" s="4"/>
    </row>
    <row r="15" spans="1:9" ht="15">
      <c r="A15" s="348"/>
      <c r="B15" s="349"/>
      <c r="C15" s="87"/>
      <c r="D15" s="87"/>
      <c r="E15" s="87"/>
      <c r="F15" s="87"/>
      <c r="G15" s="87"/>
      <c r="H15" s="4"/>
      <c r="I15" s="4"/>
    </row>
    <row r="16" spans="1:9" ht="15">
      <c r="A16" s="348"/>
      <c r="B16" s="349"/>
      <c r="C16" s="87"/>
      <c r="D16" s="87"/>
      <c r="E16" s="87"/>
      <c r="F16" s="87"/>
      <c r="G16" s="87"/>
      <c r="H16" s="4"/>
      <c r="I16" s="4"/>
    </row>
    <row r="17" spans="1:9" ht="15">
      <c r="A17" s="348"/>
      <c r="B17" s="349"/>
      <c r="C17" s="87"/>
      <c r="D17" s="87"/>
      <c r="E17" s="87"/>
      <c r="F17" s="87"/>
      <c r="G17" s="87"/>
      <c r="H17" s="4"/>
      <c r="I17" s="4"/>
    </row>
    <row r="18" spans="1:9" ht="15">
      <c r="A18" s="348"/>
      <c r="B18" s="349"/>
      <c r="C18" s="87"/>
      <c r="D18" s="87"/>
      <c r="E18" s="87"/>
      <c r="F18" s="87"/>
      <c r="G18" s="87"/>
      <c r="H18" s="4"/>
      <c r="I18" s="4"/>
    </row>
    <row r="19" spans="1:9" ht="15">
      <c r="A19" s="348"/>
      <c r="B19" s="349"/>
      <c r="C19" s="87"/>
      <c r="D19" s="87"/>
      <c r="E19" s="87"/>
      <c r="F19" s="87"/>
      <c r="G19" s="87"/>
      <c r="H19" s="4"/>
      <c r="I19" s="4"/>
    </row>
    <row r="20" spans="1:9" ht="15">
      <c r="A20" s="348"/>
      <c r="B20" s="349"/>
      <c r="C20" s="87"/>
      <c r="D20" s="87"/>
      <c r="E20" s="87"/>
      <c r="F20" s="87"/>
      <c r="G20" s="87"/>
      <c r="H20" s="4"/>
      <c r="I20" s="4"/>
    </row>
    <row r="21" spans="1:9" ht="15">
      <c r="A21" s="348"/>
      <c r="B21" s="349"/>
      <c r="C21" s="87"/>
      <c r="D21" s="87"/>
      <c r="E21" s="87"/>
      <c r="F21" s="87"/>
      <c r="G21" s="87"/>
      <c r="H21" s="4"/>
      <c r="I21" s="4"/>
    </row>
    <row r="22" spans="1:9" ht="15">
      <c r="A22" s="348"/>
      <c r="B22" s="349"/>
      <c r="C22" s="87"/>
      <c r="D22" s="87"/>
      <c r="E22" s="87"/>
      <c r="F22" s="87"/>
      <c r="G22" s="87"/>
      <c r="H22" s="4"/>
      <c r="I22" s="4"/>
    </row>
    <row r="23" spans="1:9" ht="15">
      <c r="A23" s="348"/>
      <c r="B23" s="349"/>
      <c r="C23" s="87"/>
      <c r="D23" s="87"/>
      <c r="E23" s="87"/>
      <c r="F23" s="87"/>
      <c r="G23" s="87"/>
      <c r="H23" s="4"/>
      <c r="I23" s="4"/>
    </row>
    <row r="24" spans="1:9" ht="15">
      <c r="A24" s="348"/>
      <c r="B24" s="349"/>
      <c r="C24" s="87"/>
      <c r="D24" s="87"/>
      <c r="E24" s="87"/>
      <c r="F24" s="87"/>
      <c r="G24" s="87"/>
      <c r="H24" s="4"/>
      <c r="I24" s="4"/>
    </row>
    <row r="25" spans="1:9" ht="15">
      <c r="A25" s="348"/>
      <c r="B25" s="349"/>
      <c r="C25" s="87"/>
      <c r="D25" s="87"/>
      <c r="E25" s="87"/>
      <c r="F25" s="87"/>
      <c r="G25" s="87"/>
      <c r="H25" s="4"/>
      <c r="I25" s="4"/>
    </row>
    <row r="26" spans="1:9" ht="15">
      <c r="A26" s="348"/>
      <c r="B26" s="349"/>
      <c r="C26" s="87"/>
      <c r="D26" s="87"/>
      <c r="E26" s="87"/>
      <c r="F26" s="87"/>
      <c r="G26" s="87"/>
      <c r="H26" s="4"/>
      <c r="I26" s="4"/>
    </row>
    <row r="27" spans="1:9" ht="15">
      <c r="A27" s="348"/>
      <c r="B27" s="349"/>
      <c r="C27" s="87"/>
      <c r="D27" s="87"/>
      <c r="E27" s="87"/>
      <c r="F27" s="87"/>
      <c r="G27" s="87"/>
      <c r="H27" s="4"/>
      <c r="I27" s="4"/>
    </row>
    <row r="28" spans="1:9" ht="15">
      <c r="A28" s="348"/>
      <c r="B28" s="349"/>
      <c r="C28" s="87"/>
      <c r="D28" s="87"/>
      <c r="E28" s="87"/>
      <c r="F28" s="87"/>
      <c r="G28" s="87"/>
      <c r="H28" s="4"/>
      <c r="I28" s="4"/>
    </row>
    <row r="29" spans="1:9" ht="15">
      <c r="A29" s="348"/>
      <c r="B29" s="349"/>
      <c r="C29" s="87"/>
      <c r="D29" s="87"/>
      <c r="E29" s="87"/>
      <c r="F29" s="87"/>
      <c r="G29" s="87"/>
      <c r="H29" s="4"/>
      <c r="I29" s="4"/>
    </row>
    <row r="30" spans="1:9" ht="15">
      <c r="A30" s="348"/>
      <c r="B30" s="349"/>
      <c r="C30" s="87"/>
      <c r="D30" s="87"/>
      <c r="E30" s="87"/>
      <c r="F30" s="87"/>
      <c r="G30" s="87"/>
      <c r="H30" s="4"/>
      <c r="I30" s="4"/>
    </row>
    <row r="31" spans="1:9" ht="15">
      <c r="A31" s="348"/>
      <c r="B31" s="349"/>
      <c r="C31" s="87"/>
      <c r="D31" s="87"/>
      <c r="E31" s="87"/>
      <c r="F31" s="87"/>
      <c r="G31" s="87"/>
      <c r="H31" s="4"/>
      <c r="I31" s="4"/>
    </row>
    <row r="32" spans="1:9" ht="15">
      <c r="A32" s="348"/>
      <c r="B32" s="349"/>
      <c r="C32" s="87"/>
      <c r="D32" s="87"/>
      <c r="E32" s="87"/>
      <c r="F32" s="87"/>
      <c r="G32" s="87"/>
      <c r="H32" s="4"/>
      <c r="I32" s="4"/>
    </row>
    <row r="33" spans="1:9" ht="15">
      <c r="A33" s="348"/>
      <c r="B33" s="349"/>
      <c r="C33" s="87"/>
      <c r="D33" s="87"/>
      <c r="E33" s="87"/>
      <c r="F33" s="87"/>
      <c r="G33" s="87"/>
      <c r="H33" s="4"/>
      <c r="I33" s="4"/>
    </row>
    <row r="34" spans="1:9" ht="15">
      <c r="A34" s="348"/>
      <c r="B34" s="350"/>
      <c r="C34" s="99"/>
      <c r="D34" s="99"/>
      <c r="E34" s="99"/>
      <c r="F34" s="99"/>
      <c r="G34" s="99" t="s">
        <v>310</v>
      </c>
      <c r="H34" s="86">
        <f>SUM(H9:H33)</f>
        <v>0</v>
      </c>
      <c r="I34" s="86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408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95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126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409</v>
      </c>
      <c r="B1" s="74"/>
      <c r="C1" s="77"/>
      <c r="D1" s="77"/>
      <c r="E1" s="77"/>
      <c r="F1" s="77"/>
      <c r="G1" s="448" t="s">
        <v>96</v>
      </c>
      <c r="H1" s="448"/>
    </row>
    <row r="2" spans="1:10" ht="15">
      <c r="A2" s="76" t="s">
        <v>127</v>
      </c>
      <c r="B2" s="74"/>
      <c r="C2" s="77"/>
      <c r="D2" s="77"/>
      <c r="E2" s="77"/>
      <c r="F2" s="77"/>
      <c r="G2" s="452" t="str">
        <f>'ფორმა N1'!L2</f>
        <v>22.08.17-11.09.17</v>
      </c>
      <c r="H2" s="452"/>
    </row>
    <row r="3" spans="1:10" ht="15">
      <c r="A3" s="76"/>
      <c r="B3" s="76"/>
      <c r="C3" s="76"/>
      <c r="D3" s="76"/>
      <c r="E3" s="76"/>
      <c r="F3" s="76"/>
      <c r="G3" s="255"/>
      <c r="H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4"/>
      <c r="B7" s="254"/>
      <c r="C7" s="254"/>
      <c r="D7" s="254"/>
      <c r="E7" s="254"/>
      <c r="F7" s="254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410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375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2017-09-13T11:57:52Z</cp:lastPrinted>
  <dcterms:created xsi:type="dcterms:W3CDTF">2011-12-27T13:20:18Z</dcterms:created>
  <dcterms:modified xsi:type="dcterms:W3CDTF">2017-09-13T12:08:42Z</dcterms:modified>
</cp:coreProperties>
</file>