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\Desktop\UCB\Crowd Funding Analysis\"/>
    </mc:Choice>
  </mc:AlternateContent>
  <xr:revisionPtr revIDLastSave="0" documentId="13_ncr:1_{806060CA-0F31-4A8A-AF8D-402D4DBC8B28}" xr6:coauthVersionLast="46" xr6:coauthVersionMax="46" xr10:uidLastSave="{00000000-0000-0000-0000-000000000000}"/>
  <bookViews>
    <workbookView xWindow="-96" yWindow="-96" windowWidth="23232" windowHeight="12552" activeTab="1" xr2:uid="{00000000-000D-0000-FFFF-FFFF00000000}"/>
  </bookViews>
  <sheets>
    <sheet name="Theater Outcomes by Launch Date" sheetId="13" r:id="rId1"/>
    <sheet name="Outcomes Based on Goals" sheetId="16" r:id="rId2"/>
    <sheet name="Kickstarter" sheetId="1" r:id="rId3"/>
    <sheet name="BoxPlot" sheetId="11" r:id="rId4"/>
    <sheet name="Failed US Kickstarters" sheetId="9" r:id="rId5"/>
    <sheet name="Descriptive Statistics" sheetId="10" r:id="rId6"/>
    <sheet name="Successful US Kickstarters" sheetId="8" r:id="rId7"/>
    <sheet name="Edinburgh Research" sheetId="7" r:id="rId8"/>
    <sheet name="CategoryStatistics" sheetId="2" r:id="rId9"/>
    <sheet name="SubcategoryStatistics" sheetId="3" r:id="rId10"/>
    <sheet name="OutcomesBasedOnLaunchDate" sheetId="6" r:id="rId11"/>
  </sheets>
  <definedNames>
    <definedName name="_xlnm._FilterDatabase" localSheetId="2" hidden="1">Kickstarter!$R$1:$R$4117</definedName>
    <definedName name="_xlchart.v1.0" hidden="1">Kickstarter!$A$1</definedName>
    <definedName name="_xlchart.v1.1" hidden="1">Kickstarter!$A$2:$A$4117</definedName>
    <definedName name="_xlchart.v1.10" hidden="1">Kickstarter!$F$1</definedName>
    <definedName name="_xlchart.v1.11" hidden="1">Kickstarter!$F$2:$F$4117</definedName>
    <definedName name="_xlchart.v1.12" hidden="1">Kickstarter!$G$1</definedName>
    <definedName name="_xlchart.v1.13" hidden="1">Kickstarter!$G$2:$G$4117</definedName>
    <definedName name="_xlchart.v1.14" hidden="1">Kickstarter!$H$1</definedName>
    <definedName name="_xlchart.v1.15" hidden="1">Kickstarter!$H$2:$H$4117</definedName>
    <definedName name="_xlchart.v1.16" hidden="1">Kickstarter!$I$1</definedName>
    <definedName name="_xlchart.v1.17" hidden="1">Kickstarter!$I$2:$I$4117</definedName>
    <definedName name="_xlchart.v1.18" hidden="1">Kickstarter!$J$1</definedName>
    <definedName name="_xlchart.v1.19" hidden="1">Kickstarter!$J$2:$J$4117</definedName>
    <definedName name="_xlchart.v1.2" hidden="1">Kickstarter!$B$1</definedName>
    <definedName name="_xlchart.v1.20" hidden="1">Kickstarter!$K$1</definedName>
    <definedName name="_xlchart.v1.21" hidden="1">Kickstarter!$K$2:$K$4117</definedName>
    <definedName name="_xlchart.v1.22" hidden="1">Kickstarter!$L$1</definedName>
    <definedName name="_xlchart.v1.23" hidden="1">Kickstarter!$L$2:$L$4117</definedName>
    <definedName name="_xlchart.v1.24" hidden="1">Kickstarter!$M$1</definedName>
    <definedName name="_xlchart.v1.25" hidden="1">Kickstarter!$M$2:$M$4117</definedName>
    <definedName name="_xlchart.v1.26" hidden="1">Kickstarter!$N$1</definedName>
    <definedName name="_xlchart.v1.27" hidden="1">Kickstarter!$N$2:$N$4117</definedName>
    <definedName name="_xlchart.v1.28" hidden="1">Kickstarter!$O$1</definedName>
    <definedName name="_xlchart.v1.29" hidden="1">Kickstarter!$O$2:$O$4117</definedName>
    <definedName name="_xlchart.v1.3" hidden="1">Kickstarter!$B$2:$B$4117</definedName>
    <definedName name="_xlchart.v1.30" hidden="1">Kickstarter!$P$1</definedName>
    <definedName name="_xlchart.v1.31" hidden="1">Kickstarter!$P$2:$P$4117</definedName>
    <definedName name="_xlchart.v1.32" hidden="1">Kickstarter!$Q$1</definedName>
    <definedName name="_xlchart.v1.33" hidden="1">Kickstarter!$Q$2:$Q$4117</definedName>
    <definedName name="_xlchart.v1.34" hidden="1">Kickstarter!$R$1</definedName>
    <definedName name="_xlchart.v1.35" hidden="1">Kickstarter!$R$2:$R$4117</definedName>
    <definedName name="_xlchart.v1.36" hidden="1">Kickstarter!$S$1</definedName>
    <definedName name="_xlchart.v1.37" hidden="1">Kickstarter!$S$2:$S$4117</definedName>
    <definedName name="_xlchart.v1.38" hidden="1">Kickstarter!$T$1</definedName>
    <definedName name="_xlchart.v1.39" hidden="1">Kickstarter!$T$2:$T$4117</definedName>
    <definedName name="_xlchart.v1.4" hidden="1">Kickstarter!$C$1</definedName>
    <definedName name="_xlchart.v1.5" hidden="1">Kickstarter!$C$2:$C$4117</definedName>
    <definedName name="_xlchart.v1.6" hidden="1">Kickstarter!$D$1</definedName>
    <definedName name="_xlchart.v1.7" hidden="1">Kickstarter!$D$2:$D$4117</definedName>
    <definedName name="_xlchart.v1.8" hidden="1">Kickstarter!$E$1</definedName>
    <definedName name="_xlchart.v1.9" hidden="1">Kickstarter!$E$2:$E$4117</definedName>
  </definedNames>
  <calcPr calcId="191029"/>
  <pivotCaches>
    <pivotCache cacheId="0" r:id="rId12"/>
    <pivotCache cacheId="1" r:id="rId13"/>
    <pivotCache cacheId="1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8" i="16"/>
  <c r="H9" i="16"/>
  <c r="H10" i="16"/>
  <c r="H11" i="16"/>
  <c r="H12" i="16"/>
  <c r="H13" i="16"/>
  <c r="H2" i="16"/>
  <c r="G3" i="16"/>
  <c r="G4" i="16"/>
  <c r="G5" i="16"/>
  <c r="G6" i="16"/>
  <c r="G7" i="16"/>
  <c r="G8" i="16"/>
  <c r="G9" i="16"/>
  <c r="G10" i="16"/>
  <c r="G11" i="16"/>
  <c r="G12" i="16"/>
  <c r="G13" i="16"/>
  <c r="G2" i="16"/>
  <c r="F3" i="16"/>
  <c r="F4" i="16"/>
  <c r="F5" i="16"/>
  <c r="F6" i="16"/>
  <c r="F7" i="16"/>
  <c r="F8" i="16"/>
  <c r="F9" i="16"/>
  <c r="F10" i="16"/>
  <c r="F11" i="16"/>
  <c r="F12" i="16"/>
  <c r="F13" i="16"/>
  <c r="F2" i="16"/>
  <c r="E3" i="16"/>
  <c r="E4" i="16"/>
  <c r="E5" i="16"/>
  <c r="E6" i="16"/>
  <c r="E7" i="16"/>
  <c r="E8" i="16"/>
  <c r="E9" i="16"/>
  <c r="E10" i="16"/>
  <c r="E11" i="16"/>
  <c r="E12" i="16"/>
  <c r="E13" i="16"/>
  <c r="E2" i="16"/>
  <c r="D2" i="16"/>
  <c r="D13" i="16"/>
  <c r="D12" i="16"/>
  <c r="D11" i="16"/>
  <c r="D10" i="16"/>
  <c r="D9" i="16"/>
  <c r="D8" i="16"/>
  <c r="D7" i="16"/>
  <c r="D6" i="16"/>
  <c r="D5" i="16"/>
  <c r="D4" i="16"/>
  <c r="D3" i="16"/>
  <c r="C12" i="16"/>
  <c r="C11" i="16"/>
  <c r="C10" i="16"/>
  <c r="C9" i="16"/>
  <c r="C8" i="16"/>
  <c r="C7" i="16"/>
  <c r="C6" i="16"/>
  <c r="C5" i="16"/>
  <c r="C4" i="16"/>
  <c r="C13" i="16"/>
  <c r="C3" i="16"/>
  <c r="C2" i="16"/>
  <c r="B13" i="16"/>
  <c r="B12" i="16"/>
  <c r="B11" i="16"/>
  <c r="B10" i="16"/>
  <c r="B9" i="16"/>
  <c r="B8" i="16"/>
  <c r="B7" i="16"/>
  <c r="B6" i="16"/>
  <c r="B5" i="16"/>
  <c r="B4" i="16"/>
  <c r="B3" i="16"/>
  <c r="B2" i="16"/>
  <c r="O3518" i="1"/>
  <c r="C13" i="10"/>
  <c r="C12" i="10"/>
  <c r="C14" i="10" s="1"/>
  <c r="C11" i="10"/>
  <c r="C10" i="10"/>
  <c r="B13" i="10"/>
  <c r="B12" i="10"/>
  <c r="B14" i="10" s="1"/>
  <c r="B9" i="10"/>
  <c r="B11" i="10"/>
  <c r="C6" i="10"/>
  <c r="C5" i="10"/>
  <c r="C7" i="10" s="1"/>
  <c r="C4" i="10"/>
  <c r="C3" i="10"/>
  <c r="B6" i="10"/>
  <c r="B5" i="10"/>
  <c r="B7" i="10" s="1"/>
  <c r="B4" i="10"/>
  <c r="B2" i="10"/>
  <c r="C9" i="10"/>
  <c r="C2" i="10"/>
  <c r="B10" i="10"/>
  <c r="B3" i="10"/>
  <c r="D3" i="7"/>
  <c r="D4" i="7"/>
  <c r="D5" i="7"/>
  <c r="D6" i="7"/>
  <c r="C3" i="7"/>
  <c r="C4" i="7"/>
  <c r="C5" i="7"/>
  <c r="C6" i="7"/>
  <c r="D2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U2" i="1" s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1955" i="1"/>
  <c r="P2032" i="1"/>
  <c r="P2117" i="1"/>
  <c r="P3832" i="1"/>
  <c r="P2610" i="1"/>
  <c r="P2258" i="1"/>
  <c r="P3393" i="1"/>
  <c r="P3368" i="1"/>
  <c r="P111" i="1"/>
  <c r="P2275" i="1"/>
  <c r="P1388" i="1"/>
  <c r="P2068" i="1"/>
  <c r="P858" i="1"/>
  <c r="P3364" i="1"/>
  <c r="P2004" i="1"/>
  <c r="P1509" i="1"/>
  <c r="P3473" i="1"/>
  <c r="P389" i="1"/>
  <c r="P658" i="1"/>
  <c r="P1260" i="1"/>
  <c r="P3039" i="1"/>
  <c r="P1385" i="1"/>
  <c r="P1953" i="1"/>
  <c r="P2335" i="1"/>
  <c r="P1285" i="1"/>
  <c r="P2037" i="1"/>
  <c r="P3316" i="1"/>
  <c r="P3410" i="1"/>
  <c r="P3721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3464" i="1"/>
  <c r="P3601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462" i="1"/>
  <c r="P1376" i="1"/>
  <c r="P1477" i="1"/>
  <c r="P3157" i="1"/>
  <c r="P2621" i="1"/>
  <c r="P1939" i="1"/>
  <c r="P2638" i="1"/>
  <c r="P2837" i="1"/>
  <c r="P3445" i="1"/>
  <c r="P3709" i="1"/>
  <c r="P254" i="1"/>
  <c r="P2192" i="1"/>
  <c r="P2283" i="1"/>
  <c r="P2284" i="1"/>
  <c r="P3397" i="1"/>
  <c r="P3607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10" i="1"/>
  <c r="P3539" i="1"/>
  <c r="P301" i="1"/>
  <c r="P747" i="1"/>
  <c r="P2035" i="1"/>
  <c r="P274" i="1"/>
  <c r="P2991" i="1"/>
  <c r="P289" i="1"/>
  <c r="P1533" i="1"/>
  <c r="P2315" i="1"/>
  <c r="P1681" i="1"/>
  <c r="P2975" i="1"/>
  <c r="P3257" i="1"/>
  <c r="P3308" i="1"/>
  <c r="P3593" i="1"/>
  <c r="P359" i="1"/>
  <c r="P1527" i="1"/>
  <c r="P1655" i="1"/>
  <c r="P3656" i="1"/>
  <c r="P66" i="1"/>
  <c r="P1362" i="1"/>
  <c r="P1883" i="1"/>
  <c r="P2293" i="1"/>
  <c r="P2447" i="1"/>
  <c r="P1220" i="1"/>
  <c r="P1935" i="1"/>
  <c r="P2614" i="1"/>
  <c r="P2998" i="1"/>
  <c r="P3180" i="1"/>
  <c r="P1377" i="1"/>
  <c r="P1942" i="1"/>
  <c r="P2231" i="1"/>
  <c r="P2304" i="1"/>
  <c r="P2479" i="1"/>
  <c r="P2670" i="1"/>
  <c r="P2978" i="1"/>
  <c r="P3345" i="1"/>
  <c r="P3451" i="1"/>
  <c r="P3605" i="1"/>
  <c r="P348" i="1"/>
  <c r="P1642" i="1"/>
  <c r="P2617" i="1"/>
  <c r="P2732" i="1"/>
  <c r="P2836" i="1"/>
  <c r="P3295" i="1"/>
  <c r="P2251" i="1"/>
  <c r="P3523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3267" i="1"/>
  <c r="P1466" i="1"/>
  <c r="P2224" i="1"/>
  <c r="P2971" i="1"/>
  <c r="P3167" i="1"/>
  <c r="P1277" i="1"/>
  <c r="P1519" i="1"/>
  <c r="P3612" i="1"/>
  <c r="P1190" i="1"/>
  <c r="P1668" i="1"/>
  <c r="P2025" i="1"/>
  <c r="P2181" i="1"/>
  <c r="P3233" i="1"/>
  <c r="P15" i="1"/>
  <c r="P734" i="1"/>
  <c r="P815" i="1"/>
  <c r="P3168" i="1"/>
  <c r="P3485" i="1"/>
  <c r="P3837" i="1"/>
  <c r="P1221" i="1"/>
  <c r="P2668" i="1"/>
  <c r="P3311" i="1"/>
  <c r="P741" i="1"/>
  <c r="P2632" i="1"/>
  <c r="P3012" i="1"/>
  <c r="P3493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38" i="1"/>
  <c r="P3611" i="1"/>
  <c r="P3829" i="1"/>
  <c r="P802" i="1"/>
  <c r="P814" i="1"/>
  <c r="P1250" i="1"/>
  <c r="P2207" i="1"/>
  <c r="P3452" i="1"/>
  <c r="P2211" i="1"/>
  <c r="P3787" i="1"/>
  <c r="P280" i="1"/>
  <c r="P1515" i="1"/>
  <c r="P1948" i="1"/>
  <c r="P2796" i="1"/>
  <c r="P3472" i="1"/>
  <c r="P2298" i="1"/>
  <c r="P3049" i="1"/>
  <c r="P3564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298" i="1"/>
  <c r="P3560" i="1"/>
  <c r="P3614" i="1"/>
  <c r="P3" i="1"/>
  <c r="P788" i="1"/>
  <c r="P1657" i="1"/>
  <c r="P1834" i="1"/>
  <c r="P2061" i="1"/>
  <c r="P3028" i="1"/>
  <c r="P3482" i="1"/>
  <c r="P3779" i="1"/>
  <c r="P3822" i="1"/>
  <c r="P38" i="1"/>
  <c r="P44" i="1"/>
  <c r="P382" i="1"/>
  <c r="P404" i="1"/>
  <c r="P1652" i="1"/>
  <c r="P2818" i="1"/>
  <c r="P3396" i="1"/>
  <c r="P115" i="1"/>
  <c r="P655" i="1"/>
  <c r="P1298" i="1"/>
  <c r="P2279" i="1"/>
  <c r="P2612" i="1"/>
  <c r="P3712" i="1"/>
  <c r="P117" i="1"/>
  <c r="P651" i="1"/>
  <c r="P1671" i="1"/>
  <c r="P2725" i="1"/>
  <c r="P3425" i="1"/>
  <c r="P3459" i="1"/>
  <c r="P3677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407" i="1"/>
  <c r="P3422" i="1"/>
  <c r="P3484" i="1"/>
  <c r="P3671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3302" i="1"/>
  <c r="P3613" i="1"/>
  <c r="P3706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57" i="1"/>
  <c r="P1214" i="1"/>
  <c r="P2495" i="1"/>
  <c r="P2923" i="1"/>
  <c r="P2980" i="1"/>
  <c r="P2983" i="1"/>
  <c r="P3678" i="1"/>
  <c r="P3695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1064" i="1"/>
  <c r="P3799" i="1"/>
  <c r="P3939" i="1"/>
  <c r="P1338" i="1"/>
  <c r="P981" i="1"/>
  <c r="P701" i="1"/>
  <c r="P1006" i="1"/>
  <c r="P709" i="1"/>
  <c r="P1587" i="1"/>
  <c r="P3975" i="1"/>
  <c r="P887" i="1"/>
  <c r="P1007" i="1"/>
  <c r="P3146" i="1"/>
  <c r="P690" i="1"/>
  <c r="P1873" i="1"/>
  <c r="P4108" i="1"/>
  <c r="P776" i="1"/>
  <c r="P1343" i="1"/>
  <c r="P4024" i="1"/>
  <c r="P879" i="1"/>
  <c r="P1730" i="1"/>
  <c r="P1799" i="1"/>
  <c r="P3125" i="1"/>
  <c r="P3064" i="1"/>
  <c r="P3908" i="1"/>
  <c r="P1308" i="1"/>
  <c r="P1706" i="1"/>
  <c r="P1777" i="1"/>
  <c r="P3190" i="1"/>
  <c r="P454" i="1"/>
  <c r="P1078" i="1"/>
  <c r="P2676" i="1"/>
  <c r="P2902" i="1"/>
  <c r="P1794" i="1"/>
  <c r="P2917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878" i="1"/>
  <c r="P4058" i="1"/>
  <c r="P1819" i="1"/>
  <c r="P2757" i="1"/>
  <c r="P3143" i="1"/>
  <c r="P3201" i="1"/>
  <c r="P206" i="1"/>
  <c r="P778" i="1"/>
  <c r="P1243" i="1"/>
  <c r="P3633" i="1"/>
  <c r="P485" i="1"/>
  <c r="P2678" i="1"/>
  <c r="P2857" i="1"/>
  <c r="P1339" i="1"/>
  <c r="P1554" i="1"/>
  <c r="P1816" i="1"/>
  <c r="P3904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3937" i="1"/>
  <c r="P956" i="1"/>
  <c r="P1719" i="1"/>
  <c r="P1866" i="1"/>
  <c r="P1908" i="1"/>
  <c r="P1922" i="1"/>
  <c r="P198" i="1"/>
  <c r="P866" i="1"/>
  <c r="P963" i="1"/>
  <c r="P1989" i="1"/>
  <c r="P2856" i="1"/>
  <c r="P2870" i="1"/>
  <c r="P3107" i="1"/>
  <c r="P771" i="1"/>
  <c r="P878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2875" i="1"/>
  <c r="P2891" i="1"/>
  <c r="P3989" i="1"/>
  <c r="P4003" i="1"/>
  <c r="P4046" i="1"/>
  <c r="P4054" i="1"/>
  <c r="P556" i="1"/>
  <c r="P901" i="1"/>
  <c r="P2913" i="1"/>
  <c r="P3913" i="1"/>
  <c r="P4037" i="1"/>
  <c r="P4096" i="1"/>
  <c r="P185" i="1"/>
  <c r="P767" i="1"/>
  <c r="P1114" i="1"/>
  <c r="P1781" i="1"/>
  <c r="P1807" i="1"/>
  <c r="P3637" i="1"/>
  <c r="P3916" i="1"/>
  <c r="P3945" i="1"/>
  <c r="P695" i="1"/>
  <c r="P974" i="1"/>
  <c r="P1015" i="1"/>
  <c r="P1806" i="1"/>
  <c r="P3635" i="1"/>
  <c r="P3985" i="1"/>
  <c r="P3997" i="1"/>
  <c r="P600" i="1"/>
  <c r="P713" i="1"/>
  <c r="P979" i="1"/>
  <c r="P1551" i="1"/>
  <c r="P1728" i="1"/>
  <c r="P2645" i="1"/>
  <c r="P2704" i="1"/>
  <c r="P2884" i="1"/>
  <c r="P3853" i="1"/>
  <c r="P4071" i="1"/>
  <c r="P182" i="1"/>
  <c r="P481" i="1"/>
  <c r="P1693" i="1"/>
  <c r="P2674" i="1"/>
  <c r="P2887" i="1"/>
  <c r="P3893" i="1"/>
  <c r="P3900" i="1"/>
  <c r="P1313" i="1"/>
  <c r="P1433" i="1"/>
  <c r="P2847" i="1"/>
  <c r="P2863" i="1"/>
  <c r="P3960" i="1"/>
  <c r="P3976" i="1"/>
  <c r="P3987" i="1"/>
  <c r="P704" i="1"/>
  <c r="P881" i="1"/>
  <c r="P923" i="1"/>
  <c r="P1016" i="1"/>
  <c r="P1315" i="1"/>
  <c r="P1492" i="1"/>
  <c r="P1689" i="1"/>
  <c r="P1805" i="1"/>
  <c r="P3639" i="1"/>
  <c r="P4042" i="1"/>
  <c r="P205" i="1"/>
  <c r="P936" i="1"/>
  <c r="P985" i="1"/>
  <c r="P1004" i="1"/>
  <c r="P2147" i="1"/>
  <c r="P3106" i="1"/>
  <c r="P3809" i="1"/>
  <c r="P672" i="1"/>
  <c r="P1079" i="1"/>
  <c r="P1230" i="1"/>
  <c r="P1548" i="1"/>
  <c r="P1593" i="1"/>
  <c r="P2129" i="1"/>
  <c r="P2364" i="1"/>
  <c r="P2744" i="1"/>
  <c r="P4077" i="1"/>
  <c r="P4112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202" i="1"/>
  <c r="P679" i="1"/>
  <c r="P682" i="1"/>
  <c r="P1069" i="1"/>
  <c r="P1307" i="1"/>
  <c r="P1702" i="1"/>
  <c r="P1783" i="1"/>
  <c r="P2000" i="1"/>
  <c r="P2699" i="1"/>
  <c r="P2780" i="1"/>
  <c r="P4035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053" i="1"/>
  <c r="P3957" i="1"/>
  <c r="P3961" i="1"/>
  <c r="P3969" i="1"/>
  <c r="P4012" i="1"/>
  <c r="P152" i="1"/>
  <c r="P521" i="1"/>
  <c r="P595" i="1"/>
  <c r="P1019" i="1"/>
  <c r="P1577" i="1"/>
  <c r="P2407" i="1"/>
  <c r="P2882" i="1"/>
  <c r="P3091" i="1"/>
  <c r="P3095" i="1"/>
  <c r="P313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4116" i="1"/>
  <c r="P4117" i="1"/>
  <c r="P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<sst xmlns="http://schemas.openxmlformats.org/spreadsheetml/2006/main" count="38384" uniqueCount="8417">
  <si>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</si>
  <si>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</si>
  <si>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</si>
  <si>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</si>
  <si>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</si>
  <si>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</si>
  <si>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</si>
  <si>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</si>
  <si>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</si>
  <si>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</si>
  <si>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</si>
  <si>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</si>
  <si>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</si>
  <si>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</si>
  <si>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</si>
  <si>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</si>
  <si>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</si>
  <si>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</si>
  <si>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</si>
  <si>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</si>
  <si>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</si>
  <si>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</si>
  <si>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</si>
  <si>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</si>
  <si>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</si>
  <si>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</si>
  <si>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</si>
  <si>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</si>
  <si>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</si>
  <si>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</si>
  <si>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</si>
  <si>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</si>
  <si>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</si>
  <si>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</si>
  <si>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</si>
  <si>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</si>
  <si>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</si>
  <si>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</si>
  <si>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</si>
  <si>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</si>
  <si>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</si>
  <si>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</si>
  <si>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</si>
  <si>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</si>
  <si>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</si>
  <si>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</si>
  <si>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</si>
  <si>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</si>
  <si>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</si>
  <si>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</si>
  <si>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</si>
  <si>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</si>
  <si>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</si>
  <si>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</si>
  <si>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</si>
  <si>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</si>
  <si>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</si>
  <si>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</si>
  <si>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</si>
  <si>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</si>
  <si>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</si>
  <si>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</si>
  <si>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</si>
  <si>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</si>
  <si>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</si>
  <si>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</si>
  <si>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</si>
  <si>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</si>
  <si>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</si>
  <si>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</si>
  <si>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</si>
  <si>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</si>
  <si>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</si>
  <si>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</si>
  <si>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</si>
  <si>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</si>
  <si>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</si>
  <si>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</si>
  <si>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</si>
  <si>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</si>
  <si>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</si>
  <si>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</si>
  <si>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</si>
  <si>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</si>
  <si>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</si>
  <si>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</si>
  <si>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</si>
  <si>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</si>
  <si>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</si>
  <si>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</si>
  <si>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</si>
  <si>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</si>
  <si>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</si>
  <si>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</si>
  <si>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</si>
  <si>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</si>
  <si>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</si>
  <si>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</si>
  <si>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</si>
  <si>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</si>
  <si>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</si>
  <si>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</si>
  <si>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</si>
  <si>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</si>
  <si>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</si>
  <si>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</si>
  <si>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</si>
  <si>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</si>
  <si>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</si>
  <si>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</si>
  <si>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</si>
  <si>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</si>
  <si>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</si>
  <si>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</si>
  <si>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</si>
  <si>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</si>
  <si>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</si>
  <si>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</si>
  <si>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</si>
  <si>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</si>
  <si>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</si>
  <si>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</si>
  <si>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</si>
  <si>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</si>
  <si>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</si>
  <si>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</si>
  <si>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</si>
  <si>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</si>
  <si>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</si>
  <si>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</si>
  <si>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</si>
  <si>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</si>
  <si>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</si>
  <si>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</si>
  <si>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</si>
  <si>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</si>
  <si>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</si>
  <si>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</si>
  <si>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</si>
  <si>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</si>
  <si>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</si>
  <si>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</si>
  <si>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</si>
  <si>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</si>
  <si>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</si>
  <si>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</si>
  <si>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</si>
  <si>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</si>
  <si>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</si>
  <si>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</si>
  <si>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</si>
  <si>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</si>
  <si>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</si>
  <si>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</si>
  <si>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</si>
  <si>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</si>
  <si>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</si>
  <si>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</si>
  <si>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</si>
  <si>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</si>
  <si>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</si>
  <si>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</si>
  <si>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</si>
  <si>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</si>
  <si>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</si>
  <si>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</si>
  <si>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</si>
  <si>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</si>
  <si>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</si>
  <si>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</si>
  <si>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</si>
  <si>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</si>
  <si>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</si>
  <si>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</si>
  <si>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</si>
  <si>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</si>
  <si>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</si>
  <si>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</si>
  <si>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</si>
  <si>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</si>
  <si>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</si>
  <si>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</si>
  <si>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</si>
  <si>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</si>
  <si>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</si>
  <si>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</si>
  <si>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</si>
  <si>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</si>
  <si>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</si>
  <si>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</si>
  <si>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</si>
  <si>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</si>
  <si>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</si>
  <si>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</si>
  <si>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</si>
  <si>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</si>
  <si>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</si>
  <si>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</si>
  <si>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</si>
  <si>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</si>
  <si>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</si>
  <si>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</si>
  <si>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</si>
  <si>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</si>
  <si>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</si>
  <si>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</si>
  <si>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</si>
  <si>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</si>
  <si>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</si>
  <si>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</si>
  <si>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</si>
  <si>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</si>
  <si>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</si>
  <si>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</si>
  <si>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</si>
  <si>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</si>
  <si>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</si>
  <si>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</si>
  <si>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</si>
  <si>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</si>
  <si>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</si>
  <si>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</si>
  <si>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</si>
  <si>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</si>
  <si>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</si>
  <si>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</si>
  <si>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</si>
  <si>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</si>
  <si>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</si>
  <si>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</si>
  <si>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</si>
  <si>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</si>
  <si>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</si>
  <si>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</si>
  <si>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</si>
  <si>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</si>
  <si>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</si>
  <si>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</si>
  <si>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</si>
  <si>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</si>
  <si>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</si>
  <si>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</si>
  <si>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</si>
  <si>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</si>
  <si>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</si>
  <si>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</si>
  <si>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</si>
  <si>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</si>
  <si>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</si>
  <si>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</si>
  <si>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</si>
  <si>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</si>
  <si>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</si>
  <si>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</si>
  <si>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</si>
  <si>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</si>
  <si>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</si>
  <si>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</si>
  <si>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</si>
  <si>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</si>
  <si>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</si>
  <si>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</si>
  <si>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</si>
  <si>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</si>
  <si>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</si>
  <si>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</si>
  <si>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</si>
  <si>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</si>
  <si>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</si>
  <si>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</si>
  <si>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</si>
  <si>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</si>
  <si>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</si>
  <si>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</si>
  <si>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</si>
  <si>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</si>
  <si>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</si>
  <si>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</si>
  <si>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</si>
  <si>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</si>
  <si>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</si>
  <si>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</si>
  <si>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</si>
  <si>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</si>
  <si>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</si>
  <si>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</si>
  <si>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</si>
  <si>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</si>
  <si>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</si>
  <si>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</si>
  <si>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</si>
  <si>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</si>
  <si>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</si>
  <si>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</si>
  <si>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</si>
  <si>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</si>
  <si>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</si>
  <si>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</si>
  <si>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</si>
  <si>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</si>
  <si>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</si>
  <si>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</si>
  <si>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</si>
  <si>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</si>
  <si>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</si>
  <si>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</si>
  <si>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</si>
  <si>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</si>
  <si>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</si>
  <si>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</si>
  <si>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</si>
  <si>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</si>
  <si>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</si>
  <si>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</si>
  <si>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</si>
  <si>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</si>
  <si>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</si>
  <si>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</si>
  <si>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</si>
  <si>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</si>
  <si>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</si>
  <si>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</si>
  <si>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</si>
  <si>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</si>
  <si>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</si>
  <si>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</si>
  <si>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</si>
  <si>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</si>
  <si>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</si>
  <si>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</si>
  <si>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</si>
  <si>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</si>
  <si>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</si>
  <si>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</si>
  <si>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</si>
  <si>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</si>
  <si>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</si>
  <si>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</si>
  <si>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</si>
  <si>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</si>
  <si>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</si>
  <si>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</si>
  <si>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</si>
  <si>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</si>
  <si>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</si>
  <si>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</si>
  <si>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</si>
  <si>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</si>
  <si>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</si>
  <si>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</si>
  <si>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</si>
  <si>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</si>
  <si>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</si>
  <si>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</si>
  <si>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</si>
  <si>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</si>
  <si>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</si>
  <si>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</si>
  <si>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</si>
  <si>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</si>
  <si>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</si>
  <si>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</si>
  <si>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</si>
  <si>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</si>
  <si>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</si>
  <si>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</si>
  <si>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</si>
  <si>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</si>
  <si>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</si>
  <si>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</si>
  <si>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</si>
  <si>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</si>
  <si>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</si>
  <si>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</si>
  <si>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</si>
  <si>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</si>
  <si>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</si>
  <si>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</si>
  <si>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</si>
  <si>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</si>
  <si>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</si>
  <si>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</si>
  <si>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</si>
  <si>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</si>
  <si>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</si>
  <si>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</si>
  <si>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</si>
  <si>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</si>
  <si>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</si>
  <si>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</si>
  <si>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</si>
  <si>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</si>
  <si>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</si>
  <si>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</si>
  <si>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</si>
  <si>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</si>
  <si>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</si>
  <si>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</si>
  <si>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</si>
  <si>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</si>
  <si>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</si>
  <si>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</si>
  <si>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</si>
  <si>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</si>
  <si>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</si>
  <si>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</si>
  <si>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</si>
  <si>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</si>
  <si>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</si>
  <si>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</si>
  <si>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</si>
  <si>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</si>
  <si>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</si>
  <si>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</si>
  <si>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</si>
  <si>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</si>
  <si>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</si>
  <si>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</si>
  <si>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</si>
  <si>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</si>
  <si>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</si>
  <si>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</si>
  <si>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</si>
  <si>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</si>
  <si>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</si>
  <si>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</si>
  <si>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</si>
  <si>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</si>
  <si>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</si>
  <si>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</si>
  <si>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</si>
  <si>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</si>
  <si>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</si>
  <si>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</si>
  <si>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</si>
  <si>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</si>
  <si>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</si>
  <si>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</si>
  <si>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</si>
  <si>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</si>
  <si>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</si>
  <si>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</si>
  <si>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</si>
  <si>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</si>
  <si>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</si>
  <si>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</si>
  <si>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</si>
  <si>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</si>
  <si>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</si>
  <si>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</si>
  <si>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</si>
  <si>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</si>
  <si>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</si>
  <si>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</si>
  <si>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</si>
  <si>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</si>
  <si>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</si>
  <si>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</si>
  <si>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</si>
  <si>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</si>
  <si>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</si>
  <si>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</si>
  <si>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</si>
  <si>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</si>
  <si>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</si>
  <si>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</si>
  <si>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</si>
  <si>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</si>
  <si>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</si>
  <si>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</si>
  <si>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</si>
  <si>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</si>
  <si>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</si>
  <si>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</si>
  <si>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</si>
  <si>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</si>
  <si>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</si>
  <si>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</si>
  <si>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</si>
  <si>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</si>
  <si>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</si>
  <si>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</si>
  <si>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</si>
  <si>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</si>
  <si>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</si>
  <si>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</si>
  <si>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</si>
  <si>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</si>
  <si>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</si>
  <si>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</si>
  <si>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</si>
  <si>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</si>
  <si>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</si>
  <si>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</si>
  <si>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</si>
  <si>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</si>
  <si>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</si>
  <si>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</si>
  <si>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</si>
  <si>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</si>
  <si>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</si>
  <si>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</si>
  <si>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</si>
  <si>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</si>
  <si>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</si>
  <si>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</si>
  <si>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</si>
  <si>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</si>
  <si>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</si>
  <si>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</si>
  <si>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</si>
  <si>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</si>
  <si>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</si>
  <si>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</si>
  <si>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</si>
  <si>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</si>
  <si>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</si>
  <si>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</si>
  <si>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</si>
  <si>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</si>
  <si>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</si>
  <si>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</si>
  <si>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</si>
  <si>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</si>
  <si>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</si>
  <si>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</si>
  <si>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</si>
  <si>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</si>
  <si>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</si>
  <si>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</si>
  <si>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</si>
  <si>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</si>
  <si>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</si>
  <si>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</si>
  <si>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</si>
  <si>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</si>
  <si>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</si>
  <si>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</si>
  <si>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</si>
  <si>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</si>
  <si>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</si>
  <si>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</si>
  <si>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</si>
  <si>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</si>
  <si>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</si>
  <si>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</si>
  <si>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</si>
  <si>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</si>
  <si>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</si>
  <si>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</si>
  <si>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</si>
  <si>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</si>
  <si>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</si>
  <si>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</si>
  <si>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</si>
  <si>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</si>
  <si>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</si>
  <si>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</si>
  <si>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</si>
  <si>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</si>
  <si>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</si>
  <si>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</si>
  <si>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</si>
  <si>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</si>
  <si>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</si>
  <si>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</si>
  <si>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</si>
  <si>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</si>
  <si>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</si>
  <si>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</si>
  <si>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</si>
  <si>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</si>
  <si>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</si>
  <si>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</si>
  <si>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</si>
  <si>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</si>
  <si>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</si>
  <si>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</si>
  <si>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</si>
  <si>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</si>
  <si>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</si>
  <si>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</si>
  <si>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</si>
  <si>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</si>
  <si>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</si>
  <si>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</si>
  <si>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</si>
  <si>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</si>
  <si>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</si>
  <si>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</si>
  <si>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</si>
  <si>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</si>
  <si>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</si>
  <si>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</si>
  <si>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</si>
  <si>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</si>
  <si>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</si>
  <si>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</si>
  <si>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</si>
  <si>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</si>
  <si>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</si>
  <si>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</si>
  <si>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</si>
  <si>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</si>
  <si>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</si>
  <si>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</si>
  <si>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</si>
  <si>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</si>
  <si>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</si>
  <si>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</si>
  <si>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</si>
  <si>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</si>
  <si>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</si>
  <si>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</si>
  <si>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</si>
  <si>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</si>
  <si>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</si>
  <si>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</si>
  <si>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</si>
  <si>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</si>
  <si>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</si>
  <si>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</si>
  <si>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</si>
  <si>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</si>
  <si>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</si>
  <si>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</si>
  <si>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</si>
  <si>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</si>
  <si>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</si>
  <si>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</si>
  <si>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</si>
  <si>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</si>
  <si>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</si>
  <si>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</si>
  <si>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</si>
  <si>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</si>
  <si>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</si>
  <si>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</si>
  <si>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</si>
  <si>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</si>
  <si>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</si>
  <si>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</si>
  <si>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</si>
  <si>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</si>
  <si>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</si>
  <si>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</si>
  <si>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</si>
  <si>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</si>
  <si>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</si>
  <si>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</si>
  <si>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</si>
  <si>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</si>
  <si>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</si>
  <si>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</si>
  <si>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</si>
  <si>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</si>
  <si>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</si>
  <si>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</si>
  <si>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</si>
  <si>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</si>
  <si>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</si>
  <si>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</si>
  <si>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</si>
  <si>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</si>
  <si>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</si>
  <si>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</si>
  <si>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</si>
  <si>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</si>
  <si>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</si>
  <si>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</si>
  <si>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</si>
  <si>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</si>
  <si>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</si>
  <si>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</si>
  <si>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</si>
  <si>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</si>
  <si>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</si>
  <si>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</si>
  <si>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</si>
  <si>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</si>
  <si>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</si>
  <si>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</si>
  <si>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</si>
  <si>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</si>
  <si>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</si>
  <si>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</si>
  <si>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</si>
  <si>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</si>
  <si>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</si>
  <si>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</si>
  <si>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</si>
  <si>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</si>
  <si>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</si>
  <si>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</si>
  <si>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</si>
  <si>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</si>
  <si>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</si>
  <si>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</si>
  <si>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</si>
  <si>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</si>
  <si>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</si>
  <si>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</si>
  <si>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</si>
  <si>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</si>
  <si>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</si>
  <si>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</si>
  <si>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</si>
  <si>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</si>
  <si>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</si>
  <si>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</si>
  <si>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</si>
  <si>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</si>
  <si>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</si>
  <si>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</si>
  <si>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</si>
  <si>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</si>
  <si>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</si>
  <si>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</si>
  <si>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</si>
  <si>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</si>
  <si>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</si>
  <si>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</si>
  <si>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</si>
  <si>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</si>
  <si>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</si>
  <si>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</si>
  <si>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</si>
  <si>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</si>
  <si>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</si>
  <si>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</si>
  <si>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</si>
  <si>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</si>
  <si>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</si>
  <si>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</si>
  <si>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</si>
  <si>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</si>
  <si>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</si>
  <si>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</si>
  <si>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</si>
  <si>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</si>
  <si>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</si>
  <si>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</si>
  <si>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</si>
  <si>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</si>
  <si>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</si>
  <si>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</si>
  <si>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</si>
  <si>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</si>
  <si>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</si>
  <si>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</si>
  <si>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</si>
  <si>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</si>
  <si>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</si>
  <si>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</si>
  <si>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</si>
  <si>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</si>
  <si>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</si>
  <si>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</si>
  <si>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</si>
  <si>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</si>
  <si>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</si>
  <si>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</si>
  <si>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</si>
  <si>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</si>
  <si>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</si>
  <si>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</si>
  <si>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</si>
  <si>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</si>
  <si>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</si>
  <si>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</si>
  <si>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</si>
  <si>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</si>
  <si>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</si>
  <si>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</si>
  <si>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</si>
  <si>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</si>
  <si>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</si>
  <si>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</si>
  <si>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</si>
  <si>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</si>
  <si>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</si>
  <si>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</si>
  <si>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</si>
  <si>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</si>
  <si>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</si>
  <si>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</si>
  <si>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</si>
  <si>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</si>
  <si>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</si>
  <si>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</si>
  <si>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</si>
  <si>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</si>
  <si>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</si>
  <si>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</si>
  <si>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</si>
  <si>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</si>
  <si>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</si>
  <si>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</si>
  <si>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</si>
  <si>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</si>
  <si>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</si>
  <si>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</si>
  <si>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</si>
  <si>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</si>
  <si>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</si>
  <si>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</si>
  <si>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</si>
  <si>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</si>
  <si>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</si>
  <si>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</si>
  <si>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</si>
  <si>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</si>
  <si>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</si>
  <si>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</si>
  <si>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</si>
  <si>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</si>
  <si>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</si>
  <si>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</si>
  <si>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</si>
  <si>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</si>
  <si>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</si>
  <si>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</si>
  <si>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</si>
  <si>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</si>
  <si>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</si>
  <si>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</si>
  <si>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</si>
  <si>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</si>
  <si>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</si>
  <si>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</si>
  <si>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</si>
  <si>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</si>
  <si>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</si>
  <si>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</si>
  <si>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</si>
  <si>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</si>
  <si>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</si>
  <si>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</si>
  <si>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</si>
  <si>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</si>
  <si>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</si>
  <si>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</si>
  <si>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</si>
  <si>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</si>
  <si>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</si>
  <si>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</si>
  <si>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</si>
  <si>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</si>
  <si>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</si>
  <si>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</si>
  <si>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</si>
  <si>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</si>
  <si>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</si>
  <si>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</si>
  <si>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</si>
  <si>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</si>
  <si>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</si>
  <si>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</si>
  <si>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</si>
  <si>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</si>
  <si>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</si>
  <si>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</si>
  <si>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</si>
  <si>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</si>
  <si>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</si>
  <si>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</si>
  <si>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</si>
  <si>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</si>
  <si>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</si>
  <si>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</si>
  <si>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</si>
  <si>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</si>
  <si>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</si>
  <si>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</si>
  <si>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</si>
  <si>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</si>
  <si>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</si>
  <si>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</si>
  <si>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</si>
  <si>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</si>
  <si>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</si>
  <si>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</si>
  <si>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</si>
  <si>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</si>
  <si>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</si>
  <si>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</si>
  <si>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</si>
  <si>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</si>
  <si>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</si>
  <si>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</si>
  <si>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</si>
  <si>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</si>
  <si>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</si>
  <si>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</si>
  <si>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</si>
  <si>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</si>
  <si>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</si>
  <si>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</si>
  <si>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</si>
  <si>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</si>
  <si>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</si>
  <si>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</si>
  <si>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</si>
  <si>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</si>
  <si>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</si>
  <si>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</si>
  <si>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</si>
  <si>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</si>
  <si>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</si>
  <si>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</si>
  <si>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</si>
  <si>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</si>
  <si>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</si>
  <si>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</si>
  <si>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</si>
  <si>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</si>
  <si>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</si>
  <si>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</si>
  <si>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</si>
  <si>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</si>
  <si>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</si>
  <si>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</si>
  <si>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</si>
  <si>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</si>
  <si>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</si>
  <si>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</si>
  <si>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</si>
  <si>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</si>
  <si>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</si>
  <si>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</si>
  <si>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</si>
  <si>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</si>
  <si>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</si>
  <si>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</si>
  <si>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</si>
  <si>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</si>
  <si>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</si>
  <si>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</si>
  <si>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</si>
  <si>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</si>
  <si>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</si>
  <si>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</si>
  <si>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</si>
  <si>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</si>
  <si>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</si>
  <si>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</si>
  <si>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</si>
  <si>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</si>
  <si>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</si>
  <si>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</si>
  <si>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</si>
  <si>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</si>
  <si>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</si>
  <si>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</si>
  <si>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</si>
  <si>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</si>
  <si>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</si>
  <si>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</si>
  <si>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</si>
  <si>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</si>
  <si>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</si>
  <si>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</si>
  <si>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</si>
  <si>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</si>
  <si>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</si>
  <si>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</si>
  <si>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</si>
  <si>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</si>
  <si>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</si>
  <si>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</si>
  <si>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</si>
  <si>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</si>
  <si>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</si>
  <si>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</si>
  <si>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</si>
  <si>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</si>
  <si>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</si>
  <si>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</si>
  <si>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</si>
  <si>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</si>
  <si>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</si>
  <si>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</si>
  <si>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</si>
  <si>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</si>
  <si>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</si>
  <si>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</si>
  <si>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</si>
  <si>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</si>
  <si>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</si>
  <si>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</si>
  <si>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</si>
  <si>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</si>
  <si>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</si>
  <si>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</si>
  <si>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</si>
  <si>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</si>
  <si>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</si>
  <si>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</si>
  <si>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</si>
  <si>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</si>
  <si>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</si>
  <si>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</si>
  <si>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</si>
  <si>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</si>
  <si>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</si>
  <si>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</si>
  <si>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</si>
  <si>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</si>
  <si>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</si>
  <si>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</si>
  <si>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</si>
  <si>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</si>
  <si>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</si>
  <si>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</si>
  <si>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</si>
  <si>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</si>
  <si>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</si>
  <si>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</si>
  <si>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</si>
  <si>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</si>
  <si>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</si>
  <si>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</si>
  <si>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</si>
  <si>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</si>
  <si>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</si>
  <si>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</si>
  <si>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</si>
  <si>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</si>
  <si>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</si>
  <si>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</si>
  <si>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</si>
  <si>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</si>
  <si>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</si>
  <si>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</si>
  <si>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</si>
  <si>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</si>
  <si>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</si>
  <si>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</si>
  <si>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</si>
  <si>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</si>
  <si>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</si>
  <si>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</si>
  <si>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</si>
  <si>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</si>
  <si>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</si>
  <si>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</si>
  <si>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</si>
  <si>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</si>
  <si>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</si>
  <si>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</si>
  <si>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</si>
  <si>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</si>
  <si>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</si>
  <si>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</si>
  <si>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</si>
  <si>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</si>
  <si>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</si>
  <si>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</si>
  <si>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</si>
  <si>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</si>
  <si>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</si>
  <si>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</si>
  <si>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</si>
  <si>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</si>
  <si>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</si>
  <si>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</si>
  <si>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</si>
  <si>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</si>
  <si>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</si>
  <si>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</si>
  <si>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</si>
  <si>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</si>
  <si>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</si>
  <si>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</si>
  <si>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</si>
  <si>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</si>
  <si>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</si>
  <si>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</si>
  <si>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</si>
  <si>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</si>
  <si>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</si>
  <si>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</si>
  <si>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</si>
  <si>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</si>
  <si>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</si>
  <si>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</si>
  <si>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</si>
  <si>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</si>
  <si>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</si>
  <si>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</si>
  <si>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</si>
  <si>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</si>
  <si>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</si>
  <si>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</si>
  <si>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</si>
  <si>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</si>
  <si>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</si>
  <si>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</si>
  <si>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</si>
  <si>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</si>
  <si>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</si>
  <si>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</si>
  <si>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</si>
  <si>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</si>
  <si>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</si>
  <si>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</si>
  <si>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</si>
  <si>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</si>
  <si>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</si>
  <si>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</si>
  <si>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</si>
  <si>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</si>
  <si>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</si>
  <si>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</si>
  <si>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</si>
  <si>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</si>
  <si>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</si>
  <si>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</si>
  <si>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</si>
  <si>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</si>
  <si>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</si>
  <si>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</si>
  <si>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</si>
  <si>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</si>
  <si>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</si>
  <si>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</si>
  <si>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</si>
  <si>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</si>
  <si>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</si>
  <si>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</si>
  <si>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</si>
  <si>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</si>
  <si>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</si>
  <si>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</si>
  <si>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</si>
  <si>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</si>
  <si>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</si>
  <si>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</si>
  <si>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</si>
  <si>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</si>
  <si>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</si>
  <si>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</si>
  <si>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</si>
  <si>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</si>
  <si>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</si>
  <si>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</si>
  <si>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</si>
  <si>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</si>
  <si>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</si>
  <si>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</si>
  <si>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</si>
  <si>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</si>
  <si>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</si>
  <si>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</si>
  <si>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</si>
  <si>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</si>
  <si>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</si>
  <si>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</si>
  <si>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</si>
  <si>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</si>
  <si>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</si>
  <si>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</si>
  <si>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</si>
  <si>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</si>
  <si>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</si>
  <si>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</si>
  <si>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</si>
  <si>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</si>
  <si>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</si>
  <si>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</si>
  <si>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</si>
  <si>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</si>
  <si>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</si>
  <si>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</si>
  <si>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</si>
  <si>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</si>
  <si>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</si>
  <si>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</si>
  <si>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</si>
  <si>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</si>
  <si>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</si>
  <si>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</si>
  <si>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</si>
  <si>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</si>
  <si>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</si>
  <si>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</si>
  <si>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</si>
  <si>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</si>
  <si>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</si>
  <si>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</si>
  <si>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</si>
  <si>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</si>
  <si>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</si>
  <si>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</si>
  <si>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</si>
  <si>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</si>
  <si>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</si>
  <si>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</si>
  <si>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</si>
  <si>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</si>
  <si>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</si>
  <si>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</si>
  <si>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</si>
  <si>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</si>
  <si>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</si>
  <si>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</si>
  <si>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</si>
  <si>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</si>
  <si>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</si>
  <si>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</si>
  <si>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</si>
  <si>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</si>
  <si>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</si>
  <si>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</si>
  <si>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</si>
  <si>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</si>
  <si>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</si>
  <si>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</si>
  <si>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</si>
  <si>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</si>
  <si>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</si>
  <si>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</si>
  <si>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</si>
  <si>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</si>
  <si>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</si>
  <si>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</si>
  <si>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</si>
  <si>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</si>
  <si>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</si>
  <si>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</si>
  <si>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</si>
  <si>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</si>
  <si>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</si>
  <si>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</si>
  <si>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</si>
  <si>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</si>
  <si>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</si>
  <si>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</si>
  <si>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</si>
  <si>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</si>
  <si>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</si>
  <si>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</si>
  <si>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</si>
  <si>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</si>
  <si>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</si>
  <si>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</si>
  <si>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</si>
  <si>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</si>
  <si>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</si>
  <si>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</si>
  <si>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</si>
  <si>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</si>
  <si>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</si>
  <si>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</si>
  <si>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</si>
  <si>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</si>
  <si>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</si>
  <si>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</si>
  <si>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</si>
  <si>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</si>
  <si>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</si>
  <si>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</si>
  <si>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</si>
  <si>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</si>
  <si>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</si>
  <si>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</si>
  <si>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</si>
  <si>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</si>
  <si>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</si>
  <si>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</si>
  <si>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</si>
  <si>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</si>
  <si>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</si>
  <si>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</si>
  <si>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</si>
  <si>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</si>
  <si>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</si>
  <si>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</si>
  <si>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</si>
  <si>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</si>
  <si>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</si>
  <si>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</si>
  <si>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</si>
  <si>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</si>
  <si>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</si>
  <si>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</si>
  <si>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</si>
  <si>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</si>
  <si>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</si>
  <si>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</si>
  <si>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</si>
  <si>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</si>
  <si>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</si>
  <si>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</si>
  <si>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</si>
  <si>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</si>
  <si>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</si>
  <si>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</si>
  <si>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</si>
  <si>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</si>
  <si>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</si>
  <si>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</si>
  <si>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</si>
  <si>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</si>
  <si>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</si>
  <si>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</si>
  <si>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</si>
  <si>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</si>
  <si>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</si>
  <si>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</si>
  <si>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</si>
  <si>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</si>
  <si>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</si>
  <si>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</si>
  <si>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</si>
  <si>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</si>
  <si>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</si>
  <si>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</si>
  <si>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</si>
  <si>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</si>
  <si>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</si>
  <si>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</si>
  <si>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</si>
  <si>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</si>
  <si>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</si>
  <si>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</si>
  <si>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</si>
  <si>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</si>
  <si>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</si>
  <si>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</si>
  <si>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</si>
  <si>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</si>
  <si>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</si>
  <si>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</si>
  <si>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</si>
  <si>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</si>
  <si>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</si>
  <si>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</si>
  <si>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</si>
  <si>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</si>
  <si>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</si>
  <si>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</si>
  <si>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</si>
  <si>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</si>
  <si>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</si>
  <si>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</si>
  <si>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</si>
  <si>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</si>
  <si>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</si>
  <si>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</si>
  <si>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</si>
  <si>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</si>
  <si>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</si>
  <si>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</si>
  <si>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</si>
  <si>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</si>
  <si>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</si>
  <si>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</si>
  <si>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</si>
  <si>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</si>
  <si>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</si>
  <si>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</si>
  <si>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</si>
  <si>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</si>
  <si>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</si>
  <si>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</si>
  <si>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</si>
  <si>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</si>
  <si>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</si>
  <si>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</si>
  <si>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</si>
  <si>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</si>
  <si>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</si>
  <si>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</si>
  <si>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</si>
  <si>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</si>
  <si>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</si>
  <si>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</si>
  <si>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</si>
  <si>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</si>
  <si>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</si>
  <si>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</si>
  <si>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</si>
  <si>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</si>
  <si>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</si>
  <si>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</si>
  <si>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</si>
  <si>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</si>
  <si>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</si>
  <si>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</si>
  <si>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</si>
  <si>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</si>
  <si>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</si>
  <si>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</si>
  <si>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</si>
  <si>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</si>
  <si>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</si>
  <si>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</si>
  <si>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</si>
  <si>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</si>
  <si>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</si>
  <si>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</si>
  <si>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</si>
  <si>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</si>
  <si>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</si>
  <si>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</si>
  <si>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</si>
  <si>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</si>
  <si>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</si>
  <si>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</si>
  <si>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</si>
  <si>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</si>
  <si>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</si>
  <si>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</si>
  <si>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</si>
  <si>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</si>
  <si>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</si>
  <si>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</si>
  <si>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</si>
  <si>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</si>
  <si>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</si>
  <si>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</si>
  <si>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</si>
  <si>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</si>
  <si>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</si>
  <si>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</si>
  <si>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</si>
  <si>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</si>
  <si>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</si>
  <si>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</si>
  <si>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</si>
  <si>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</si>
  <si>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</si>
  <si>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</si>
  <si>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</si>
  <si>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</si>
  <si>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</si>
  <si>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</si>
  <si>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</si>
  <si>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</si>
  <si>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</si>
  <si>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</si>
  <si>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</si>
  <si>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</si>
  <si>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</si>
  <si>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</si>
  <si>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</si>
  <si>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</si>
  <si>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</si>
  <si>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</si>
  <si>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</si>
  <si>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</si>
  <si>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</si>
  <si>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</si>
  <si>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</si>
  <si>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</si>
  <si>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</si>
  <si>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</si>
  <si>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</si>
  <si>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</si>
  <si>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</si>
  <si>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</si>
  <si>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</si>
  <si>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</si>
  <si>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</si>
  <si>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</si>
  <si>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</si>
  <si>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</si>
  <si>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</si>
  <si>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</si>
  <si>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</si>
  <si>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</si>
  <si>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</si>
  <si>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</si>
  <si>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</si>
  <si>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</si>
  <si>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</si>
  <si>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</si>
  <si>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</si>
  <si>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</si>
  <si>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</si>
  <si>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</si>
  <si>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</si>
  <si>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</si>
  <si>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</si>
  <si>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</si>
  <si>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</si>
  <si>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</si>
  <si>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</si>
  <si>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</si>
  <si>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</si>
  <si>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</si>
  <si>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</si>
  <si>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</si>
  <si>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</si>
  <si>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</si>
  <si>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</si>
  <si>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</si>
  <si>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</si>
  <si>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</si>
  <si>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</si>
  <si>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</si>
  <si>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</si>
  <si>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</si>
  <si>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</si>
  <si>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</si>
  <si>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</si>
  <si>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</si>
  <si>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</si>
  <si>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</si>
  <si>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</si>
  <si>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</si>
  <si>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</si>
  <si>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</si>
  <si>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</si>
  <si>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</si>
  <si>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</si>
  <si>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</si>
  <si>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</si>
  <si>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</si>
  <si>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</si>
  <si>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</si>
  <si>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</si>
  <si>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</si>
  <si>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</si>
  <si>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</si>
  <si>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</si>
  <si>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</si>
  <si>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</si>
  <si>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</si>
  <si>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</si>
  <si>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</si>
  <si>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</si>
  <si>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</si>
  <si>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</si>
  <si>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</si>
  <si>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</si>
  <si>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</si>
  <si>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</si>
  <si>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</si>
  <si>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</si>
  <si>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</si>
  <si>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</si>
  <si>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</si>
  <si>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</si>
  <si>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</si>
  <si>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</si>
  <si>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</si>
  <si>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</si>
  <si>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</si>
  <si>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</si>
  <si>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</si>
  <si>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</si>
  <si>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</si>
  <si>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</si>
  <si>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</si>
  <si>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</si>
  <si>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</si>
  <si>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</si>
  <si>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</si>
  <si>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</si>
  <si>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</si>
  <si>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</si>
  <si>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</si>
  <si>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</si>
  <si>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</si>
  <si>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</si>
  <si>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</si>
  <si>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</si>
  <si>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</si>
  <si>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</si>
  <si>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</si>
  <si>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</si>
  <si>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</si>
  <si>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</si>
  <si>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</si>
  <si>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</si>
  <si>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</si>
  <si>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</si>
  <si>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</si>
  <si>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</si>
  <si>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</si>
  <si>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</si>
  <si>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</si>
  <si>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</si>
  <si>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</si>
  <si>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</si>
  <si>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</si>
  <si>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</si>
  <si>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</si>
  <si>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</si>
  <si>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</si>
  <si>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</si>
  <si>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</si>
  <si>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</si>
  <si>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</si>
  <si>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</si>
  <si>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</si>
  <si>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</si>
  <si>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</si>
  <si>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</si>
  <si>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</si>
  <si>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</si>
  <si>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</si>
  <si>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</si>
  <si>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</si>
  <si>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</si>
  <si>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</si>
  <si>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</si>
  <si>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</si>
  <si>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</si>
  <si>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</si>
  <si>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</si>
  <si>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</si>
  <si>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</si>
  <si>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</si>
  <si>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</si>
  <si>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</si>
  <si>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</si>
  <si>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</si>
  <si>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</si>
  <si>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</si>
  <si>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</si>
  <si>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</si>
  <si>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</si>
  <si>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</si>
  <si>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</si>
  <si>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</si>
  <si>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</si>
  <si>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</si>
  <si>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</si>
  <si>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</si>
  <si>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</si>
  <si>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</si>
  <si>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</si>
  <si>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</si>
  <si>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</si>
  <si>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</si>
  <si>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</si>
  <si>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</si>
  <si>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</si>
  <si>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</si>
  <si>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</si>
  <si>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</si>
  <si>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</si>
  <si>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</si>
  <si>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</si>
  <si>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</si>
  <si>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</si>
  <si>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</si>
  <si>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</si>
  <si>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</si>
  <si>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</si>
  <si>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</si>
  <si>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</si>
  <si>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</si>
  <si>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</si>
  <si>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</si>
  <si>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</si>
  <si>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</si>
  <si>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</si>
  <si>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</si>
  <si>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</si>
  <si>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</si>
  <si>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</si>
  <si>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</si>
  <si>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</si>
  <si>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</si>
  <si>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</si>
  <si>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</si>
  <si>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</si>
  <si>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</si>
  <si>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</si>
  <si>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</si>
  <si>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</si>
  <si>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</si>
  <si>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</si>
  <si>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</si>
  <si>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</si>
  <si>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</si>
  <si>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</si>
  <si>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</si>
  <si>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</si>
  <si>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</si>
  <si>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</si>
  <si>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</si>
  <si>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</si>
  <si>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</si>
  <si>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</si>
  <si>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</si>
  <si>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</si>
  <si>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</si>
  <si>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</si>
  <si>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</si>
  <si>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</si>
  <si>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</si>
  <si>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</si>
  <si>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</si>
  <si>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</si>
  <si>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</si>
  <si>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</si>
  <si>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</si>
  <si>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</si>
  <si>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</si>
  <si>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</si>
  <si>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</si>
  <si>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</si>
  <si>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</si>
  <si>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</si>
  <si>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</si>
  <si>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</si>
  <si>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</si>
  <si>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</si>
  <si>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</si>
  <si>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</si>
  <si>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</si>
  <si>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</si>
  <si>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</si>
  <si>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</si>
  <si>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</si>
  <si>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</si>
  <si>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</si>
  <si>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</si>
  <si>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</si>
  <si>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</si>
  <si>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</si>
  <si>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</si>
  <si>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</si>
  <si>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</si>
  <si>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</si>
  <si>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</si>
  <si>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</si>
  <si>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</si>
  <si>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</si>
  <si>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</si>
  <si>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</si>
  <si>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</si>
  <si>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</si>
  <si>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</si>
  <si>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</si>
  <si>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</si>
  <si>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</si>
  <si>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</si>
  <si>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</si>
  <si>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</si>
  <si>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</si>
  <si>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</si>
  <si>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</si>
  <si>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</si>
  <si>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</si>
  <si>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</si>
  <si>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</si>
  <si>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</si>
  <si>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</si>
  <si>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</si>
  <si>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</si>
  <si>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</si>
  <si>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</si>
  <si>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</si>
  <si>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</si>
  <si>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</si>
  <si>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</si>
  <si>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</si>
  <si>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</si>
  <si>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</si>
  <si>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</si>
  <si>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</si>
  <si>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</si>
  <si>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</si>
  <si>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</si>
  <si>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</si>
  <si>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</si>
  <si>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</si>
  <si>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</si>
  <si>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</si>
  <si>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</si>
  <si>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</si>
  <si>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</si>
  <si>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</si>
  <si>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</si>
  <si>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</si>
  <si>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</si>
  <si>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</si>
  <si>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</si>
  <si>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</si>
  <si>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</si>
  <si>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</si>
  <si>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</si>
  <si>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</si>
  <si>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</si>
  <si>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</si>
  <si>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</si>
  <si>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</si>
  <si>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</si>
  <si>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</si>
  <si>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</si>
  <si>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</si>
  <si>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</si>
  <si>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</si>
  <si>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</si>
  <si>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</si>
  <si>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</si>
  <si>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</si>
  <si>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</si>
  <si>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</si>
  <si>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</si>
  <si>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</si>
  <si>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</si>
  <si>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</si>
  <si>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</si>
  <si>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</si>
  <si>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</si>
  <si>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</si>
  <si>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</si>
  <si>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</si>
  <si>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</si>
  <si>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</si>
  <si>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</si>
  <si>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</si>
  <si>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</si>
  <si>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</si>
  <si>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</si>
  <si>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</si>
  <si>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</si>
  <si>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</si>
  <si>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</si>
  <si>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</si>
  <si>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</si>
  <si>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</si>
  <si>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</si>
  <si>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</si>
  <si>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</si>
  <si>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</si>
  <si>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</si>
  <si>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</si>
  <si>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</si>
  <si>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</si>
  <si>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</si>
  <si>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</si>
  <si>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</si>
  <si>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</si>
  <si>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</si>
  <si>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</si>
  <si>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</si>
  <si>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</si>
  <si>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</si>
  <si>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</si>
  <si>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</si>
  <si>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</si>
  <si>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</si>
  <si>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</si>
  <si>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</si>
  <si>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</si>
  <si>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</si>
  <si>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</si>
  <si>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</si>
  <si>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</si>
  <si>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</si>
  <si>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</si>
  <si>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</si>
  <si>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</si>
  <si>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</si>
  <si>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</si>
  <si>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</si>
  <si>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</si>
  <si>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</si>
  <si>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</si>
  <si>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</si>
  <si>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</si>
  <si>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</si>
  <si>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</si>
  <si>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</si>
  <si>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</si>
  <si>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</si>
  <si>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</si>
  <si>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</si>
  <si>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</si>
  <si>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</si>
  <si>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</si>
  <si>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</si>
  <si>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</si>
  <si>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</si>
  <si>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</si>
  <si>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</si>
  <si>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</si>
  <si>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</si>
  <si>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</si>
  <si>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</si>
  <si>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</si>
  <si>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</si>
  <si>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</si>
  <si>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</si>
  <si>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</si>
  <si>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</si>
  <si>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</si>
  <si>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</si>
  <si>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</si>
  <si>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</si>
  <si>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</si>
  <si>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</si>
  <si>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</si>
  <si>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</si>
  <si>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</si>
  <si>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</si>
  <si>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</si>
  <si>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</si>
  <si>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</si>
  <si>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</si>
  <si>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</si>
  <si>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</si>
  <si>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</si>
  <si>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</si>
  <si>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</si>
  <si>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</si>
  <si>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</si>
  <si>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</si>
  <si>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</si>
  <si>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</si>
  <si>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</si>
  <si>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</si>
  <si>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</si>
  <si>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</si>
  <si>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</si>
  <si>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</si>
  <si>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</si>
  <si>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</si>
  <si>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</si>
  <si>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</si>
  <si>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</si>
  <si>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</si>
  <si>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</si>
  <si>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</si>
  <si>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</si>
  <si>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</si>
  <si>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</si>
  <si>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</si>
  <si>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</si>
  <si>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</si>
  <si>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</si>
  <si>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</si>
  <si>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</si>
  <si>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</si>
  <si>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</si>
  <si>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</si>
  <si>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</si>
  <si>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</si>
  <si>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</si>
  <si>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</si>
  <si>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</si>
  <si>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</si>
  <si>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</si>
  <si>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</si>
  <si>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</si>
  <si>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</si>
  <si>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</si>
  <si>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</si>
  <si>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</si>
  <si>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</si>
  <si>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</si>
  <si>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</si>
  <si>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</si>
  <si>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</si>
  <si>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</si>
  <si>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</si>
  <si>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</si>
  <si>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</si>
  <si>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</si>
  <si>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</si>
  <si>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</si>
  <si>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</si>
  <si>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</si>
  <si>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</si>
  <si>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</si>
  <si>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</si>
  <si>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</si>
  <si>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</si>
  <si>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</si>
  <si>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</si>
  <si>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</si>
  <si>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</si>
  <si>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</si>
  <si>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</si>
  <si>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</si>
  <si>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</si>
  <si>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</si>
  <si>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</si>
  <si>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</si>
  <si>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</si>
  <si>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</si>
  <si>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</si>
  <si>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</si>
  <si>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</si>
  <si>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</si>
  <si>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</si>
  <si>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</si>
  <si>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</si>
  <si>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</si>
  <si>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</si>
  <si>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</si>
  <si>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</si>
  <si>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</si>
  <si>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</si>
  <si>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</si>
  <si>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</si>
  <si>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</si>
  <si>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</si>
  <si>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</si>
  <si>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</si>
  <si>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</si>
  <si>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</si>
  <si>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</si>
  <si>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</si>
  <si>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</si>
  <si>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</si>
  <si>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</si>
  <si>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</si>
  <si>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</si>
  <si>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</si>
  <si>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</si>
  <si>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</si>
  <si>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</si>
  <si>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</si>
  <si>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</si>
  <si>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</si>
  <si>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</si>
  <si>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</si>
  <si>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</si>
  <si>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</si>
  <si>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</si>
  <si>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</si>
  <si>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</si>
  <si>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</si>
  <si>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</si>
  <si>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</si>
  <si>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</si>
  <si>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</si>
  <si>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</si>
  <si>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</si>
  <si>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</si>
  <si>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</si>
  <si>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</si>
  <si>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</si>
  <si>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</si>
  <si>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</si>
  <si>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</si>
  <si>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</si>
  <si>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</si>
  <si>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</si>
  <si>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</si>
  <si>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</si>
  <si>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</si>
  <si>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</si>
  <si>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</si>
  <si>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</si>
  <si>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</si>
  <si>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</si>
  <si>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</si>
  <si>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</si>
  <si>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</si>
  <si>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</si>
  <si>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</si>
  <si>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</si>
  <si>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</si>
  <si>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</si>
  <si>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</si>
  <si>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</si>
  <si>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</si>
  <si>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</si>
  <si>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</si>
  <si>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</si>
  <si>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</si>
  <si>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</si>
  <si>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</si>
  <si>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</si>
  <si>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</si>
  <si>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</si>
  <si>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</si>
  <si>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</si>
  <si>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</si>
  <si>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</si>
  <si>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</si>
  <si>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</si>
  <si>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</si>
  <si>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</si>
  <si>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</si>
  <si>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</si>
  <si>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</si>
  <si>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</si>
  <si>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</si>
  <si>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</si>
  <si>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</si>
  <si>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</si>
  <si>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</si>
  <si>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</si>
  <si>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</si>
  <si>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</si>
  <si>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</si>
  <si>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</si>
  <si>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</si>
  <si>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</si>
  <si>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</si>
  <si>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</si>
  <si>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</si>
  <si>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</si>
  <si>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</si>
  <si>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</si>
  <si>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</si>
  <si>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</si>
  <si>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</si>
  <si>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</si>
  <si>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</si>
  <si>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</si>
  <si>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</si>
  <si>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</si>
  <si>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</si>
  <si>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</si>
  <si>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</si>
  <si>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</si>
  <si>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</si>
  <si>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</si>
  <si>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</si>
  <si>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</si>
  <si>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</si>
  <si>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</si>
  <si>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</si>
  <si>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</si>
  <si>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</si>
  <si>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</si>
  <si>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</si>
  <si>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</si>
  <si>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</si>
  <si>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</si>
  <si>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</si>
  <si>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</si>
  <si>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</si>
  <si>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</si>
  <si>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</si>
  <si>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</si>
  <si>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</si>
  <si>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</si>
  <si>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</si>
  <si>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</si>
  <si>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</si>
  <si>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</si>
  <si>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</si>
  <si>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</si>
  <si>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</si>
  <si>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</si>
  <si>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</si>
  <si>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</si>
  <si>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</si>
  <si>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</si>
  <si>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</si>
  <si>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</si>
  <si>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</si>
  <si>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</si>
  <si>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</si>
  <si>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</si>
  <si>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</si>
  <si>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</si>
  <si>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</si>
  <si>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</si>
  <si>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</si>
  <si>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</si>
  <si>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</si>
  <si>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</si>
  <si>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</si>
  <si>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</si>
  <si>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</si>
  <si>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</si>
  <si>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</si>
  <si>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</si>
  <si>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</si>
  <si>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</si>
  <si>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</si>
  <si>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</si>
  <si>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</si>
  <si>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</si>
  <si>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</si>
  <si>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</si>
  <si>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</si>
  <si>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</si>
  <si>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</si>
  <si>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</si>
  <si>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</si>
  <si>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</si>
  <si>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</si>
  <si>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</si>
  <si>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</si>
  <si>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</si>
  <si>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</si>
  <si>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</si>
  <si>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</si>
  <si>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</si>
  <si>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</si>
  <si>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</si>
  <si>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</si>
  <si>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</si>
  <si>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</si>
  <si>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</si>
  <si>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</si>
  <si>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</si>
  <si>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</si>
  <si>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</si>
  <si>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</si>
  <si>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</si>
  <si>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</si>
  <si>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</si>
  <si>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</si>
  <si>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</si>
  <si>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</si>
  <si>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</si>
  <si>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</si>
  <si>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</si>
  <si>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</si>
  <si>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</si>
  <si>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</si>
  <si>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</si>
  <si>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</si>
  <si>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</si>
  <si>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</si>
  <si>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</si>
  <si>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</si>
  <si>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</si>
  <si>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</si>
  <si>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</si>
  <si>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</si>
  <si>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</si>
  <si>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</si>
  <si>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</si>
  <si>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</si>
  <si>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</si>
  <si>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</si>
  <si>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</si>
  <si>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</si>
  <si>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</si>
  <si>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</si>
  <si>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</si>
  <si>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</si>
  <si>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</si>
  <si>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</si>
  <si>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</si>
  <si>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</si>
  <si>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</si>
  <si>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</si>
  <si>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</si>
  <si>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</si>
  <si>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</si>
  <si>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</si>
  <si>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</si>
  <si>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</si>
  <si>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</si>
  <si>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</si>
  <si>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</si>
  <si>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</si>
  <si>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</si>
  <si>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</si>
  <si>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</si>
  <si>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</si>
  <si>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</si>
  <si>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</si>
  <si>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</si>
  <si>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</si>
  <si>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</si>
  <si>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</si>
  <si>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</si>
  <si>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</si>
  <si>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</si>
  <si>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</si>
  <si>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</si>
  <si>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</si>
  <si>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</si>
  <si>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</si>
  <si>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</si>
  <si>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</si>
  <si>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</si>
  <si>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</si>
  <si>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</si>
  <si>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</si>
  <si>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</si>
  <si>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</si>
  <si>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</si>
  <si>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</si>
  <si>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</si>
  <si>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</si>
  <si>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</si>
  <si>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</si>
  <si>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</si>
  <si>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</si>
  <si>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</si>
  <si>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</si>
  <si>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</si>
  <si>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</si>
  <si>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</si>
  <si>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</si>
  <si>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</si>
  <si>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</si>
  <si>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</si>
  <si>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</si>
  <si>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</si>
  <si>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</si>
  <si>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</si>
  <si>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</si>
  <si>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</si>
  <si>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</si>
  <si>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</si>
  <si>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</si>
  <si>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</si>
  <si>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</si>
  <si>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</si>
  <si>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</si>
  <si>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</si>
  <si>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</si>
  <si>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</si>
  <si>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</si>
  <si>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</si>
  <si>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</si>
  <si>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</si>
  <si>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</si>
  <si>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</si>
  <si>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</si>
  <si>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</si>
  <si>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</si>
  <si>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</si>
  <si>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</si>
  <si>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</si>
  <si>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</si>
  <si>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</si>
  <si>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</si>
  <si>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</si>
  <si>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</si>
  <si>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</si>
  <si>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</si>
  <si>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</si>
  <si>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</si>
  <si>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</si>
  <si>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</si>
  <si>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</si>
  <si>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</si>
  <si>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</si>
  <si>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</si>
  <si>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</si>
  <si>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</si>
  <si>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</si>
  <si>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</si>
  <si>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</si>
  <si>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</si>
  <si>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</si>
  <si>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</si>
  <si>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</si>
  <si>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</si>
  <si>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</si>
  <si>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</si>
  <si>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</si>
  <si>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</si>
  <si>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</si>
  <si>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</si>
  <si>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</si>
  <si>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</si>
  <si>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</si>
  <si>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</si>
  <si>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</si>
  <si>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</si>
  <si>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</si>
  <si>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</si>
  <si>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</si>
  <si>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</si>
  <si>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</si>
  <si>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</si>
  <si>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</si>
  <si>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</si>
  <si>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</si>
  <si>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</si>
  <si>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</si>
  <si>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</si>
  <si>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</si>
  <si>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</si>
  <si>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</si>
  <si>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</si>
  <si>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</si>
  <si>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</si>
  <si>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</si>
  <si>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</si>
  <si>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</si>
  <si>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</si>
  <si>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</si>
  <si>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</si>
  <si>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</si>
  <si>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</si>
  <si>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</si>
  <si>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</si>
  <si>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</si>
  <si>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</si>
  <si>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</si>
  <si>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</si>
  <si>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</si>
  <si>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</si>
  <si>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</si>
  <si>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</si>
  <si>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</si>
  <si>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</si>
  <si>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</si>
  <si>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</si>
  <si>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</si>
  <si>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</si>
  <si>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</si>
  <si>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</si>
  <si>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</si>
  <si>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</si>
  <si>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</si>
  <si>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</si>
  <si>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</si>
  <si>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</si>
  <si>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</si>
  <si>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</si>
  <si>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</si>
  <si>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</si>
  <si>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</si>
  <si>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</si>
  <si>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</si>
  <si>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</si>
  <si>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</si>
  <si>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</si>
  <si>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</si>
  <si>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</si>
  <si>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</si>
  <si>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</si>
  <si>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</si>
  <si>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</si>
  <si>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</si>
  <si>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</si>
  <si>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</si>
  <si>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</si>
  <si>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</si>
  <si>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</si>
  <si>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</si>
  <si>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</si>
  <si>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</si>
  <si>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</si>
  <si>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</si>
  <si>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</si>
  <si>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</si>
  <si>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</si>
  <si>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</si>
  <si>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</si>
  <si>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</si>
  <si>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</si>
  <si>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</si>
  <si>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</si>
  <si>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</si>
  <si>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</si>
  <si>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</si>
  <si>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</si>
  <si>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</si>
  <si>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</si>
  <si>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</si>
  <si>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</si>
  <si>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</si>
  <si>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</si>
  <si>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</si>
  <si>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</si>
  <si>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</si>
  <si>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</si>
  <si>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</si>
  <si>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</si>
  <si>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</si>
  <si>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</si>
  <si>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</si>
  <si>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</si>
  <si>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</si>
  <si>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</si>
  <si>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</si>
  <si>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</si>
  <si>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</si>
  <si>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</si>
  <si>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</si>
  <si>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</si>
  <si>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</si>
  <si>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</si>
  <si>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</si>
  <si>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</si>
  <si>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</si>
  <si>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</si>
  <si>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</si>
  <si>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</si>
  <si>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</si>
  <si>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</si>
  <si>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</si>
  <si>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</si>
  <si>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</si>
  <si>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</si>
  <si>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</si>
  <si>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</si>
  <si>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</si>
  <si>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</si>
  <si>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</si>
  <si>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</si>
  <si>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</si>
  <si>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</si>
  <si>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</si>
  <si>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</si>
  <si>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</si>
  <si>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</si>
  <si>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</si>
  <si>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</si>
  <si>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</si>
  <si>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</si>
  <si>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</si>
  <si>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</si>
  <si>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</si>
  <si>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</si>
  <si>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</si>
  <si>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</si>
  <si>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</si>
  <si>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</si>
  <si>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</si>
  <si>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</si>
  <si>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</si>
  <si>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</si>
  <si>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</si>
  <si>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</si>
  <si>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</si>
  <si>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</si>
  <si>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</si>
  <si>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</si>
  <si>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</si>
  <si>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</si>
  <si>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</si>
  <si>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</si>
  <si>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</si>
  <si>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</si>
  <si>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</si>
  <si>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</si>
  <si>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</si>
  <si>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</si>
  <si>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</si>
  <si>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</si>
  <si>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</si>
  <si>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</si>
  <si>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</si>
  <si>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</si>
  <si>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</si>
  <si>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</si>
  <si>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</si>
  <si>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</si>
  <si>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</si>
  <si>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</si>
  <si>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</si>
  <si>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</si>
  <si>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</si>
  <si>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</si>
  <si>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</si>
  <si>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</si>
  <si>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</si>
  <si>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</si>
  <si>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</si>
  <si>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</si>
  <si>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</si>
  <si>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</si>
  <si>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</si>
  <si>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</si>
  <si>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</si>
  <si>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</si>
  <si>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</si>
  <si>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</si>
  <si>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</si>
  <si>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</si>
  <si>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</si>
  <si>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</si>
  <si>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</si>
  <si>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</si>
  <si>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</si>
  <si>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</si>
  <si>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</si>
  <si>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</si>
  <si>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</si>
  <si>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</si>
  <si>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</si>
  <si>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</si>
  <si>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</si>
  <si>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</si>
  <si>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</si>
  <si>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</si>
  <si>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</si>
  <si>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</si>
  <si>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</si>
  <si>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</si>
  <si>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</si>
  <si>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</si>
  <si>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</si>
  <si>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</si>
  <si>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</si>
  <si>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</si>
  <si>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</si>
  <si>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</si>
  <si>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</si>
  <si>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</si>
  <si>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</si>
  <si>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</si>
  <si>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</si>
  <si>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</si>
  <si>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</si>
  <si>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</si>
  <si>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</si>
  <si>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</si>
  <si>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</si>
  <si>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</si>
  <si>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</si>
  <si>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</si>
  <si>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</si>
  <si>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</si>
  <si>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</si>
  <si>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</si>
  <si>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</si>
  <si>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</si>
  <si>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</si>
  <si>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</si>
  <si>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</si>
  <si>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</si>
  <si>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</si>
  <si>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</si>
  <si>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</si>
  <si>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</si>
  <si>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</si>
  <si>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</si>
  <si>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</si>
  <si>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</si>
  <si>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</si>
  <si>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</si>
  <si>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</si>
  <si>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</si>
  <si>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</si>
  <si>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</si>
  <si>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</si>
  <si>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</si>
  <si>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</si>
  <si>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</si>
  <si>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</si>
  <si>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</si>
  <si>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</si>
  <si>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</si>
  <si>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</si>
  <si>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</si>
  <si>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</si>
  <si>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</si>
  <si>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</si>
  <si>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</si>
  <si>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</si>
  <si>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</si>
  <si>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</si>
  <si>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</si>
  <si>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</si>
  <si>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</si>
  <si>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</si>
  <si>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</si>
  <si>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</si>
  <si>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</si>
  <si>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</si>
  <si>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</si>
  <si>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</si>
  <si>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</si>
  <si>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</si>
  <si>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</si>
  <si>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</si>
  <si>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</si>
  <si>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</si>
  <si>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</si>
  <si>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</si>
  <si>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</si>
  <si>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</si>
  <si>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</si>
  <si>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</si>
  <si>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</si>
  <si>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</si>
  <si>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</si>
  <si>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</si>
  <si>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</si>
  <si>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</si>
  <si>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</si>
  <si>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</si>
  <si>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</si>
  <si>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</si>
  <si>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</si>
  <si>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</si>
  <si>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</si>
  <si>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</si>
  <si>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</si>
  <si>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</si>
  <si>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</si>
  <si>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</si>
  <si>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</si>
  <si>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</si>
  <si>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</si>
  <si>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</si>
  <si>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</si>
  <si>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</si>
  <si>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</si>
  <si>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</si>
  <si>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</si>
  <si>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</si>
  <si>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</si>
  <si>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</si>
  <si>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</si>
  <si>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</si>
  <si>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</si>
  <si>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</si>
  <si>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</si>
  <si>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</si>
  <si>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</si>
  <si>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</si>
  <si>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</si>
  <si>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</si>
  <si>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</si>
  <si>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</si>
  <si>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</si>
  <si>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</si>
  <si>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</si>
  <si>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</si>
  <si>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</si>
  <si>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</si>
  <si>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</si>
  <si>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</si>
  <si>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</si>
  <si>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</si>
  <si>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</si>
  <si>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</si>
  <si>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</si>
  <si>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</si>
  <si>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</si>
  <si>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</si>
  <si>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</si>
  <si>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</si>
  <si>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</si>
  <si>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</si>
  <si>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</si>
  <si>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</si>
  <si>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</si>
  <si>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</si>
  <si>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</si>
  <si>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</si>
  <si>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</si>
  <si>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</si>
  <si>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</si>
  <si>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</si>
  <si>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</si>
  <si>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</si>
  <si>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</si>
  <si>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</si>
  <si>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</si>
  <si>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</si>
  <si>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</si>
  <si>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</si>
  <si>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</si>
  <si>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</si>
  <si>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</si>
  <si>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</si>
  <si>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</si>
  <si>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</si>
  <si>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</si>
  <si>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</si>
  <si>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</si>
  <si>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</si>
  <si>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</si>
  <si>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</si>
  <si>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</si>
  <si>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</si>
  <si>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</si>
  <si>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</si>
  <si>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</si>
  <si>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</si>
  <si>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</si>
  <si>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</si>
  <si>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</si>
  <si>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</si>
  <si>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</si>
  <si>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</si>
  <si>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</si>
  <si>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</si>
  <si>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</si>
  <si>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</si>
  <si>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</si>
  <si>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</si>
  <si>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</si>
  <si>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</si>
  <si>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</si>
  <si>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</si>
  <si>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</si>
  <si>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</si>
  <si>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</si>
  <si>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</si>
  <si>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</si>
  <si>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</si>
  <si>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</si>
  <si>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</si>
  <si>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</si>
  <si>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</si>
  <si>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</si>
  <si>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</si>
  <si>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</si>
  <si>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</si>
  <si>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</si>
  <si>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</si>
  <si>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</si>
  <si>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</si>
  <si>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</si>
  <si>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</si>
  <si>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</si>
  <si>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</si>
  <si>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</si>
  <si>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</si>
  <si>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</si>
  <si>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</si>
  <si>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</si>
  <si>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</si>
  <si>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</si>
  <si>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</si>
  <si>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</si>
  <si>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</si>
  <si>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</si>
  <si>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</si>
  <si>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</si>
  <si>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</si>
  <si>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</si>
  <si>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</si>
  <si>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</si>
  <si>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</si>
  <si>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</si>
  <si>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</si>
  <si>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</si>
  <si>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</si>
  <si>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</si>
  <si>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</si>
  <si>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</si>
  <si>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</si>
  <si>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</si>
  <si>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</si>
  <si>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</si>
  <si>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</si>
  <si>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</si>
  <si>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</si>
  <si>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</si>
  <si>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</si>
  <si>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</si>
  <si>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</si>
  <si>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</si>
  <si>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</si>
  <si>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</si>
  <si>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</si>
  <si>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</si>
  <si>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</si>
  <si>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</si>
  <si>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</si>
  <si>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</si>
  <si>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</si>
  <si>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</si>
  <si>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</si>
  <si>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</si>
  <si>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</si>
  <si>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</si>
  <si>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</si>
  <si>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</si>
  <si>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</si>
  <si>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</si>
  <si>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</si>
  <si>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</si>
  <si>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</si>
  <si>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</si>
  <si>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</si>
  <si>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</si>
  <si>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</si>
  <si>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</si>
  <si>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</si>
  <si>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</si>
  <si>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</si>
  <si>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</si>
  <si>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</si>
  <si>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</si>
  <si>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</si>
  <si>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</si>
  <si>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</si>
  <si>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</si>
  <si>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</si>
  <si>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</si>
  <si>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</si>
  <si>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</si>
  <si>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</si>
  <si>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</si>
  <si>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</si>
  <si>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</si>
  <si>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</si>
  <si>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</si>
  <si>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</si>
  <si>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</si>
  <si>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</si>
  <si>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</si>
  <si>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</si>
  <si>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</si>
  <si>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</si>
  <si>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</si>
  <si>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</si>
  <si>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</si>
  <si>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</si>
  <si>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</si>
  <si>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</si>
  <si>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</si>
  <si>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</si>
  <si>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</si>
  <si>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</si>
  <si>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</si>
  <si>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</si>
  <si>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</si>
  <si>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</si>
  <si>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</si>
  <si>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</si>
  <si>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</si>
  <si>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</si>
  <si>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</si>
  <si>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</si>
  <si>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</si>
  <si>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</si>
  <si>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</si>
  <si>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</si>
  <si>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</si>
  <si>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</si>
  <si>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</si>
  <si>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</si>
  <si>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</si>
  <si>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</si>
  <si>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</si>
  <si>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</si>
  <si>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</si>
  <si>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</si>
  <si>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</si>
  <si>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</si>
  <si>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</si>
  <si>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</si>
  <si>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</si>
  <si>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</si>
  <si>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</si>
  <si>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</si>
  <si>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</si>
  <si>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</si>
  <si>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</si>
  <si>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</si>
  <si>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</si>
  <si>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</si>
  <si>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</si>
  <si>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</si>
  <si>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</si>
  <si>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</si>
  <si>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</si>
  <si>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</si>
  <si>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</si>
  <si>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</si>
  <si>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</si>
  <si>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</si>
  <si>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</si>
  <si>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</si>
  <si>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</si>
  <si>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</si>
  <si>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</si>
  <si>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</si>
  <si>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</si>
  <si>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</si>
  <si>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</si>
  <si>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</si>
  <si>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</si>
  <si>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</si>
  <si>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</si>
  <si>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</si>
  <si>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</si>
  <si>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</si>
  <si>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</si>
  <si>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</si>
  <si>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</si>
  <si>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</si>
  <si>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</si>
  <si>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</si>
  <si>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</si>
  <si>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</si>
  <si>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</si>
  <si>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</si>
  <si>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</si>
  <si>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</si>
  <si>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</si>
  <si>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</si>
  <si>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</si>
  <si>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</si>
  <si>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</si>
  <si>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</si>
  <si>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</si>
  <si>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</si>
  <si>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</si>
  <si>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</si>
  <si>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</si>
  <si>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</si>
  <si>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</si>
  <si>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</si>
  <si>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</si>
  <si>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</si>
  <si>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</si>
  <si>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</si>
  <si>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</si>
  <si>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</si>
  <si>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</si>
  <si>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</si>
  <si>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</si>
  <si>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</si>
  <si>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</si>
  <si>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</si>
  <si>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</si>
  <si>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</si>
  <si>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</si>
  <si>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</si>
  <si>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</si>
  <si>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</si>
  <si>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</si>
  <si>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</si>
  <si>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</si>
  <si>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</si>
  <si>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</si>
  <si>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</si>
  <si>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</si>
  <si>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</si>
  <si>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</si>
  <si>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</si>
  <si>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</si>
  <si>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</si>
  <si>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</si>
  <si>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</si>
  <si>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</si>
  <si>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</si>
  <si>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</si>
  <si>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</si>
  <si>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</si>
  <si>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</si>
  <si>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</si>
  <si>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</si>
  <si>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</si>
  <si>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</si>
  <si>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</si>
  <si>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</si>
  <si>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</si>
  <si>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</si>
  <si>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</si>
  <si>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</si>
  <si>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</si>
  <si>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</si>
  <si>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</si>
  <si>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</si>
  <si>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</si>
  <si>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</si>
  <si>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</si>
  <si>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</si>
  <si>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</si>
  <si>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</si>
  <si>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</si>
  <si>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</si>
  <si>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</si>
  <si>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</si>
  <si>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</si>
  <si>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</si>
  <si>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</si>
  <si>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</si>
  <si>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</si>
  <si>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</si>
  <si>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</si>
  <si>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</si>
  <si>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</si>
  <si>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</si>
  <si>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</si>
  <si>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</si>
  <si>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</si>
  <si>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</si>
  <si>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</si>
  <si>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</si>
  <si>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</si>
  <si>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</si>
  <si>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</si>
  <si>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</si>
  <si>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</si>
  <si>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</si>
  <si>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</si>
  <si>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</si>
  <si>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</si>
  <si>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</si>
  <si>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</si>
  <si>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</si>
  <si>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</si>
  <si>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</si>
  <si>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</si>
  <si>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</si>
  <si>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</si>
  <si>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</si>
  <si>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</si>
  <si>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</si>
  <si>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</si>
  <si>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</si>
  <si>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</si>
  <si>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</si>
  <si>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</si>
  <si>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</si>
  <si>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</si>
  <si>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</si>
  <si>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</si>
  <si>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</si>
  <si>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</si>
  <si>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</si>
  <si>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</si>
  <si>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</si>
  <si>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</si>
  <si>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</si>
  <si>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</si>
  <si>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</si>
  <si>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</si>
  <si>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</si>
  <si>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</si>
  <si>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</si>
  <si>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</si>
  <si>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</si>
  <si>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</si>
  <si>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</si>
  <si>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</si>
  <si>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</si>
  <si>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</si>
  <si>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</si>
  <si>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</si>
  <si>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</si>
  <si>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</si>
  <si>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</si>
  <si>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</si>
  <si>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</si>
  <si>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</si>
  <si>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</si>
  <si>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</si>
  <si>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</si>
  <si>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</si>
  <si>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</si>
  <si>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</si>
  <si>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</si>
  <si>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</si>
  <si>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</si>
  <si>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</si>
  <si>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</si>
  <si>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</si>
  <si>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</si>
  <si>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</si>
  <si>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</si>
  <si>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</si>
  <si>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</si>
  <si>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</si>
  <si>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</si>
  <si>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</si>
  <si>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</si>
  <si>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</si>
  <si>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</si>
  <si>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</si>
  <si>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</si>
  <si>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</si>
  <si>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</si>
  <si>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</si>
  <si>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</si>
  <si>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</si>
  <si>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</si>
  <si>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</si>
  <si>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</si>
  <si>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</si>
  <si>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</si>
  <si>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</si>
  <si>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</si>
  <si>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</si>
  <si>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</si>
  <si>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</si>
  <si>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</si>
  <si>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</si>
  <si>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</si>
  <si>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</si>
  <si>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</si>
  <si>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</si>
  <si>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</si>
  <si>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</si>
  <si>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</si>
  <si>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</si>
  <si>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</si>
  <si>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</si>
  <si>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</si>
  <si>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</si>
  <si>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</si>
  <si>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</si>
  <si>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</si>
  <si>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</si>
  <si>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</si>
  <si>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</si>
  <si>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</si>
  <si>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</si>
  <si>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</si>
  <si>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</si>
  <si>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</si>
  <si>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</si>
  <si>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</si>
  <si>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</si>
  <si>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</si>
  <si>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</si>
  <si>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</si>
  <si>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</si>
  <si>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</si>
  <si>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</si>
  <si>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</si>
  <si>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</si>
  <si>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</si>
  <si>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</si>
  <si>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</si>
  <si>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</si>
  <si>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</si>
  <si>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</si>
  <si>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</si>
  <si>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</si>
  <si>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</si>
  <si>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</si>
  <si>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</si>
  <si>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</si>
  <si>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</si>
  <si>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</si>
  <si>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</si>
  <si>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</si>
  <si>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</si>
  <si>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</si>
  <si>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</si>
  <si>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</si>
  <si>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</si>
  <si>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</si>
  <si>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</si>
  <si>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</si>
  <si>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</si>
  <si>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</si>
  <si>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</si>
  <si>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</si>
  <si>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</si>
  <si>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</si>
  <si>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</si>
  <si>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</si>
  <si>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</si>
  <si>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</si>
  <si>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</si>
  <si>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</si>
  <si>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</si>
  <si>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</si>
  <si>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</si>
  <si>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</si>
  <si>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</si>
  <si>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</si>
  <si>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</si>
  <si>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</si>
  <si>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</si>
  <si>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</si>
  <si>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</si>
  <si>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</si>
  <si>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</si>
  <si>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</si>
  <si>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</si>
  <si>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</si>
  <si>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</si>
  <si>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</si>
  <si>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</si>
  <si>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</si>
  <si>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</si>
  <si>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</si>
  <si>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</si>
  <si>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</si>
  <si>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</si>
  <si>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</si>
  <si>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</si>
  <si>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</si>
  <si>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</si>
  <si>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</si>
  <si>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</si>
  <si>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</si>
  <si>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</si>
  <si>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</si>
  <si>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</si>
  <si>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</si>
  <si>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</si>
  <si>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</si>
  <si>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</si>
  <si>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</si>
  <si>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</si>
  <si>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</si>
  <si>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</si>
  <si>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</si>
  <si>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</si>
  <si>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</si>
  <si>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</si>
  <si>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</si>
  <si>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</si>
  <si>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</si>
  <si>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</si>
  <si>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</si>
  <si>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</si>
  <si>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</si>
  <si>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</si>
  <si>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</si>
  <si>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</si>
  <si>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</si>
  <si>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</si>
  <si>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</si>
  <si>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</si>
  <si>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</si>
  <si>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</si>
  <si>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</si>
  <si>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</si>
  <si>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</si>
  <si>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</si>
  <si>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</si>
  <si>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</si>
  <si>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</si>
  <si>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</si>
  <si>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</si>
  <si>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</si>
  <si>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</si>
  <si>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</si>
  <si>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</si>
  <si>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</si>
  <si>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</si>
  <si>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</si>
  <si>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</si>
  <si>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</si>
  <si>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</si>
  <si>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</si>
  <si>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</si>
  <si>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</si>
  <si>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</si>
  <si>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</si>
  <si>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</si>
  <si>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</si>
  <si>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</si>
  <si>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</si>
  <si>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</si>
  <si>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</si>
  <si>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</si>
  <si>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</si>
  <si>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</si>
  <si>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</si>
  <si>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</si>
  <si>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</si>
  <si>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</si>
  <si>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</si>
  <si>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</si>
  <si>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</si>
  <si>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</si>
  <si>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</si>
  <si>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</si>
  <si>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</si>
  <si>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</si>
  <si>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</si>
  <si>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</si>
  <si>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</si>
  <si>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</si>
  <si>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</si>
  <si>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</si>
  <si>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</si>
  <si>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</si>
  <si>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</si>
  <si>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</si>
  <si>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</si>
  <si>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</si>
  <si>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</si>
  <si>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</si>
  <si>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</si>
  <si>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</si>
  <si>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</si>
  <si>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</si>
  <si>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</si>
  <si>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</si>
  <si>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</si>
  <si>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</si>
  <si>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</si>
  <si>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</si>
  <si>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</si>
  <si>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</si>
  <si>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</si>
  <si>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</si>
  <si>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</si>
  <si>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</si>
  <si>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</si>
  <si>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</si>
  <si>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</si>
  <si>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</si>
  <si>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</si>
  <si>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</si>
  <si>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</si>
  <si>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</si>
  <si>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</si>
  <si>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</si>
  <si>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</si>
  <si>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</si>
  <si>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</si>
  <si>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</si>
  <si>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</si>
  <si>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</si>
  <si>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</si>
  <si>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</si>
  <si>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</si>
  <si>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</si>
  <si>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</si>
  <si>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</si>
  <si>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</si>
  <si>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</si>
  <si>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</si>
  <si>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</si>
  <si>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</si>
  <si>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</si>
  <si>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</si>
  <si>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</si>
  <si>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</si>
  <si>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</si>
  <si>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</si>
  <si>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</si>
  <si>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</si>
  <si>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</si>
  <si>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</si>
  <si>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</si>
  <si>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</si>
  <si>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</si>
  <si>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</si>
  <si>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</si>
  <si>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</si>
  <si>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</si>
  <si>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</si>
  <si>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</si>
  <si>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</si>
  <si>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</si>
  <si>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</si>
  <si>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</si>
  <si>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</si>
  <si>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</si>
  <si>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</si>
  <si>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</si>
  <si>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</si>
  <si>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</si>
  <si>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</si>
  <si>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</si>
  <si>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</si>
  <si>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</si>
  <si>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</si>
  <si>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</si>
  <si>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</si>
  <si>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</si>
  <si>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</si>
  <si>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</si>
  <si>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</si>
  <si>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</si>
  <si>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</si>
  <si>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</si>
  <si>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</si>
  <si>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</si>
  <si>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</si>
  <si>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</si>
  <si>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</si>
  <si>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</si>
  <si>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</si>
  <si>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</si>
  <si>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</si>
  <si>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</si>
  <si>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</si>
  <si>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</si>
  <si>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</si>
  <si>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</si>
  <si>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</si>
  <si>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</si>
  <si>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</si>
  <si>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</si>
  <si>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</si>
  <si>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</si>
  <si>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</si>
  <si>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</si>
  <si>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</si>
  <si>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</si>
  <si>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</si>
  <si>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</si>
  <si>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</si>
  <si>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</si>
  <si>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</si>
  <si>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</si>
  <si>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</si>
  <si>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</si>
  <si>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</si>
  <si>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</si>
  <si>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</si>
  <si>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</si>
  <si>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</si>
  <si>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</si>
  <si>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</si>
  <si>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</si>
  <si>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</si>
  <si>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</si>
  <si>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</si>
  <si>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</si>
  <si>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</si>
  <si>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</si>
  <si>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</si>
  <si>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</si>
  <si>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</si>
  <si>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</si>
  <si>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</si>
  <si>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</si>
  <si>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</si>
  <si>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</si>
  <si>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</si>
  <si>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</si>
  <si>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</si>
  <si>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</si>
  <si>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</si>
  <si>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</si>
  <si>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</si>
  <si>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</si>
  <si>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</si>
  <si>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</si>
  <si>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</si>
  <si>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</si>
  <si>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</si>
  <si>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</si>
  <si>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</si>
  <si>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</si>
  <si>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</si>
  <si>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</si>
  <si>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</si>
  <si>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</si>
  <si>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</si>
  <si>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</si>
  <si>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</si>
  <si>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</si>
  <si>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</si>
  <si>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</si>
  <si>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</si>
  <si>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</si>
  <si>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</si>
  <si>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</si>
  <si>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</si>
  <si>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</si>
  <si>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</si>
  <si>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</si>
  <si>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</si>
  <si>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</si>
  <si>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</si>
  <si>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</si>
  <si>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</si>
  <si>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</si>
  <si>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</si>
  <si>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</si>
  <si>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</si>
  <si>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</si>
  <si>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</si>
  <si>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</si>
  <si>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</si>
  <si>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</si>
  <si>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</si>
  <si>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</si>
  <si>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</si>
  <si>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</si>
  <si>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</si>
  <si>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</si>
  <si>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</si>
  <si>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</si>
  <si>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</si>
  <si>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</si>
  <si>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</si>
  <si>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</si>
  <si>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</si>
  <si>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</si>
  <si>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</si>
  <si>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</si>
  <si>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</si>
  <si>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</si>
  <si>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</si>
  <si>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</si>
  <si>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</si>
  <si>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</si>
  <si>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</si>
  <si>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</si>
  <si>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</si>
  <si>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</si>
  <si>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</si>
  <si>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</si>
  <si>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</si>
  <si>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</si>
  <si>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</si>
  <si>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</si>
  <si>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</si>
  <si>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</si>
  <si>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</si>
  <si>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</si>
  <si>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</si>
  <si>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</si>
  <si>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</si>
  <si>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</si>
  <si>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</si>
  <si>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</si>
  <si>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</si>
  <si>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</si>
  <si>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</si>
  <si>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</si>
  <si>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</si>
  <si>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</si>
  <si>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</si>
  <si>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</si>
  <si>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</si>
  <si>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</si>
  <si>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</si>
  <si>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</si>
  <si>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</si>
  <si>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</si>
  <si>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</si>
  <si>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</si>
  <si>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</si>
  <si>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</si>
  <si>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</si>
  <si>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</si>
  <si>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</si>
  <si>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</si>
  <si>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</si>
  <si>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</si>
  <si>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</si>
  <si>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</si>
  <si>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</si>
  <si>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</si>
  <si>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</si>
  <si>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</si>
  <si>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</si>
  <si>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</si>
  <si>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</si>
  <si>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</si>
  <si>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</si>
  <si>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</si>
  <si>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</si>
  <si>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</si>
  <si>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</si>
  <si>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</si>
  <si>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</si>
  <si>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</si>
  <si>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</si>
  <si>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</si>
  <si>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</si>
  <si>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</si>
  <si>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</si>
  <si>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</si>
  <si>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</si>
  <si>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</si>
  <si>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</si>
  <si>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</si>
  <si>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</si>
  <si>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</si>
  <si>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</si>
  <si>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</si>
  <si>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</si>
  <si>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</si>
  <si>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</si>
  <si>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</si>
  <si>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</si>
  <si>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</si>
  <si>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</si>
  <si>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</si>
  <si>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</si>
  <si>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</si>
  <si>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</si>
  <si>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</si>
  <si>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</si>
  <si>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</si>
  <si>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</si>
  <si>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</si>
  <si>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</si>
  <si>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</si>
  <si>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</si>
  <si>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</si>
  <si>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</si>
  <si>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</si>
  <si>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</si>
  <si>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</si>
  <si>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</si>
  <si>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</si>
  <si>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</si>
  <si>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</si>
  <si>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</si>
  <si>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</si>
  <si>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</si>
  <si>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</si>
  <si>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</si>
  <si>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</si>
  <si>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</si>
  <si>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</si>
  <si>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</si>
  <si>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</si>
  <si>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</si>
  <si>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</si>
  <si>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</si>
  <si>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</si>
  <si>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</si>
  <si>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</si>
  <si>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</si>
  <si>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</si>
  <si>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</si>
  <si>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</si>
  <si>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</si>
  <si>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</si>
  <si>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</si>
  <si>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</si>
  <si>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</si>
  <si>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</si>
  <si>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</si>
  <si>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</si>
  <si>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</si>
  <si>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</si>
  <si>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</si>
  <si>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</si>
  <si>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</si>
  <si>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</si>
  <si>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</si>
  <si>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</si>
  <si>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</si>
  <si>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</si>
  <si>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</si>
  <si>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</si>
  <si>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</si>
  <si>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</si>
  <si>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</si>
  <si>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</si>
  <si>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</si>
  <si>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</si>
  <si>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</si>
  <si>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</si>
  <si>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</si>
  <si>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</si>
  <si>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</si>
  <si>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</si>
  <si>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</si>
  <si>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</si>
  <si>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</si>
  <si>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</si>
  <si>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</si>
  <si>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</si>
  <si>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</si>
  <si>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</si>
  <si>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</si>
  <si>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</si>
  <si>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</si>
  <si>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</si>
  <si>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</si>
  <si>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</si>
  <si>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</si>
  <si>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</si>
  <si>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</si>
  <si>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</si>
  <si>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</si>
  <si>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</si>
  <si>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</si>
  <si>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</si>
  <si>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</si>
  <si>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</si>
  <si>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</si>
  <si>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</si>
  <si>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</si>
  <si>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</si>
  <si>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</si>
  <si>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</si>
  <si>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</si>
  <si>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</si>
  <si>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</si>
  <si>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</si>
  <si>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</si>
  <si>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</si>
  <si>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</si>
  <si>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</si>
  <si>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</si>
  <si>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</si>
  <si>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</si>
  <si>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</si>
  <si>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</si>
  <si>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</si>
  <si>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</si>
  <si>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</si>
  <si>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</si>
  <si>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</si>
  <si>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</si>
  <si>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</si>
  <si>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</si>
  <si>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</si>
  <si>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</si>
  <si>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</si>
  <si>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</si>
  <si>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</si>
  <si>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</si>
  <si>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</si>
  <si>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</si>
  <si>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</si>
  <si>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</si>
  <si>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</si>
  <si>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</si>
  <si>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</si>
  <si>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</si>
  <si>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</si>
  <si>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</si>
  <si>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</si>
  <si>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</si>
  <si>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</si>
  <si>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</si>
  <si>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</si>
  <si>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</si>
  <si>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</si>
  <si>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</si>
  <si>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</si>
  <si>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</si>
  <si>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</si>
  <si>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</si>
  <si>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</si>
  <si>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</si>
  <si>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</si>
  <si>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</si>
  <si>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</si>
  <si>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</si>
  <si>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</si>
  <si>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</si>
  <si>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</si>
  <si>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</si>
  <si>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</si>
  <si>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</si>
  <si>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</si>
  <si>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</si>
  <si>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</si>
  <si>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</si>
  <si>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</si>
  <si>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</si>
  <si>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</si>
  <si>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</si>
  <si>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</si>
  <si>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</si>
  <si>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</si>
  <si>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</si>
  <si>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</si>
  <si>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</si>
  <si>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</si>
  <si>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</si>
  <si>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</si>
  <si>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</si>
  <si>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</si>
  <si>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</si>
  <si>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</si>
  <si>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</si>
  <si>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</si>
  <si>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</si>
  <si>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</si>
  <si>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</si>
  <si>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</si>
  <si>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</si>
  <si>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</si>
  <si>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</si>
  <si>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</si>
  <si>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</si>
  <si>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</si>
  <si>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</si>
  <si>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</si>
  <si>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</si>
  <si>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</si>
  <si>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</si>
  <si>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</si>
  <si>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</si>
  <si>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</si>
  <si>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</si>
  <si>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</si>
  <si>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</si>
  <si>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</si>
  <si>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</si>
  <si>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</si>
  <si>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</si>
  <si>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</si>
  <si>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</si>
  <si>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</si>
  <si>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</si>
  <si>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</si>
  <si>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</si>
  <si>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</si>
  <si>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</si>
  <si>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</si>
  <si>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</si>
  <si>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</si>
  <si>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</si>
  <si>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</si>
  <si>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</si>
  <si>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</si>
  <si>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</si>
  <si>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</si>
  <si>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</si>
  <si>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</si>
  <si>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</si>
  <si>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</si>
  <si>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</si>
  <si>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</si>
  <si>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</si>
  <si>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</si>
  <si>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</si>
  <si>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</si>
  <si>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</si>
  <si>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</si>
  <si>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</si>
  <si>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</si>
  <si>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</si>
  <si>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</si>
  <si>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</si>
  <si>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</si>
  <si>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</si>
  <si>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</si>
  <si>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</si>
  <si>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</si>
  <si>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</si>
  <si>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</si>
  <si>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</si>
  <si>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</si>
  <si>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</si>
  <si>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</si>
  <si>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</si>
  <si>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</si>
  <si>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</si>
  <si>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</si>
  <si>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</si>
  <si>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</si>
  <si>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</si>
  <si>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</si>
  <si>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</si>
  <si>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</si>
  <si>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</si>
  <si>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</si>
  <si>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</si>
  <si>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</si>
  <si>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</si>
  <si>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</si>
  <si>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</si>
  <si>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</si>
  <si>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</si>
  <si>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</si>
  <si>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</si>
  <si>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</si>
  <si>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</si>
  <si>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</si>
  <si>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</si>
  <si>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</si>
  <si>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</si>
  <si>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</si>
  <si>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</si>
  <si>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</si>
  <si>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</si>
  <si>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</si>
  <si>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</si>
  <si>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</si>
  <si>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</si>
  <si>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</si>
  <si>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</si>
  <si>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</si>
  <si>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</si>
  <si>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</si>
  <si>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</si>
  <si>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</si>
  <si>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</si>
  <si>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</si>
  <si>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</si>
  <si>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</si>
  <si>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</si>
  <si>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</si>
  <si>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</si>
  <si>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</si>
  <si>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</si>
  <si>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</si>
  <si>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</si>
  <si>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</si>
  <si>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</si>
  <si>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</si>
  <si>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</si>
  <si>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</si>
  <si>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</si>
  <si>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</si>
  <si>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</si>
  <si>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</si>
  <si>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</si>
  <si>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</si>
  <si>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</si>
  <si>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</si>
  <si>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</si>
  <si>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</si>
  <si>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</si>
  <si>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</si>
  <si>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</si>
  <si>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</si>
  <si>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</si>
  <si>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</si>
  <si>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</si>
  <si>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</si>
  <si>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</si>
  <si>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</si>
  <si>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</si>
  <si>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</si>
  <si>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</si>
  <si>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</si>
  <si>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</si>
  <si>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</si>
  <si>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</si>
  <si>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</si>
  <si>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</si>
  <si>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</si>
  <si>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</si>
  <si>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</si>
  <si>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</si>
  <si>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</si>
  <si>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</si>
  <si>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</si>
  <si>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</si>
  <si>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</si>
  <si>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</si>
  <si>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</si>
  <si>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</si>
  <si>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</si>
  <si>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</si>
  <si>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</si>
  <si>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</si>
  <si>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</si>
  <si>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</si>
  <si>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</si>
  <si>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</si>
  <si>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</si>
  <si>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</si>
  <si>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</si>
  <si>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</si>
  <si>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</si>
  <si>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</si>
  <si>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</si>
  <si>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</si>
  <si>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</si>
  <si>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</si>
  <si>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</si>
  <si>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</si>
  <si>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</si>
  <si>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</si>
  <si>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</si>
  <si>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</si>
  <si>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</si>
  <si>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</si>
  <si>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</si>
  <si>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</si>
  <si>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</si>
  <si>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</si>
  <si>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</si>
  <si>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</si>
  <si>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</si>
  <si>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</si>
  <si>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</si>
  <si>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</si>
  <si>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</si>
  <si>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</si>
  <si>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</si>
  <si>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</si>
  <si>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</si>
  <si>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</si>
  <si>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</si>
  <si>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</si>
  <si>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</si>
  <si>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</si>
  <si>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</si>
  <si>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</si>
  <si>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</si>
  <si>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</si>
  <si>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</si>
  <si>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</si>
  <si>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</si>
  <si>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</si>
  <si>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</si>
  <si>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</si>
  <si>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</si>
  <si>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</si>
  <si>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</si>
  <si>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</si>
  <si>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</si>
  <si>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</si>
  <si>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</si>
  <si>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</si>
  <si>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</si>
  <si>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</si>
  <si>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</si>
  <si>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</si>
  <si>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</si>
  <si>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</si>
  <si>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</si>
  <si>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</si>
  <si>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</si>
  <si>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</si>
  <si>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</si>
  <si>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</si>
  <si>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</si>
  <si>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</si>
  <si>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</si>
  <si>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</si>
  <si>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</si>
  <si>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</si>
  <si>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</si>
  <si>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</si>
  <si>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</si>
  <si>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</si>
  <si>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</si>
  <si>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</si>
  <si>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</si>
  <si>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</si>
  <si>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</si>
  <si>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</si>
  <si>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</si>
  <si>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</si>
  <si>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</si>
  <si>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</si>
  <si>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</si>
  <si>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</si>
  <si>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</si>
  <si>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</si>
  <si>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</si>
  <si>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</si>
  <si>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</si>
  <si>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</si>
  <si>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</si>
  <si>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</si>
  <si>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</si>
  <si>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</si>
  <si>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</si>
  <si>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</si>
  <si>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</si>
  <si>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</si>
  <si>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</si>
  <si>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</si>
  <si>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</si>
  <si>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</si>
  <si>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</si>
  <si>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</si>
  <si>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</si>
  <si>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</si>
  <si>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</si>
  <si>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</si>
  <si>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</si>
  <si>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</si>
  <si>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</si>
  <si>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</si>
  <si>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</si>
  <si>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</si>
  <si>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</si>
  <si>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</si>
  <si>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</si>
  <si>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</si>
  <si>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</si>
  <si>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</si>
  <si>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</si>
  <si>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</si>
  <si>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</si>
  <si>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</si>
  <si>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</si>
  <si>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</si>
  <si>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</si>
  <si>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</si>
  <si>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</si>
  <si>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</si>
  <si>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</si>
  <si>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</si>
  <si>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</si>
  <si>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</si>
  <si>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</si>
  <si>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</si>
  <si>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</si>
  <si>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</si>
  <si>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</si>
  <si>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</si>
  <si>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</si>
  <si>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</si>
  <si>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</si>
  <si>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</si>
  <si>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</si>
  <si>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</si>
  <si>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</si>
  <si>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</si>
  <si>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</si>
  <si>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</si>
  <si>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</si>
  <si>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</si>
  <si>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</si>
  <si>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</si>
  <si>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</si>
  <si>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</si>
  <si>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</si>
  <si>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</si>
  <si>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</si>
  <si>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</si>
  <si>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</si>
  <si>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</si>
  <si>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</si>
  <si>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</si>
  <si>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</si>
  <si>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</si>
  <si>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</si>
  <si>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</si>
  <si>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</si>
  <si>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</si>
  <si>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</si>
  <si>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</si>
  <si>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</si>
  <si>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</si>
  <si>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</si>
  <si>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</si>
  <si>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</si>
  <si>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</si>
  <si>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</si>
  <si>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</si>
  <si>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</si>
  <si>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</si>
  <si>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</si>
  <si>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</si>
  <si>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</si>
  <si>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</si>
  <si>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</si>
  <si>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</si>
  <si>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</si>
  <si>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</si>
  <si>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</si>
  <si>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</si>
  <si>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</si>
  <si>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</si>
  <si>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</si>
  <si>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</si>
  <si>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</si>
  <si>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</si>
  <si>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</si>
  <si>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</si>
  <si>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</si>
  <si>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</si>
  <si>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</si>
  <si>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</si>
  <si>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</si>
  <si>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</si>
  <si>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</si>
  <si>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</si>
  <si>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</si>
  <si>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</si>
  <si>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</si>
  <si>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</si>
  <si>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</si>
  <si>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</si>
  <si>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</si>
  <si>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</si>
  <si>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</si>
  <si>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</si>
  <si>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</si>
  <si>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</si>
  <si>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</si>
  <si>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</si>
  <si>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</si>
  <si>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</si>
  <si>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</si>
  <si>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</si>
  <si>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</si>
  <si>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</si>
  <si>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</si>
  <si>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</si>
  <si>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</si>
  <si>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</si>
  <si>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</si>
  <si>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</si>
  <si>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</si>
  <si>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</si>
  <si>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</si>
  <si>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</si>
  <si>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</si>
  <si>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</si>
  <si>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</si>
  <si>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</si>
  <si>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</si>
  <si>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</si>
  <si>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</si>
  <si>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</si>
  <si>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</si>
  <si>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</si>
  <si>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</si>
  <si>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</si>
  <si>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</si>
  <si>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</si>
  <si>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</si>
  <si>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</si>
  <si>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</si>
  <si>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</si>
  <si>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</si>
  <si>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</si>
  <si>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</si>
  <si>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</si>
  <si>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</si>
  <si>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</si>
  <si>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</si>
  <si>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</si>
  <si>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</si>
  <si>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</si>
  <si>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</si>
  <si>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</si>
  <si>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</si>
  <si>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</si>
  <si>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</si>
  <si>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</si>
  <si>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</si>
  <si>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</si>
  <si>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</si>
  <si>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</si>
  <si>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</si>
  <si>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</si>
  <si>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</si>
  <si>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</si>
  <si>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</si>
  <si>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</si>
  <si>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</si>
  <si>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</si>
  <si>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</si>
  <si>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</si>
  <si>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</si>
  <si>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</si>
  <si>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</si>
  <si>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</si>
  <si>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</si>
  <si>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</si>
  <si>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</si>
  <si>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</si>
  <si>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</si>
  <si>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</si>
  <si>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</si>
  <si>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</si>
  <si>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</si>
  <si>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</si>
  <si>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</si>
  <si>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</si>
  <si>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</si>
  <si>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</si>
  <si>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</si>
  <si>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</si>
  <si>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</si>
  <si>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</si>
  <si>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</si>
  <si>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</si>
  <si>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</si>
  <si>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</si>
  <si>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</si>
  <si>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</si>
  <si>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</si>
  <si>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</si>
  <si>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</si>
  <si>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</si>
  <si>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</si>
  <si>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</si>
  <si>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</si>
  <si>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</si>
  <si>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</si>
  <si>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</si>
  <si>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</si>
  <si>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</si>
  <si>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</si>
  <si>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</si>
  <si>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</si>
  <si>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</si>
  <si>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</si>
  <si>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</si>
  <si>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</si>
  <si>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</si>
  <si>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</si>
  <si>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</si>
  <si>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</si>
  <si>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</si>
  <si>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</si>
  <si>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</si>
  <si>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</si>
  <si>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</si>
  <si>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</si>
  <si>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</si>
  <si>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</si>
  <si>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</si>
  <si>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</si>
  <si>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</si>
  <si>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</si>
  <si>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</si>
  <si>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</si>
  <si>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</si>
  <si>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</si>
  <si>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</si>
  <si>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</si>
  <si>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</si>
  <si>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</si>
  <si>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</si>
  <si>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</si>
  <si>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</si>
  <si>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</si>
  <si>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</si>
  <si>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</si>
  <si>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</si>
  <si>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</si>
  <si>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</si>
  <si>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</si>
  <si>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</si>
  <si>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</si>
  <si>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</si>
  <si>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</si>
  <si>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</si>
  <si>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</si>
  <si>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</si>
  <si>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</si>
  <si>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</si>
  <si>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</si>
  <si>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</si>
  <si>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</si>
  <si>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</si>
  <si>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</si>
  <si>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</si>
  <si>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</si>
  <si>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</si>
  <si>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</si>
  <si>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</si>
  <si>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</si>
  <si>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</si>
  <si>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</si>
  <si>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</si>
  <si>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</si>
  <si>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</si>
  <si>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</si>
  <si>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</si>
  <si>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</si>
  <si>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</si>
  <si>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</si>
  <si>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</si>
  <si>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</si>
  <si>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</si>
  <si>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</si>
  <si>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</si>
  <si>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</si>
  <si>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</si>
  <si>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</si>
  <si>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</si>
  <si>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</si>
  <si>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</si>
  <si>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</si>
  <si>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</si>
  <si>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</si>
  <si>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</si>
  <si>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</si>
  <si>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</si>
  <si>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</si>
  <si>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</si>
  <si>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</si>
  <si>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</si>
  <si>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</si>
  <si>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</si>
  <si>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</si>
  <si>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</si>
  <si>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</si>
  <si>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</si>
  <si>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</si>
  <si>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</si>
  <si>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</si>
  <si>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</si>
  <si>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</si>
  <si>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</si>
  <si>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</si>
  <si>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</si>
  <si>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</si>
  <si>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</si>
  <si>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</si>
  <si>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</si>
  <si>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</si>
  <si>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</si>
  <si>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</si>
  <si>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</si>
  <si>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</si>
  <si>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</si>
  <si>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</si>
  <si>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</si>
  <si>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</si>
  <si>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</si>
  <si>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</si>
  <si>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</si>
  <si>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</si>
  <si>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</si>
  <si>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</si>
  <si>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</si>
  <si>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</si>
  <si>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</si>
  <si>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</si>
  <si>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</si>
  <si>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</si>
  <si>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</si>
  <si>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</si>
  <si>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</si>
  <si>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</si>
  <si>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</si>
  <si>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</si>
  <si>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</si>
  <si>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</si>
  <si>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</si>
  <si>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</si>
  <si>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</si>
  <si>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</si>
  <si>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</si>
  <si>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</si>
  <si>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</si>
  <si>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</si>
  <si>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</si>
  <si>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</si>
  <si>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</si>
  <si>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</si>
  <si>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</si>
  <si>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</si>
  <si>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</si>
  <si>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</si>
  <si>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</si>
  <si>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</si>
  <si>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</si>
  <si>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</si>
  <si>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</si>
  <si>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</si>
  <si>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</si>
  <si>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</si>
  <si>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</si>
  <si>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</si>
  <si>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</si>
  <si>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</si>
  <si>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</si>
  <si>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</si>
  <si>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</si>
  <si>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</si>
  <si>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</si>
  <si>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</si>
  <si>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</si>
  <si>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</si>
  <si>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</si>
  <si>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</si>
  <si>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</si>
  <si>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</si>
  <si>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</si>
  <si>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</si>
  <si>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</si>
  <si>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</si>
  <si>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</si>
  <si>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</si>
  <si>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</si>
  <si>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</si>
  <si>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</si>
  <si>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</si>
  <si>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</si>
  <si>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</si>
  <si>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</si>
  <si>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</si>
  <si>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</si>
  <si>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</si>
  <si>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</si>
  <si>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</si>
  <si>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</si>
  <si>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</si>
  <si>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</si>
  <si>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</si>
  <si>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</si>
  <si>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</si>
  <si>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</si>
  <si>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</si>
  <si>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</si>
  <si>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</si>
  <si>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</si>
  <si>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</si>
  <si>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</si>
  <si>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</si>
  <si>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</si>
  <si>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</si>
  <si>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</si>
  <si>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</si>
  <si>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</si>
  <si>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</si>
  <si>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</si>
  <si>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</si>
  <si>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</si>
  <si>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</si>
  <si>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</si>
  <si>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</si>
  <si>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</si>
  <si>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</si>
  <si>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</si>
  <si>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</si>
  <si>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</si>
  <si>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</si>
  <si>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</si>
  <si>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</si>
  <si>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</si>
  <si>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</si>
  <si>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</si>
  <si>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</si>
  <si>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</si>
  <si>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</si>
  <si>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</si>
  <si>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</si>
  <si>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</si>
  <si>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</si>
  <si>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</si>
  <si>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</si>
  <si>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</si>
  <si>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</si>
  <si>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</si>
  <si>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</si>
  <si>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</si>
  <si>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</si>
  <si>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</si>
  <si>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</si>
  <si>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</si>
  <si>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</si>
  <si>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</si>
  <si>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</si>
  <si>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</si>
  <si>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</si>
  <si>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</si>
  <si>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</si>
  <si>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</si>
  <si>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</si>
  <si>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</si>
  <si>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</si>
  <si>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</si>
  <si>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</si>
  <si>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</si>
  <si>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</si>
  <si>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</si>
  <si>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</si>
  <si>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</si>
  <si>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</si>
  <si>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</si>
  <si>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</si>
  <si>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</si>
  <si>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</si>
  <si>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</si>
  <si>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</si>
  <si>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</si>
  <si>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</si>
  <si>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</si>
  <si>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</si>
  <si>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</si>
  <si>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</si>
  <si>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</si>
  <si>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</si>
  <si>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</si>
  <si>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</si>
  <si>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</si>
  <si>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</si>
  <si>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</si>
  <si>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</si>
  <si>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</si>
  <si>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</si>
  <si>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</si>
  <si>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</si>
  <si>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</si>
  <si>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</si>
  <si>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</si>
  <si>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</si>
  <si>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</si>
  <si>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</si>
  <si>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</si>
  <si>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</si>
  <si>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</si>
  <si>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</si>
  <si>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</si>
  <si>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</si>
  <si>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</si>
  <si>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</si>
  <si>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</si>
  <si>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</si>
  <si>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</si>
  <si>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</si>
  <si>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</si>
  <si>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</si>
  <si>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</si>
  <si>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</si>
  <si>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</si>
  <si>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</si>
  <si>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</si>
  <si>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</si>
  <si>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</si>
  <si>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</si>
  <si>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</si>
  <si>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</si>
  <si>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</si>
  <si>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</si>
  <si>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</si>
  <si>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</si>
  <si>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</si>
  <si>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</si>
  <si>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</si>
  <si>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</si>
  <si>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</si>
  <si>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</si>
  <si>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</si>
  <si>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</si>
  <si>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</si>
  <si>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</si>
  <si>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</si>
  <si>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</si>
  <si>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</si>
  <si>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</si>
  <si>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</si>
  <si>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</si>
  <si>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</si>
  <si>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</si>
  <si>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</si>
  <si>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</si>
  <si>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</si>
  <si>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</si>
  <si>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</si>
  <si>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</si>
  <si>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</si>
  <si>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</si>
  <si>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</si>
  <si>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</si>
  <si>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</si>
  <si>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</si>
  <si>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</si>
  <si>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</si>
  <si>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</si>
  <si>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</si>
  <si>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</si>
  <si>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</si>
  <si>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</si>
  <si>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</si>
  <si>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</si>
  <si>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</si>
  <si>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</si>
  <si>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</si>
  <si>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</si>
  <si>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</si>
  <si>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</si>
  <si>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</si>
  <si>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</si>
  <si>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</si>
  <si>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</si>
  <si>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</si>
  <si>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</si>
  <si>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</si>
  <si>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</si>
  <si>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</si>
  <si>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</si>
  <si>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</si>
  <si>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</si>
  <si>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</si>
  <si>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</si>
  <si>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</si>
  <si>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</si>
  <si>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</si>
  <si>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</si>
  <si>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</si>
  <si>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</si>
  <si>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</si>
  <si>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</si>
  <si>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</si>
  <si>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</si>
  <si>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</si>
  <si>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</si>
  <si>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</si>
  <si>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</si>
  <si>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</si>
  <si>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</si>
  <si>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</si>
  <si>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</si>
  <si>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</si>
  <si>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</si>
  <si>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</si>
  <si>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</si>
  <si>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</si>
  <si>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</si>
  <si>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</si>
  <si>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</si>
  <si>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</si>
  <si>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</si>
  <si>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</si>
  <si>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</si>
  <si>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</si>
  <si>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</si>
  <si>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</si>
  <si>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</si>
  <si>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</si>
  <si>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</si>
  <si>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</si>
  <si>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</si>
  <si>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</si>
  <si>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</si>
  <si>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</si>
  <si>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</si>
  <si>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</si>
  <si>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</si>
  <si>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</si>
  <si>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</si>
  <si>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</si>
  <si>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</si>
  <si>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</si>
  <si>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</si>
  <si>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</si>
  <si>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</si>
  <si>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</si>
  <si>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</si>
  <si>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</si>
  <si>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</si>
  <si>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</si>
  <si>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</si>
  <si>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</si>
  <si>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</si>
  <si>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</si>
  <si>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</si>
  <si>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</si>
  <si>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</si>
  <si>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</si>
  <si>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</si>
  <si>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</si>
  <si>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</si>
  <si>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</si>
  <si>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</si>
  <si>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</si>
  <si>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</si>
  <si>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</si>
  <si>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</si>
  <si>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</si>
  <si>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</si>
  <si>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</si>
  <si>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</si>
  <si>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</si>
  <si>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</si>
  <si>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</si>
  <si>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</si>
  <si>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</si>
  <si>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</si>
  <si>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</si>
  <si>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</si>
  <si>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</si>
  <si>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</si>
  <si>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</si>
  <si>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</si>
  <si>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</si>
  <si>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</si>
  <si>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</si>
  <si>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</si>
  <si>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</si>
  <si>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</si>
  <si>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</si>
  <si>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</si>
  <si>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</si>
  <si>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</si>
  <si>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</si>
  <si>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</si>
  <si>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</si>
  <si>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</si>
  <si>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</si>
  <si>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</si>
  <si>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</si>
  <si>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</si>
  <si>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</si>
  <si>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</si>
  <si>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</si>
  <si>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</si>
  <si>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</si>
  <si>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</si>
  <si>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</si>
  <si>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</si>
  <si>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</si>
  <si>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</si>
  <si>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</si>
  <si>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</si>
  <si>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</si>
  <si>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</si>
  <si>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</si>
  <si>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</si>
  <si>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</si>
  <si>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</si>
  <si>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</si>
  <si>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</si>
  <si>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</si>
  <si>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</si>
  <si>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</si>
  <si>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</si>
  <si>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</si>
  <si>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</si>
  <si>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</si>
  <si>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</si>
  <si>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</si>
  <si>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</si>
  <si>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</si>
  <si>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</si>
  <si>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</si>
  <si>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</si>
  <si>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</si>
  <si>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</si>
  <si>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</si>
  <si>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</si>
  <si>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</si>
  <si>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</si>
  <si>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</si>
  <si>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</si>
  <si>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</si>
  <si>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</si>
  <si>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</si>
  <si>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</si>
  <si>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</si>
  <si>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</si>
  <si>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</si>
  <si>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</si>
  <si>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</si>
  <si>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</si>
  <si>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</si>
  <si>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</si>
  <si>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</si>
  <si>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</si>
  <si>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</si>
  <si>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</si>
  <si>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</si>
  <si>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</si>
  <si>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</si>
  <si>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</si>
  <si>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</si>
  <si>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</si>
  <si>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</si>
  <si>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</si>
  <si>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</si>
  <si>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</si>
  <si>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</si>
  <si>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</si>
  <si>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</si>
  <si>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</si>
  <si>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</si>
  <si>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</si>
  <si>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</si>
  <si>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</si>
  <si>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</si>
  <si>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</si>
  <si>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</si>
  <si>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</si>
  <si>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</si>
  <si>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</si>
  <si>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</si>
  <si>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</si>
  <si>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</si>
  <si>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</si>
  <si>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</si>
  <si>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</si>
  <si>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</si>
  <si>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</si>
  <si>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</si>
  <si>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</si>
  <si>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</si>
  <si>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</si>
  <si>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</si>
  <si>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</si>
  <si>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</si>
  <si>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</si>
  <si>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</si>
  <si>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</si>
  <si>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</si>
  <si>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</si>
  <si>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</si>
  <si>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</si>
  <si>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</si>
  <si>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</si>
  <si>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</si>
  <si>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</si>
  <si>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</si>
  <si>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</si>
  <si>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</si>
  <si>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</si>
  <si>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</si>
  <si>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</si>
  <si>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</si>
  <si>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</si>
  <si>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</si>
  <si>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</si>
  <si>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</si>
  <si>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</si>
  <si>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</si>
  <si>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</si>
  <si>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</si>
  <si>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</si>
  <si>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</si>
  <si>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</si>
  <si>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</si>
  <si>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</si>
  <si>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</si>
  <si>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</si>
  <si>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</si>
  <si>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</si>
  <si>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</si>
  <si>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</si>
  <si>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</si>
  <si>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</si>
  <si>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</si>
  <si>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</si>
  <si>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</si>
  <si>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</si>
  <si>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</si>
  <si>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</si>
  <si>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</si>
  <si>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</si>
  <si>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</si>
  <si>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</si>
  <si>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</si>
  <si>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</si>
  <si>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</si>
  <si>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</si>
  <si>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</si>
  <si>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</si>
  <si>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</si>
  <si>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</si>
  <si>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</si>
  <si>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</si>
  <si>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</si>
  <si>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</si>
  <si>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</si>
  <si>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</si>
  <si>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</si>
  <si>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</si>
  <si>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</si>
  <si>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</si>
  <si>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</si>
  <si>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</si>
  <si>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</si>
  <si>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</si>
  <si>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</si>
  <si>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</si>
  <si>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</si>
  <si>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</si>
  <si>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</si>
  <si>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</si>
  <si>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</si>
  <si>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</si>
  <si>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</si>
  <si>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</si>
  <si>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</si>
  <si>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</si>
  <si>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</si>
  <si>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</si>
  <si>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</si>
  <si>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</si>
  <si>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</si>
  <si>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</si>
  <si>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</si>
  <si>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</si>
  <si>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</si>
  <si>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</si>
  <si>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</si>
  <si>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</si>
  <si>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</si>
  <si>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</si>
  <si>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</si>
  <si>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</si>
  <si>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</si>
  <si>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</si>
  <si>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</si>
  <si>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</si>
  <si>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</si>
  <si>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</si>
  <si>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</si>
  <si>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</si>
  <si>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</si>
  <si>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</si>
  <si>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</si>
  <si>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</si>
  <si>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</si>
  <si>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</si>
  <si>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</si>
  <si>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</si>
  <si>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</si>
  <si>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</si>
  <si>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</si>
  <si>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</si>
  <si>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</si>
  <si>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</si>
  <si>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</si>
  <si>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</si>
  <si>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</si>
  <si>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</si>
  <si>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</si>
  <si>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</si>
  <si>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</si>
  <si>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</si>
  <si>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</si>
  <si>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</si>
  <si>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</si>
  <si>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</si>
  <si>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</si>
  <si>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</si>
  <si>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</si>
  <si>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</si>
  <si>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</si>
  <si>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</si>
  <si>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</si>
  <si>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</si>
  <si>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</si>
  <si>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</si>
  <si>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</si>
  <si>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</si>
  <si>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</si>
  <si>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</si>
  <si>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</si>
  <si>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</si>
  <si>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</si>
  <si>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</si>
  <si>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</si>
  <si>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</si>
  <si>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</si>
  <si>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</si>
  <si>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</si>
  <si>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</si>
  <si>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</si>
  <si>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</si>
  <si>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</si>
  <si>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</si>
  <si>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</si>
  <si>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</si>
  <si>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</si>
  <si>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</si>
  <si>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</si>
  <si>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</si>
  <si>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</si>
  <si>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</si>
  <si>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</si>
  <si>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</si>
  <si>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</si>
  <si>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</si>
  <si>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</si>
  <si>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</si>
  <si>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</si>
  <si>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</si>
  <si>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</si>
  <si>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</si>
  <si>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</si>
  <si>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</si>
  <si>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</si>
  <si>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</si>
  <si>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</si>
  <si>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</si>
  <si>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</si>
  <si>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</si>
  <si>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</si>
  <si>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</si>
  <si>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</si>
  <si>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</si>
  <si>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</si>
  <si>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</si>
  <si>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</si>
  <si>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</si>
  <si>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</si>
  <si>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</si>
  <si>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</si>
  <si>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</si>
  <si>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</si>
  <si>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</si>
  <si>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</si>
  <si>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</si>
  <si>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</si>
  <si>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</si>
  <si>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</si>
  <si>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</si>
  <si>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</si>
  <si>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</si>
  <si>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</si>
  <si>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</si>
  <si>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</si>
  <si>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</si>
  <si>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</si>
  <si>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</si>
  <si>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</si>
  <si>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</si>
  <si>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</si>
  <si>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</si>
  <si>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</si>
  <si>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</si>
  <si>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</si>
  <si>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</si>
  <si>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</si>
  <si>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</si>
  <si>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</si>
  <si>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</si>
  <si>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</si>
  <si>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</si>
  <si>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</si>
  <si>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</si>
  <si>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</si>
  <si>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</si>
  <si>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</si>
  <si>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</si>
  <si>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</si>
  <si>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</si>
  <si>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</si>
  <si>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</si>
  <si>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</si>
  <si>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</si>
  <si>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</si>
  <si>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</si>
  <si>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</si>
  <si>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</si>
  <si>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</si>
  <si>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</si>
  <si>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</si>
  <si>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</si>
  <si>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</si>
  <si>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</si>
  <si>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</si>
  <si>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</si>
  <si>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</si>
  <si>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</si>
  <si>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</si>
  <si>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</si>
  <si>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</si>
  <si>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</si>
  <si>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</si>
  <si>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</si>
  <si>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</si>
  <si>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</si>
  <si>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</si>
  <si>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</si>
  <si>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</si>
  <si>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</si>
  <si>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</si>
  <si>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</si>
  <si>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</si>
  <si>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</si>
  <si>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</si>
  <si>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</si>
  <si>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</si>
  <si>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</si>
  <si>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</si>
  <si>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</si>
  <si>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</si>
  <si>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</si>
  <si>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</si>
  <si>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</si>
  <si>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</si>
  <si>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</si>
  <si>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</si>
  <si>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</si>
  <si>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</si>
  <si>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</si>
  <si>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</si>
  <si>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</si>
  <si>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</si>
  <si>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</si>
  <si>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</si>
  <si>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</si>
  <si>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</si>
  <si>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</si>
  <si>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</si>
  <si>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</si>
  <si>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</si>
  <si>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</si>
  <si>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</si>
  <si>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</si>
  <si>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</si>
  <si>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</si>
  <si>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</si>
  <si>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</si>
  <si>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</si>
  <si>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</si>
  <si>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</si>
  <si>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</si>
  <si>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</si>
  <si>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</si>
  <si>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</si>
  <si>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</si>
  <si>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</si>
  <si>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</si>
  <si>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</si>
  <si>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</si>
  <si>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</si>
  <si>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</si>
  <si>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</si>
  <si>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</si>
  <si>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</si>
  <si>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</si>
  <si>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</si>
  <si>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</si>
  <si>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</si>
  <si>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</si>
  <si>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</si>
  <si>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</si>
  <si>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</si>
  <si>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</si>
  <si>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</si>
  <si>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</si>
  <si>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</si>
  <si>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</si>
  <si>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</si>
  <si>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</si>
  <si>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</si>
  <si>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</si>
  <si>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</si>
  <si>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</si>
  <si>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</si>
  <si>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</si>
  <si>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</si>
  <si>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</si>
  <si>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</si>
  <si>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</si>
  <si>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</si>
  <si>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</si>
  <si>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</si>
  <si>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</si>
  <si>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</si>
  <si>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</si>
  <si>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</si>
  <si>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</si>
  <si>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</si>
  <si>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</si>
  <si>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</si>
  <si>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</si>
  <si>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</si>
  <si>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</si>
  <si>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</si>
  <si>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</si>
  <si>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</si>
  <si>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</si>
  <si>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</si>
  <si>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</si>
  <si>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</si>
  <si>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</si>
  <si>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</si>
  <si>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</si>
  <si>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</si>
  <si>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</si>
  <si>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</si>
  <si>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</si>
  <si>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</si>
  <si>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</si>
  <si>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</si>
  <si>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</si>
  <si>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</si>
  <si>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</si>
  <si>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</si>
  <si>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</si>
  <si>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</si>
  <si>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</si>
  <si>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</si>
  <si>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</si>
  <si>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</si>
  <si>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</si>
  <si>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</si>
  <si>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</si>
  <si>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</si>
  <si>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</si>
  <si>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</si>
  <si>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</si>
  <si>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</si>
  <si>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</si>
  <si>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</si>
  <si>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</si>
  <si>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</si>
  <si>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</si>
  <si>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</si>
  <si>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</si>
  <si>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</si>
  <si>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</si>
  <si>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</si>
  <si>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</si>
  <si>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</si>
  <si>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</si>
  <si>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</si>
  <si>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</si>
  <si>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</si>
  <si>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</si>
  <si>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</si>
  <si>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</si>
  <si>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</si>
  <si>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</si>
  <si>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</si>
  <si>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</si>
  <si>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</si>
  <si>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</si>
  <si>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</si>
  <si>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</si>
  <si>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</si>
  <si>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</si>
  <si>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</si>
  <si>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</si>
  <si>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</si>
  <si>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</si>
  <si>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</si>
  <si>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</si>
  <si>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</si>
  <si>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</si>
  <si>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</si>
  <si>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</si>
  <si>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</si>
  <si>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</si>
  <si>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</si>
  <si>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</si>
  <si>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</si>
  <si>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</si>
  <si>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</si>
  <si>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</si>
  <si>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</si>
  <si>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</si>
  <si>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</si>
  <si>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</si>
  <si>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</si>
  <si>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</si>
  <si>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</si>
  <si>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</si>
  <si>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</si>
  <si>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</si>
  <si>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</si>
  <si>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</si>
  <si>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</si>
  <si>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</si>
  <si>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</si>
  <si>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</si>
  <si>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</si>
  <si>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</si>
  <si>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</si>
  <si>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</si>
  <si>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</si>
  <si>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</si>
  <si>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</si>
  <si>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</si>
  <si>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</si>
  <si>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</si>
  <si>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</si>
  <si>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</si>
  <si>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</si>
  <si>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</si>
  <si>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</si>
  <si>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</si>
  <si>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</si>
  <si>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</si>
  <si>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</si>
  <si>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</si>
  <si>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</si>
  <si>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</si>
  <si>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</si>
  <si>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</si>
  <si>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</si>
  <si>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</si>
  <si>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</si>
  <si>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</si>
  <si>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</si>
  <si>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</si>
  <si>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</si>
  <si>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</si>
  <si>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</si>
  <si>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</si>
  <si>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</si>
  <si>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</si>
  <si>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</si>
  <si>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</si>
  <si>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</si>
  <si>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</si>
  <si>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</si>
  <si>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</si>
  <si>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</si>
  <si>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</si>
  <si>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</si>
  <si>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</si>
  <si>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</si>
  <si>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</si>
  <si>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</si>
  <si>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</si>
  <si>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</si>
  <si>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</si>
  <si>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</si>
  <si>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</si>
  <si>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</si>
  <si>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</si>
  <si>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</si>
  <si>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</si>
  <si>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</si>
  <si>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</si>
  <si>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</si>
  <si>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</si>
  <si>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</si>
  <si>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</si>
  <si>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</si>
  <si>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</si>
  <si>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</si>
  <si>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</si>
  <si>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</si>
  <si>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</si>
  <si>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</si>
  <si>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</si>
  <si>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</si>
  <si>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</si>
  <si>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</si>
  <si>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</si>
  <si>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</si>
  <si>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</si>
  <si>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</si>
  <si>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</si>
  <si>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</si>
  <si>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</si>
  <si>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</si>
  <si>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</si>
  <si>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</si>
  <si>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</si>
  <si>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</si>
  <si>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</si>
  <si>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</si>
  <si>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</si>
  <si>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</si>
  <si>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</si>
  <si>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</si>
  <si>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</si>
  <si>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</si>
  <si>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</si>
  <si>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</si>
  <si>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</si>
  <si>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</si>
  <si>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</si>
  <si>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</si>
  <si>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</si>
  <si>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</si>
  <si>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</si>
  <si>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</si>
  <si>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</si>
  <si>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</si>
  <si>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</si>
  <si>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</si>
  <si>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</si>
  <si>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</si>
  <si>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</si>
  <si>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</si>
  <si>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</si>
  <si>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</si>
  <si>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</si>
  <si>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</si>
  <si>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</si>
  <si>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</si>
  <si>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</si>
  <si>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</si>
  <si>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</si>
  <si>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</si>
  <si>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</si>
  <si>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</si>
  <si>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</si>
  <si>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</si>
  <si>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</si>
  <si>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</si>
  <si>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</si>
  <si>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</si>
  <si>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</si>
  <si>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</si>
  <si>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</si>
  <si>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</si>
  <si>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</si>
  <si>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</si>
  <si>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</si>
  <si>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</si>
  <si>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</si>
  <si>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</si>
  <si>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</si>
  <si>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</si>
  <si>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</si>
  <si>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</si>
  <si>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</si>
  <si>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</si>
  <si>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</si>
  <si>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</si>
  <si>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</si>
  <si>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</si>
  <si>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</si>
  <si>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</si>
  <si>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</si>
  <si>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</si>
  <si>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</si>
  <si>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</si>
  <si>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</si>
  <si>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</si>
  <si>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</si>
  <si>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</si>
  <si>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</si>
  <si>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</si>
  <si>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</si>
  <si>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</si>
  <si>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</si>
  <si>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</si>
  <si>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</si>
  <si>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</si>
  <si>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</si>
  <si>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</si>
  <si>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</si>
  <si>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</si>
  <si>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</si>
  <si>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</si>
  <si>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</si>
  <si>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</si>
  <si>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</si>
  <si>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</si>
  <si>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</si>
  <si>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</si>
  <si>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</si>
  <si>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</si>
  <si>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</si>
  <si>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</si>
  <si>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</si>
  <si>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</si>
  <si>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</si>
  <si>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</si>
  <si>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</si>
  <si>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</si>
  <si>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</si>
  <si>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</si>
  <si>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</si>
  <si>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</si>
  <si>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</si>
  <si>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</si>
  <si>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</si>
  <si>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</si>
  <si>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</si>
  <si>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</si>
  <si>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</si>
  <si>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</si>
  <si>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</si>
  <si>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</si>
  <si>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</si>
  <si>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</si>
  <si>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</si>
  <si>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</si>
  <si>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</si>
  <si>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</si>
  <si>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</si>
  <si>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</si>
  <si>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</si>
  <si>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</si>
  <si>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</si>
  <si>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</si>
  <si>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</si>
  <si>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</si>
  <si>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</si>
  <si>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</si>
  <si>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</si>
  <si>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</si>
  <si>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</si>
  <si>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</si>
  <si>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</si>
  <si>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</si>
  <si>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</si>
  <si>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</si>
  <si>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</si>
  <si>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</si>
  <si>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</si>
  <si>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</si>
  <si>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</si>
  <si>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</si>
  <si>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</si>
  <si>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</si>
  <si>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</si>
  <si>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</si>
  <si>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</si>
  <si>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</si>
  <si>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</si>
  <si>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</si>
  <si>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</si>
  <si>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</si>
  <si>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</si>
  <si>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</si>
  <si>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</si>
  <si>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</si>
  <si>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</si>
  <si>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</si>
  <si>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</si>
  <si>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</si>
  <si>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</si>
  <si>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</si>
  <si>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</si>
  <si>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</si>
  <si>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</si>
  <si>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</si>
  <si>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</si>
  <si>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</si>
  <si>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</si>
  <si>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</si>
  <si>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</si>
  <si>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</si>
  <si>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</si>
  <si>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</si>
  <si>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</si>
  <si>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</si>
  <si>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</si>
  <si>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</si>
  <si>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</si>
  <si>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</si>
  <si>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</si>
  <si>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</si>
  <si>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</si>
  <si>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</si>
  <si>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</si>
  <si>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</si>
  <si>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</si>
  <si>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</si>
  <si>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</si>
  <si>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</si>
  <si>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</si>
  <si>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</si>
  <si>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</si>
  <si>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</si>
  <si>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</si>
  <si>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</si>
  <si>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</si>
  <si>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</si>
  <si>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</si>
  <si>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</si>
  <si>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</si>
  <si>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</si>
  <si>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</si>
  <si>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</si>
  <si>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</si>
  <si>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</si>
  <si>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</si>
  <si>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</si>
  <si>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</si>
  <si>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</si>
  <si>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</si>
  <si>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</si>
  <si>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</si>
  <si>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</si>
  <si>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</si>
  <si>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</si>
  <si>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</si>
  <si>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</si>
  <si>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</si>
  <si>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</si>
  <si>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</si>
  <si>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</si>
  <si>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</si>
  <si>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</si>
  <si>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</si>
  <si>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</si>
  <si>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</si>
  <si>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</si>
  <si>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</si>
  <si>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</si>
  <si>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</si>
  <si>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</si>
  <si>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</si>
  <si>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</si>
  <si>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</si>
  <si>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</si>
  <si>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</si>
  <si>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</si>
  <si>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</si>
  <si>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</si>
  <si>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</si>
  <si>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</si>
  <si>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</si>
  <si>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</si>
  <si>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</si>
  <si>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</si>
  <si>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</si>
  <si>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</si>
  <si>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</si>
  <si>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</si>
  <si>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</si>
  <si>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</si>
  <si>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</si>
  <si>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</si>
  <si>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</si>
  <si>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</si>
  <si>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</si>
  <si>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</si>
  <si>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</si>
  <si>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</si>
  <si>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</si>
  <si>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</si>
  <si>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</si>
  <si>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</si>
  <si>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</si>
  <si>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</si>
  <si>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</si>
  <si>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</si>
  <si>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</si>
  <si>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</si>
  <si>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</si>
  <si>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</si>
  <si>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</si>
  <si>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</si>
  <si>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</si>
  <si>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</si>
  <si>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</si>
  <si>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</si>
  <si>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</si>
  <si>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</si>
  <si>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</si>
  <si>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</si>
  <si>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</si>
  <si>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</si>
  <si>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</si>
  <si>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</si>
  <si>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</si>
  <si>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</si>
  <si>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</si>
  <si>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</si>
  <si>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</si>
  <si>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</si>
  <si>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</si>
  <si>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</si>
  <si>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</si>
  <si>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</si>
  <si>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</si>
  <si>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</si>
  <si>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</si>
  <si>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</si>
  <si>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</si>
  <si>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</si>
  <si>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</si>
  <si>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</si>
  <si>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</si>
  <si>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</si>
  <si>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</si>
  <si>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</si>
  <si>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</si>
  <si>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</si>
  <si>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</si>
  <si>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</si>
  <si>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</si>
  <si>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</si>
  <si>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</si>
  <si>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</si>
  <si>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</si>
  <si>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</si>
  <si>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</si>
  <si>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</si>
  <si>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</si>
  <si>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</si>
  <si>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</si>
  <si>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</si>
  <si>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</si>
  <si>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</si>
  <si>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</si>
  <si>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</si>
  <si>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</si>
  <si>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</si>
  <si>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</si>
  <si>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</si>
  <si>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</si>
  <si>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</si>
  <si>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</si>
  <si>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</si>
  <si>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</si>
  <si>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</si>
  <si>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</si>
  <si>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</si>
  <si>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</si>
  <si>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</si>
  <si>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</si>
  <si>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</si>
  <si>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</si>
  <si>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</si>
  <si>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</si>
  <si>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</si>
  <si>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</si>
  <si>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</si>
  <si>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</si>
  <si>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</si>
  <si>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</si>
  <si>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</si>
  <si>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</si>
  <si>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</si>
  <si>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</si>
  <si>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</si>
  <si>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</si>
  <si>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</si>
  <si>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</si>
  <si>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</si>
  <si>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</si>
  <si>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</si>
  <si>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</si>
  <si>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</si>
  <si>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</si>
  <si>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</si>
  <si>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</si>
  <si>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</si>
  <si>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</si>
  <si>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</si>
  <si>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</si>
  <si>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</si>
  <si>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</si>
  <si>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</si>
  <si>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</si>
  <si>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</si>
  <si>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</si>
  <si>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</si>
  <si>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</si>
  <si>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</si>
  <si>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</si>
  <si>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</si>
  <si>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</si>
  <si>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</si>
  <si>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</si>
  <si>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</si>
  <si>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</si>
  <si>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</si>
  <si>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</si>
  <si>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</si>
  <si>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</si>
  <si>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</si>
  <si>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</si>
  <si>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</si>
  <si>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</si>
  <si>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</si>
  <si>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</si>
  <si>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</si>
  <si>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</si>
  <si>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</si>
  <si>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</si>
  <si>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</si>
  <si>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</si>
  <si>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</si>
  <si>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</si>
  <si>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</si>
  <si>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</si>
  <si>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</si>
  <si>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</si>
  <si>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</si>
  <si>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</si>
  <si>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</si>
  <si>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</si>
  <si>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</si>
  <si>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</si>
  <si>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</si>
  <si>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</si>
  <si>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</si>
  <si>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</si>
  <si>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</si>
  <si>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</si>
  <si>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</si>
  <si>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</si>
  <si>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</si>
  <si>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</si>
  <si>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</si>
  <si>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</si>
  <si>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</si>
  <si>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</si>
  <si>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</si>
  <si>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</si>
  <si>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</si>
  <si>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</si>
  <si>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</si>
  <si>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</si>
  <si>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</si>
  <si>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</si>
  <si>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</si>
  <si>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</si>
  <si>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</si>
  <si>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</si>
  <si>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</si>
  <si>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</si>
  <si>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</si>
  <si>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</si>
  <si>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</si>
  <si>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</si>
  <si>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</si>
  <si>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</si>
  <si>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</si>
  <si>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</si>
  <si>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</si>
  <si>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</si>
  <si>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</si>
  <si>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</si>
  <si>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</si>
  <si>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</si>
  <si>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</si>
  <si>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</si>
  <si>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</si>
  <si>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</si>
  <si>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</si>
  <si>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</si>
  <si>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</si>
  <si>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</si>
  <si>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</si>
  <si>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</si>
  <si>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</si>
  <si>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</si>
  <si>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</si>
  <si>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</si>
  <si>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</si>
  <si>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</si>
  <si>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</si>
  <si>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</si>
  <si>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</si>
  <si>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</si>
  <si>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</si>
  <si>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</si>
  <si>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</si>
  <si>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</si>
  <si>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</si>
  <si>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</si>
  <si>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</si>
  <si>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</si>
  <si>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</si>
  <si>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</si>
  <si>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</si>
  <si>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</si>
  <si>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</si>
  <si>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</si>
  <si>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</si>
  <si>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</si>
  <si>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</si>
  <si>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</si>
  <si>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</si>
  <si>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</si>
  <si>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</si>
  <si>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</si>
  <si>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</si>
  <si>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</si>
  <si>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</si>
  <si>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</si>
  <si>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</si>
  <si>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</si>
  <si>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</si>
  <si>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</si>
  <si>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</si>
  <si>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</si>
  <si>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</si>
  <si>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</si>
  <si>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</si>
  <si>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</si>
  <si>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</si>
  <si>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</si>
  <si>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</si>
  <si>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</si>
  <si>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</si>
  <si>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</si>
  <si>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</si>
  <si>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</si>
  <si>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</si>
  <si>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</si>
  <si>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</si>
  <si>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</si>
  <si>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</si>
  <si>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</si>
  <si>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</si>
  <si>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</si>
  <si>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</si>
  <si>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</si>
  <si>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</si>
  <si>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</si>
  <si>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</si>
  <si>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</si>
  <si>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</si>
  <si>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</si>
  <si>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</si>
  <si>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</si>
  <si>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</si>
  <si>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</si>
  <si>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</si>
  <si>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</si>
  <si>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</si>
  <si>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</si>
  <si>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</si>
  <si>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</si>
  <si>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</si>
  <si>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</si>
  <si>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</si>
  <si>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</si>
  <si>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</si>
  <si>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</si>
  <si>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</si>
  <si>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</si>
  <si>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</si>
  <si>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</si>
  <si>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</si>
  <si>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</si>
  <si>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</si>
  <si>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</si>
  <si>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</si>
  <si>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</si>
  <si>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</si>
  <si>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</si>
  <si>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</si>
  <si>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</si>
  <si>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</si>
  <si>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</si>
  <si>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</si>
  <si>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</si>
  <si>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</si>
  <si>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</si>
  <si>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</si>
  <si>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</si>
  <si>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</si>
  <si>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</si>
  <si>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</si>
  <si>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</si>
  <si>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</si>
  <si>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</si>
  <si>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</si>
  <si>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</si>
  <si>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</si>
  <si>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</si>
  <si>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</si>
  <si>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</si>
  <si>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</si>
  <si>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</si>
  <si>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</si>
  <si>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</si>
  <si>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</si>
  <si>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</si>
  <si>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</si>
  <si>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</si>
  <si>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</si>
  <si>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</si>
  <si>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</si>
  <si>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</si>
  <si>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</si>
  <si>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</si>
  <si>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</si>
  <si>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</si>
  <si>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</si>
  <si>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</si>
  <si>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</si>
  <si>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</si>
  <si>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</si>
  <si>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</si>
  <si>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</si>
  <si>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</si>
  <si>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</si>
  <si>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</si>
  <si>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</si>
  <si>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</si>
  <si>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</si>
  <si>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</si>
  <si>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</si>
  <si>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</si>
  <si>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</si>
  <si>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</si>
  <si>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</si>
  <si>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</si>
  <si>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</si>
  <si>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</si>
  <si>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</si>
  <si>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</si>
  <si>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</si>
  <si>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</si>
  <si>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</si>
  <si>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</si>
  <si>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</si>
  <si>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</si>
  <si>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</si>
  <si>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</si>
  <si>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</si>
  <si>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</si>
  <si>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</si>
  <si>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</si>
  <si>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</si>
  <si>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</si>
  <si>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</si>
  <si>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</si>
  <si>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</si>
  <si>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</si>
  <si>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</si>
  <si>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</si>
  <si>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</si>
  <si>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</si>
  <si>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</si>
  <si>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</si>
  <si>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</si>
  <si>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</si>
  <si>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</si>
  <si>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</si>
  <si>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</si>
  <si>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</si>
  <si>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</si>
  <si>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</si>
  <si>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</si>
  <si>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</si>
  <si>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</si>
  <si>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</si>
  <si>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</si>
  <si>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</si>
  <si>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</si>
  <si>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</si>
  <si>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</si>
  <si>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</si>
  <si>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</si>
  <si>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</si>
  <si>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</si>
  <si>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</si>
  <si>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</si>
  <si>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</si>
  <si>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</si>
  <si>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</si>
  <si>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</si>
  <si>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</si>
  <si>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</si>
  <si>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</si>
  <si>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</si>
  <si>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</si>
  <si>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</si>
  <si>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</si>
  <si>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</si>
  <si>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</si>
  <si>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</si>
  <si>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</si>
  <si>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</si>
  <si>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</si>
  <si>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</si>
  <si>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</si>
  <si>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</si>
  <si>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</si>
  <si>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</si>
  <si>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</si>
  <si>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</si>
  <si>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</si>
  <si>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</si>
  <si>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</si>
  <si>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</si>
  <si>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</si>
  <si>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</si>
  <si>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</si>
  <si>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</si>
  <si>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</si>
  <si>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</si>
  <si>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</si>
  <si>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</si>
  <si>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</si>
  <si>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</si>
  <si>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</si>
  <si>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</si>
  <si>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</si>
  <si>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</si>
  <si>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</si>
  <si>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</si>
  <si>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</si>
  <si>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</si>
  <si>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</si>
  <si>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</si>
  <si>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</si>
  <si>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</si>
  <si>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</si>
  <si>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</si>
  <si>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</si>
  <si>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</si>
  <si>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</si>
  <si>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</si>
  <si>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</si>
  <si>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</si>
  <si>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</si>
  <si>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</si>
  <si>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</si>
  <si>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</si>
  <si>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</si>
  <si>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</si>
  <si>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</si>
  <si>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</si>
  <si>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</si>
  <si>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</si>
  <si>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</si>
  <si>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</si>
  <si>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</si>
  <si>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</si>
  <si>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</si>
  <si>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</si>
  <si>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</si>
  <si>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</si>
  <si>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</si>
  <si>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</si>
  <si>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</si>
  <si>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</si>
  <si>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</si>
  <si>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</si>
  <si>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</si>
  <si>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</si>
  <si>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</si>
  <si>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</si>
  <si>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</si>
  <si>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</si>
  <si>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</si>
  <si>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</si>
  <si>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</si>
  <si>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</si>
  <si>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</si>
  <si>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</si>
  <si>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</si>
  <si>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</si>
  <si>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</si>
  <si>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</si>
  <si>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</si>
  <si>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</si>
  <si>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</si>
  <si>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</si>
  <si>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</si>
  <si>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</si>
  <si>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</si>
  <si>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</si>
  <si>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</si>
  <si>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</si>
  <si>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</si>
  <si>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</si>
  <si>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</si>
  <si>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</si>
  <si>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</si>
  <si>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</si>
  <si>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</si>
  <si>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</si>
  <si>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</si>
  <si>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</si>
  <si>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</si>
  <si>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</si>
  <si>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</si>
  <si>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</si>
  <si>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</si>
  <si>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</si>
  <si>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</si>
  <si>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</si>
  <si>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</si>
  <si>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</si>
  <si>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</si>
  <si>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</si>
  <si>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</si>
  <si>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</si>
  <si>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</si>
  <si>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</si>
  <si>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</si>
  <si>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</si>
  <si>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</si>
  <si>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</si>
  <si>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</si>
  <si>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</si>
  <si>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</si>
  <si>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</si>
  <si>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</si>
  <si>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</si>
  <si>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</si>
  <si>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</si>
  <si>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</si>
  <si>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</si>
  <si>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</si>
  <si>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</si>
  <si>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</si>
  <si>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</si>
  <si>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</si>
  <si>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</si>
  <si>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</si>
  <si>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</si>
  <si>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</si>
  <si>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</si>
  <si>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</si>
  <si>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</si>
  <si>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</si>
  <si>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</si>
  <si>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</si>
  <si>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</si>
  <si>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</si>
  <si>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</si>
  <si>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</si>
  <si>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</si>
  <si>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</si>
  <si>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</si>
  <si>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</si>
  <si>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</si>
  <si>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</si>
  <si>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</si>
  <si>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</si>
  <si>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</si>
  <si>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</si>
  <si>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</si>
  <si>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</si>
  <si>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</si>
  <si>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</si>
  <si>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</si>
  <si>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</si>
  <si>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</si>
  <si>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</si>
  <si>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</si>
  <si>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</si>
  <si>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</si>
  <si>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</si>
  <si>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</si>
  <si>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</si>
  <si>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</si>
  <si>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</si>
  <si>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</si>
  <si>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</si>
  <si>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</si>
  <si>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</si>
  <si>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</si>
  <si>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</si>
  <si>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</si>
  <si>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</si>
  <si>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</si>
  <si>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</si>
  <si>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</si>
  <si>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</si>
  <si>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</si>
  <si>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</si>
  <si>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</si>
  <si>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</si>
  <si>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</si>
  <si>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</si>
  <si>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</si>
  <si>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</si>
  <si>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</si>
  <si>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</si>
  <si>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</si>
  <si>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</si>
  <si>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</si>
  <si>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</si>
  <si>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</si>
  <si>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</si>
  <si>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</si>
  <si>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</si>
  <si>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</si>
  <si>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</si>
  <si>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</si>
  <si>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</si>
  <si>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</si>
  <si>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</si>
  <si>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</si>
  <si>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</si>
  <si>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</si>
  <si>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</si>
  <si>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</si>
  <si>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</si>
  <si>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</si>
  <si>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</si>
  <si>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</si>
  <si>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</si>
  <si>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</si>
  <si>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</si>
  <si>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</si>
  <si>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</si>
  <si>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</si>
  <si>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</si>
  <si>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</si>
  <si>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</si>
  <si>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</si>
  <si>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</si>
  <si>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</si>
  <si>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</si>
  <si>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</si>
  <si>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</si>
  <si>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</si>
  <si>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</si>
  <si>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</si>
  <si>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</si>
  <si>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</si>
  <si>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</si>
  <si>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</si>
  <si>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</si>
  <si>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</si>
  <si>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</si>
  <si>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</si>
  <si>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</si>
  <si>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</si>
  <si>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</si>
  <si>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</si>
  <si>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</si>
  <si>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</si>
  <si>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</si>
  <si>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</si>
  <si>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</si>
  <si>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</si>
  <si>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</si>
  <si>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</si>
  <si>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</si>
  <si>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</si>
  <si>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</si>
  <si>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</si>
  <si>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</si>
  <si>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</si>
  <si>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</si>
  <si>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</si>
  <si>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</si>
  <si>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</si>
  <si>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</si>
  <si>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</si>
  <si>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</si>
  <si>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</si>
  <si>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</si>
  <si>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</si>
  <si>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</si>
  <si>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</si>
  <si>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</si>
  <si>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</si>
  <si>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</si>
  <si>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</si>
  <si>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</si>
  <si>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</si>
  <si>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</si>
  <si>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</si>
  <si>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</si>
  <si>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</si>
  <si>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</si>
  <si>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</si>
  <si>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</si>
  <si>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</si>
  <si>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</si>
  <si>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</si>
  <si>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</si>
  <si>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</si>
  <si>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</si>
  <si>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</si>
  <si>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</si>
  <si>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</si>
  <si>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</si>
  <si>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</si>
  <si>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</si>
  <si>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</si>
  <si>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</si>
  <si>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</si>
  <si>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</si>
  <si>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</si>
  <si>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</si>
  <si>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</si>
  <si>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</si>
  <si>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</si>
  <si>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</si>
  <si>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</si>
  <si>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</si>
  <si>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</si>
  <si>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</si>
  <si>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</si>
  <si>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</si>
  <si>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</si>
  <si>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</si>
  <si>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</si>
  <si>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</si>
  <si>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</si>
  <si>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</si>
  <si>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</si>
  <si>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</si>
  <si>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</si>
  <si>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</si>
  <si>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</si>
  <si>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</si>
  <si>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</si>
  <si>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</si>
  <si>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</si>
  <si>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</si>
  <si>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</si>
  <si>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</si>
  <si>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</si>
  <si>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</si>
  <si>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</si>
  <si>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</si>
  <si>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</si>
  <si>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</si>
  <si>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</si>
  <si>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</si>
  <si>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</si>
  <si>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</si>
  <si>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</si>
  <si>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</si>
  <si>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</si>
  <si>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</si>
  <si>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</si>
  <si>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</si>
  <si>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</si>
  <si>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</si>
  <si>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</si>
  <si>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</si>
  <si>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</si>
  <si>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</si>
  <si>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</si>
  <si>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</si>
  <si>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</si>
  <si>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</si>
  <si>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</si>
  <si>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</si>
  <si>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</si>
  <si>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</si>
  <si>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</si>
  <si>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</si>
  <si>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</si>
  <si>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</si>
  <si>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</si>
  <si>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</si>
  <si>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</si>
  <si>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</si>
  <si>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</si>
  <si>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</si>
  <si>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</si>
  <si>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</si>
  <si>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</si>
  <si>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</si>
  <si>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</si>
  <si>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</si>
  <si>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</si>
  <si>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</si>
  <si>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</si>
  <si>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</si>
  <si>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</si>
  <si>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</si>
  <si>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</si>
  <si>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</si>
  <si>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</si>
  <si>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</si>
  <si>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</si>
  <si>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</si>
  <si>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</si>
  <si>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</si>
  <si>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</si>
  <si>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</si>
  <si>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</si>
  <si>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</si>
  <si>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</si>
  <si>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</si>
  <si>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</si>
  <si>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</si>
  <si>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</si>
  <si>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</si>
  <si>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</si>
  <si>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</si>
  <si>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</si>
  <si>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</si>
  <si>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</si>
  <si>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</si>
  <si>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</si>
  <si>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</si>
  <si>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</si>
  <si>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</si>
  <si>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</si>
  <si>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</si>
  <si>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</si>
  <si>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</si>
  <si>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</si>
  <si>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</si>
  <si>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</si>
  <si>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</si>
  <si>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</si>
  <si>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</si>
  <si>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</si>
  <si>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</si>
  <si>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</si>
  <si>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</si>
  <si>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</si>
  <si>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</si>
  <si>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</si>
  <si>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</si>
  <si>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</si>
  <si>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</si>
  <si>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</si>
  <si>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</si>
  <si>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</si>
  <si>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</si>
  <si>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</si>
  <si>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</si>
  <si>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</si>
  <si>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</si>
  <si>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</si>
  <si>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</si>
  <si>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</si>
  <si>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</si>
  <si>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</si>
  <si>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</si>
  <si>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</si>
  <si>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</si>
  <si>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</si>
  <si>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</si>
  <si>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</si>
  <si>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</si>
  <si>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</si>
  <si>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</si>
  <si>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</si>
  <si>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</si>
  <si>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</si>
  <si>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</si>
  <si>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</si>
  <si>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</si>
  <si>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</si>
  <si>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</si>
  <si>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</si>
  <si>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</si>
  <si>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</si>
  <si>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</si>
  <si>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</si>
  <si>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</si>
  <si>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</si>
  <si>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</si>
  <si>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</si>
  <si>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</si>
  <si>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</si>
  <si>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</si>
  <si>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</si>
  <si>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</si>
  <si>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</si>
  <si>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</si>
  <si>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</si>
  <si>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</si>
  <si>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</si>
  <si>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</si>
  <si>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</si>
  <si>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</si>
  <si>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</si>
  <si>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</si>
  <si>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</si>
  <si>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</si>
  <si>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</si>
  <si>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</si>
  <si>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</si>
  <si>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</si>
  <si>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</si>
  <si>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</si>
  <si>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</si>
  <si>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</si>
  <si>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</si>
  <si>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</si>
  <si>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</si>
  <si>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</si>
  <si>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</si>
  <si>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</si>
  <si>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</si>
  <si>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</si>
  <si>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</si>
  <si>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</si>
  <si>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</si>
  <si>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</si>
  <si>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</si>
  <si>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</si>
  <si>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</si>
  <si>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</si>
  <si>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</si>
  <si>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</si>
  <si>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</si>
  <si>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</si>
  <si>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</si>
  <si>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</si>
  <si>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</si>
  <si>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</si>
  <si>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</si>
  <si>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</si>
  <si>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</si>
  <si>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</si>
  <si>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</si>
  <si>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</si>
  <si>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</si>
  <si>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</si>
  <si>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</si>
  <si>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</si>
  <si>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</si>
  <si>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</si>
  <si>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</si>
  <si>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</si>
  <si>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</si>
  <si>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</si>
  <si>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</si>
  <si>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</si>
  <si>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</si>
  <si>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</si>
  <si>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</si>
  <si>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</si>
  <si>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</si>
  <si>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</si>
  <si>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</si>
  <si>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</si>
  <si>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</si>
  <si>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</si>
  <si>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</si>
  <si>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</si>
  <si>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</si>
  <si>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</si>
  <si>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</si>
  <si>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</si>
  <si>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</si>
  <si>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</si>
  <si>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</si>
  <si>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</si>
  <si>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</si>
  <si>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</si>
  <si>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</si>
  <si>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</si>
  <si>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</si>
  <si>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</si>
  <si>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</si>
  <si>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</si>
  <si>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</si>
  <si>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</si>
  <si>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</si>
  <si>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</si>
  <si>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</si>
  <si>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</si>
  <si>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</si>
  <si>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</si>
  <si>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</si>
  <si>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</si>
  <si>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</si>
  <si>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</si>
  <si>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</si>
  <si>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</si>
  <si>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</si>
  <si>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</si>
  <si>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</si>
  <si>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</si>
  <si>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</si>
  <si>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</si>
  <si>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</si>
  <si>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</si>
  <si>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</si>
  <si>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</si>
  <si>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</si>
  <si>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</si>
  <si>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</si>
  <si>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</si>
  <si>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</si>
  <si>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</si>
  <si>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</si>
  <si>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</si>
  <si>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</si>
  <si>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</si>
  <si>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</si>
  <si>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</si>
  <si>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</si>
  <si>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</si>
  <si>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</si>
  <si>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</si>
  <si>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</si>
  <si>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</si>
  <si>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</si>
  <si>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</si>
  <si>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</si>
  <si>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</si>
  <si>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</si>
  <si>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</si>
  <si>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</si>
  <si>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</si>
  <si>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</si>
  <si>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</si>
  <si>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</si>
  <si>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</si>
  <si>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</si>
  <si>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</si>
  <si>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</si>
  <si>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</si>
  <si>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</si>
  <si>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</si>
  <si>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</si>
  <si>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</si>
  <si>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</si>
  <si>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</si>
  <si>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</si>
  <si>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</si>
  <si>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</si>
  <si>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</si>
  <si>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</si>
  <si>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</si>
  <si>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</si>
  <si>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</si>
  <si>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</si>
  <si>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</si>
  <si>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</si>
  <si>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</si>
  <si>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</si>
  <si>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</si>
  <si>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</si>
  <si>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</si>
  <si>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</si>
  <si>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</si>
  <si>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</si>
  <si>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</si>
  <si>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</si>
  <si>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</si>
  <si>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</si>
  <si>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</si>
  <si>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</si>
  <si>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</si>
  <si>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</si>
  <si>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</si>
  <si>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</si>
  <si>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</si>
  <si>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</si>
  <si>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</si>
  <si>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</si>
  <si>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</si>
  <si>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</si>
  <si>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</si>
  <si>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</si>
  <si>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</si>
  <si>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</si>
  <si>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</si>
  <si>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</si>
  <si>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</si>
  <si>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</si>
  <si>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</si>
  <si>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</si>
  <si>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</si>
  <si>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</si>
  <si>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</si>
  <si>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</si>
  <si>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</si>
  <si>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</si>
  <si>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</si>
  <si>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</si>
  <si>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</si>
  <si>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</si>
  <si>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</si>
  <si>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</si>
  <si>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</si>
  <si>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</si>
  <si>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</si>
  <si>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</si>
  <si>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</si>
  <si>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</si>
  <si>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</si>
  <si>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</si>
  <si>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</si>
  <si>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</si>
  <si>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</si>
  <si>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</si>
  <si>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</si>
  <si>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</si>
  <si>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</si>
  <si>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</si>
  <si>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</si>
  <si>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</si>
  <si>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</si>
  <si>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</si>
  <si>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</si>
  <si>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</si>
  <si>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</si>
  <si>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</si>
  <si>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</si>
  <si>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</si>
  <si>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</si>
  <si>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</si>
  <si>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</si>
  <si>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</si>
  <si>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</si>
  <si>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</si>
  <si>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</si>
  <si>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</si>
  <si>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</si>
  <si>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</si>
  <si>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</si>
  <si>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</si>
  <si>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</si>
  <si>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</si>
  <si>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</si>
  <si>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</si>
  <si>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</si>
  <si>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</si>
  <si>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</si>
  <si>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</si>
  <si>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</si>
  <si>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</si>
  <si>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</si>
  <si>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</si>
  <si>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</si>
  <si>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</si>
  <si>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</si>
  <si>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</si>
  <si>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</si>
  <si>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</si>
  <si>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</si>
  <si>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</si>
  <si>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</si>
  <si>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</si>
  <si>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</si>
  <si>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</si>
  <si>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</si>
  <si>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</si>
  <si>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</si>
  <si>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</si>
  <si>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</si>
  <si>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</si>
  <si>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</si>
  <si>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</si>
  <si>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</si>
  <si>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</si>
  <si>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</si>
  <si>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</si>
  <si>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</si>
  <si>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</si>
  <si>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</si>
  <si>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</si>
  <si>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</si>
  <si>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</si>
  <si>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</si>
  <si>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</si>
  <si>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</si>
  <si>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</si>
  <si>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</si>
  <si>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</si>
  <si>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</si>
  <si>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</si>
  <si>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</si>
  <si>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</si>
  <si>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</si>
  <si>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</si>
  <si>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</si>
  <si>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</si>
  <si>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</si>
  <si>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</si>
  <si>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</si>
  <si>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</si>
  <si>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</si>
  <si>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</si>
  <si>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</si>
  <si>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</si>
  <si>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</si>
  <si>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</si>
  <si>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</si>
  <si>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</si>
  <si>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</si>
  <si>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</si>
  <si>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</si>
  <si>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</si>
  <si>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</si>
  <si>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</si>
  <si>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</si>
  <si>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</si>
  <si>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</si>
  <si>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</si>
  <si>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</si>
  <si>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</si>
  <si>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</si>
  <si>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</si>
  <si>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</si>
  <si>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</si>
  <si>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</si>
  <si>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</si>
  <si>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</si>
  <si>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</si>
  <si>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</si>
  <si>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</si>
  <si>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</si>
  <si>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</si>
  <si>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</si>
  <si>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</si>
  <si>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</si>
  <si>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</si>
  <si>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</si>
  <si>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</si>
  <si>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</si>
  <si>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</si>
  <si>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</si>
  <si>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</si>
  <si>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</si>
  <si>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</si>
  <si>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</si>
  <si>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</si>
  <si>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</si>
  <si>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</si>
  <si>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</si>
  <si>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</si>
  <si>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</si>
  <si>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</si>
  <si>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</si>
  <si>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</si>
  <si>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</si>
  <si>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</si>
  <si>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</si>
  <si>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</si>
  <si>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</si>
  <si>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</si>
  <si>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</si>
  <si>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</si>
  <si>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</si>
  <si>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</si>
  <si>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</si>
  <si>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</si>
  <si>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</si>
  <si>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</si>
  <si>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</si>
  <si>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</si>
  <si>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</si>
  <si>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</si>
  <si>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</si>
  <si>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</si>
  <si>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</si>
  <si>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</si>
  <si>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</si>
  <si>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</si>
  <si>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</si>
  <si>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</si>
  <si>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</si>
  <si>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</si>
  <si>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</si>
  <si>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</si>
  <si>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</si>
  <si>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</si>
  <si>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</si>
  <si>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</si>
  <si>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</si>
  <si>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</si>
  <si>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</si>
  <si>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</si>
  <si>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</si>
  <si>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</si>
  <si>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</si>
  <si>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</si>
  <si>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</si>
  <si>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</si>
  <si>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</si>
  <si>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</si>
  <si>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</si>
  <si>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</si>
  <si>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</si>
  <si>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</si>
  <si>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</si>
  <si>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</si>
  <si>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</si>
  <si>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</si>
  <si>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</si>
  <si>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</si>
  <si>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</si>
  <si>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</si>
  <si>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</si>
  <si>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</si>
  <si>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</si>
  <si>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</si>
  <si>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</si>
  <si>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</si>
  <si>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</si>
  <si>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</si>
  <si>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</si>
  <si>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</si>
  <si>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</si>
  <si>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</si>
  <si>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</si>
  <si>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</si>
  <si>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</si>
  <si>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</si>
  <si>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</si>
  <si>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</si>
  <si>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</si>
  <si>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</si>
  <si>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</si>
  <si>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</si>
  <si>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</si>
  <si>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</si>
  <si>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</si>
  <si>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</si>
  <si>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</si>
  <si>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</si>
  <si>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</si>
  <si>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</si>
  <si>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</si>
  <si>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</si>
  <si>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</si>
  <si>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</si>
  <si>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</si>
  <si>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</si>
  <si>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</si>
  <si>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</si>
  <si>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</si>
  <si>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</si>
  <si>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</si>
  <si>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</si>
  <si>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</si>
  <si>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</si>
  <si>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</si>
  <si>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</si>
  <si>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</si>
  <si>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</si>
  <si>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</si>
  <si>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</si>
  <si>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</si>
  <si>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</si>
  <si>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</si>
  <si>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</si>
  <si>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</si>
  <si>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</si>
  <si>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</si>
  <si>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</si>
  <si>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</si>
  <si>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</si>
  <si>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</si>
  <si>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</si>
  <si>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</si>
  <si>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</si>
  <si>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</si>
  <si>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</si>
  <si>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</si>
  <si>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</si>
  <si>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</si>
  <si>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</si>
  <si>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</si>
  <si>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</si>
  <si>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</si>
  <si>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</si>
  <si>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</si>
  <si>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</si>
  <si>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</si>
  <si>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</si>
  <si>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</si>
  <si>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</si>
  <si>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</si>
  <si>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</si>
  <si>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</si>
  <si>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</si>
  <si>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</si>
  <si>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</si>
  <si>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</si>
  <si>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</si>
  <si>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</si>
  <si>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</si>
  <si>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</si>
  <si>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</si>
  <si>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</si>
  <si>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</si>
  <si>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</si>
  <si>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</si>
  <si>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</si>
  <si>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</si>
  <si>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</si>
  <si>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</si>
  <si>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</si>
  <si>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</si>
  <si>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</si>
  <si>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</si>
  <si>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</si>
  <si>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</si>
  <si>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</si>
  <si>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</si>
  <si>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</si>
  <si>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</si>
  <si>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</si>
  <si>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</si>
  <si>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</si>
  <si>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</si>
  <si>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</si>
  <si>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</si>
  <si>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</si>
  <si>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</si>
  <si>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</si>
  <si>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</si>
  <si>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</si>
  <si>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</si>
  <si>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</si>
  <si>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</si>
  <si>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</si>
  <si>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</si>
  <si>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</si>
  <si>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</si>
  <si>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</si>
  <si>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</si>
  <si>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</si>
  <si>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</si>
  <si>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</si>
  <si>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</si>
  <si>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</si>
  <si>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</si>
  <si>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</si>
  <si>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</si>
  <si>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</si>
  <si>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</si>
  <si>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</si>
  <si>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</si>
  <si>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</si>
  <si>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</si>
  <si>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</si>
  <si>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</si>
  <si>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</si>
  <si>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</si>
  <si>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</si>
  <si>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</si>
  <si>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</si>
  <si>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</si>
  <si>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</si>
  <si>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</si>
  <si>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</si>
  <si>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</si>
  <si>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</si>
  <si>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</si>
  <si>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</si>
  <si>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</si>
  <si>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</si>
  <si>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</si>
  <si>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</si>
  <si>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</si>
  <si>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</si>
  <si>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</si>
  <si>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</si>
  <si>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</si>
  <si>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</si>
  <si>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</si>
  <si>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</si>
  <si>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</si>
  <si>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</si>
  <si>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</si>
  <si>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</si>
  <si>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</si>
  <si>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</si>
  <si>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</si>
  <si>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</si>
  <si>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</si>
  <si>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</si>
  <si>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</si>
  <si>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</si>
  <si>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</si>
  <si>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</si>
  <si>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</si>
  <si>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</si>
  <si>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</si>
  <si>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</si>
  <si>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</si>
  <si>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</si>
  <si>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</si>
  <si>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</si>
  <si>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</si>
  <si>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</si>
  <si>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</si>
  <si>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</si>
  <si>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</si>
  <si>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</si>
  <si>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</si>
  <si>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</si>
  <si>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</si>
  <si>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</si>
  <si>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</si>
  <si>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</si>
  <si>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</si>
  <si>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</si>
  <si>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</si>
  <si>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</si>
  <si>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</si>
  <si>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</si>
  <si>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</si>
  <si>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</si>
  <si>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</si>
  <si>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</si>
  <si>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</si>
  <si>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</si>
  <si>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</si>
  <si>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</si>
  <si>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</si>
  <si>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</si>
  <si>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</si>
  <si>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</si>
  <si>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</si>
  <si>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</si>
  <si>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</si>
  <si>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</si>
  <si>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</si>
  <si>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</si>
  <si>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</si>
  <si>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</si>
  <si>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</si>
  <si>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</si>
  <si>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</si>
  <si>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</si>
  <si>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</si>
  <si>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</si>
  <si>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</si>
  <si>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</si>
  <si>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</si>
  <si>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</si>
  <si>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</si>
  <si>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</si>
  <si>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</si>
  <si>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</si>
  <si>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</si>
  <si>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</si>
  <si>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</si>
  <si>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</si>
  <si>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</si>
  <si>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</si>
  <si>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</si>
  <si>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</si>
  <si>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</si>
  <si>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</si>
  <si>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</si>
  <si>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</si>
  <si>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</si>
  <si>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</si>
  <si>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</si>
  <si>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</si>
  <si>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</si>
  <si>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</si>
  <si>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</si>
  <si>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</si>
  <si>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</si>
  <si>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</si>
  <si>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</si>
  <si>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</si>
  <si>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</si>
  <si>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</si>
  <si>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</si>
  <si>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</si>
  <si>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</si>
  <si>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</si>
  <si>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</si>
  <si>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</si>
  <si>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</si>
  <si>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</si>
  <si>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</si>
  <si>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</si>
  <si>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</si>
  <si>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</si>
  <si>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</si>
  <si>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</si>
  <si>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</si>
  <si>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</si>
  <si>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</si>
  <si>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</si>
  <si>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</si>
  <si>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</si>
  <si>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</si>
  <si>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</si>
  <si>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</si>
  <si>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</si>
  <si>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</si>
  <si>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</si>
  <si>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</si>
  <si>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</si>
  <si>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</si>
  <si>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</si>
  <si>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</si>
  <si>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</si>
  <si>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</si>
  <si>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</si>
  <si>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</si>
  <si>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</si>
  <si>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</si>
  <si>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</si>
  <si>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</si>
  <si>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</si>
  <si>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</si>
  <si>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</si>
  <si>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</si>
  <si>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</si>
  <si>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</si>
  <si>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</si>
  <si>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</si>
  <si>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</si>
  <si>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</si>
  <si>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</si>
  <si>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</si>
  <si>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</si>
  <si>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</si>
  <si>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</si>
  <si>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</si>
  <si>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</si>
  <si>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</si>
  <si>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</si>
  <si>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</si>
  <si>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</si>
  <si>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</si>
  <si>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</si>
  <si>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</si>
  <si>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</si>
  <si>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</si>
  <si>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</si>
  <si>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</si>
  <si>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</si>
  <si>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</si>
  <si>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</si>
  <si>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</si>
  <si>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</si>
  <si>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</si>
  <si>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</si>
  <si>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</si>
  <si>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</si>
  <si>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</si>
  <si>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</si>
  <si>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</si>
  <si>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</si>
  <si>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</si>
  <si>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</si>
  <si>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</si>
  <si>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</si>
  <si>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</si>
  <si>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</si>
  <si>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</si>
  <si>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</si>
  <si>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</si>
  <si>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</si>
  <si>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</si>
  <si>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</si>
  <si>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</si>
  <si>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</si>
  <si>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</si>
  <si>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</si>
  <si>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</si>
  <si>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</si>
  <si>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</si>
  <si>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</si>
  <si>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</si>
  <si>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</si>
  <si>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</si>
  <si>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</si>
  <si>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</si>
  <si>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</si>
  <si>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</si>
  <si>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</si>
  <si>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</si>
  <si>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</si>
  <si>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</si>
  <si>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</si>
  <si>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</si>
  <si>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</si>
  <si>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</si>
  <si>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</si>
  <si>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</si>
  <si>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</si>
  <si>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</si>
  <si>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</si>
  <si>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</si>
  <si>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</si>
  <si>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</si>
  <si>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</si>
  <si>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</si>
  <si>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</si>
  <si>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</si>
  <si>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</si>
  <si>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</si>
  <si>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</si>
  <si>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</si>
  <si>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</si>
  <si>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</si>
  <si>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</si>
  <si>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</si>
  <si>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</si>
  <si>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</si>
  <si>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</si>
  <si>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</si>
  <si>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</si>
  <si>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</si>
  <si>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</si>
  <si>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</si>
  <si>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</si>
  <si>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</si>
  <si>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</si>
  <si>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</si>
  <si>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</si>
  <si>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</si>
  <si>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</si>
  <si>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</si>
  <si>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</si>
  <si>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</si>
  <si>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</si>
  <si>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</si>
  <si>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</si>
  <si>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</si>
  <si>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</si>
  <si>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</si>
  <si>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</si>
  <si>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</si>
  <si>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</si>
  <si>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</si>
  <si>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</si>
  <si>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</si>
  <si>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</si>
  <si>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</si>
  <si>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</si>
  <si>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</si>
  <si>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</si>
  <si>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</si>
  <si>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</si>
  <si>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</si>
  <si>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</si>
  <si>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</si>
  <si>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</si>
  <si>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</si>
  <si>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</si>
  <si>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</si>
  <si>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</si>
  <si>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</si>
  <si>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</si>
  <si>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</si>
  <si>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</si>
  <si>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</si>
  <si>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</si>
  <si>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</si>
  <si>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</si>
  <si>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</si>
  <si>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</si>
  <si>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</si>
  <si>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</si>
  <si>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</si>
  <si>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</si>
  <si>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</si>
  <si>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</si>
  <si>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</si>
  <si>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</si>
  <si>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</si>
  <si>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</si>
  <si>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</si>
  <si>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</si>
  <si>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</si>
  <si>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</si>
  <si>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</si>
  <si>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</si>
  <si>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</si>
  <si>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</si>
  <si>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</si>
  <si>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</si>
  <si>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</si>
  <si>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</si>
  <si>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</si>
  <si>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</si>
  <si>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</si>
  <si>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</si>
  <si>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</si>
  <si>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</si>
  <si>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</si>
  <si>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</si>
  <si>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</si>
  <si>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</si>
  <si>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</si>
  <si>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</si>
  <si>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</si>
  <si>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</si>
  <si>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</si>
  <si>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</si>
  <si>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</si>
  <si>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</si>
  <si>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</si>
  <si>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</si>
  <si>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</si>
  <si>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</si>
  <si>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</si>
  <si>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</si>
  <si>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</si>
  <si>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</si>
  <si>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</si>
  <si>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</si>
  <si>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</si>
  <si>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</si>
  <si>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</si>
  <si>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</si>
  <si>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</si>
  <si>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</si>
  <si>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</si>
  <si>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</si>
  <si>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</si>
  <si>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</si>
  <si>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</si>
  <si>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</si>
  <si>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</si>
  <si>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</si>
  <si>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</si>
  <si>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</si>
  <si>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</si>
  <si>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</si>
  <si>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</si>
  <si>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</si>
  <si>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</si>
  <si>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</si>
  <si>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</si>
  <si>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</si>
  <si>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</si>
  <si>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</si>
  <si>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</si>
  <si>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</si>
  <si>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</si>
  <si>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</si>
  <si>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</si>
  <si>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</si>
  <si>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</si>
  <si>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</si>
  <si>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</si>
  <si>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</si>
  <si>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</si>
  <si>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</si>
  <si>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</si>
  <si>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</si>
  <si>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</si>
  <si>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</si>
  <si>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</si>
  <si>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</si>
  <si>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</si>
  <si>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</si>
  <si>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</si>
  <si>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</si>
  <si>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</si>
  <si>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</si>
  <si>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</si>
  <si>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</si>
  <si>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</si>
  <si>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</si>
  <si>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</si>
  <si>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</si>
  <si>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</si>
  <si>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</si>
  <si>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</si>
  <si>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</si>
  <si>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</si>
  <si>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</si>
  <si>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</si>
  <si>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</si>
  <si>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</si>
  <si>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</si>
  <si>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</si>
  <si>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</si>
  <si>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</si>
  <si>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</si>
  <si>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</si>
  <si>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</si>
  <si>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</si>
  <si>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</si>
  <si>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</si>
  <si>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</si>
  <si>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</si>
  <si>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</si>
  <si>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</si>
  <si>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</si>
  <si>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</si>
  <si>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</si>
  <si>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</si>
  <si>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</si>
  <si>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</si>
  <si>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</si>
  <si>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</si>
  <si>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</si>
  <si>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</si>
  <si>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</si>
  <si>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</si>
  <si>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</si>
  <si>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</si>
  <si>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</si>
  <si>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</si>
  <si>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</si>
  <si>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</si>
  <si>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</si>
  <si>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</si>
  <si>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</si>
  <si>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</si>
  <si>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</si>
  <si>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</si>
  <si>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</si>
  <si>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</si>
  <si>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</si>
  <si>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</si>
  <si>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</si>
  <si>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</si>
  <si>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</si>
  <si>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</si>
  <si>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</si>
  <si>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</si>
  <si>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</si>
  <si>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</si>
  <si>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</si>
  <si>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</si>
  <si>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</si>
  <si>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</si>
  <si>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</si>
  <si>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</si>
  <si>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</si>
  <si>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</si>
  <si>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</si>
  <si>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</si>
  <si>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</si>
  <si>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</si>
  <si>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</si>
  <si>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</si>
  <si>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</si>
  <si>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</si>
  <si>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</si>
  <si>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</si>
  <si>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</si>
  <si>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</si>
  <si>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</si>
  <si>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</si>
  <si>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</si>
  <si>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</si>
  <si>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</si>
  <si>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</si>
  <si>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</si>
  <si>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</si>
  <si>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</si>
  <si>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</si>
  <si>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</si>
  <si>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</si>
  <si>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</si>
  <si>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</si>
  <si>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</si>
  <si>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</si>
  <si>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</si>
  <si>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</si>
  <si>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</si>
  <si>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</si>
  <si>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</si>
  <si>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</si>
  <si>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</si>
  <si>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</si>
  <si>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</si>
  <si>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</si>
  <si>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</si>
  <si>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</si>
  <si>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</si>
  <si>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</si>
  <si>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</si>
  <si>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</si>
  <si>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</si>
  <si>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</si>
  <si>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</si>
  <si>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</si>
  <si>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</si>
  <si>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</si>
  <si>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</si>
  <si>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</si>
  <si>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</si>
  <si>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</si>
  <si>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</si>
  <si>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</si>
  <si>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</si>
  <si>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</si>
  <si>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</si>
  <si>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</si>
  <si>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</si>
  <si>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</si>
  <si>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</si>
  <si>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</si>
  <si>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</si>
  <si>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</si>
  <si>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</si>
  <si>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</si>
  <si>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</si>
  <si>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</si>
  <si>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</si>
  <si>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</si>
  <si>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</si>
  <si>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</si>
  <si>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</si>
  <si>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</si>
  <si>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</si>
  <si>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</si>
  <si>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</si>
  <si>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</si>
  <si>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</si>
  <si>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</si>
  <si>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</si>
  <si>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</si>
  <si>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</si>
  <si>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</si>
  <si>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</si>
  <si>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</si>
  <si>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</si>
  <si>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</si>
  <si>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</si>
  <si>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</si>
  <si>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</si>
  <si>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</si>
  <si>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</si>
  <si>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</si>
  <si>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</si>
  <si>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</si>
  <si>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</si>
  <si>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</si>
  <si>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</si>
  <si>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</si>
  <si>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</si>
  <si>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</si>
  <si>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</si>
  <si>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</si>
  <si>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</si>
  <si>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</si>
  <si>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</si>
  <si>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</si>
  <si>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</si>
  <si>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</si>
  <si>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</si>
  <si>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</si>
  <si>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</si>
  <si>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</si>
  <si>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</si>
  <si>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</si>
  <si>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</si>
  <si>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</si>
  <si>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</si>
  <si>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</si>
  <si>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</si>
  <si>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</si>
  <si>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</si>
  <si>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</si>
  <si>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</si>
  <si>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</si>
  <si>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</si>
  <si>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</si>
  <si>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</si>
  <si>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</si>
  <si>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</si>
  <si>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</si>
  <si>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</si>
  <si>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</si>
  <si>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</si>
  <si>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</si>
  <si>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</si>
  <si>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</si>
  <si>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</si>
  <si>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</si>
  <si>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</si>
  <si>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</si>
  <si>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</si>
  <si>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</si>
  <si>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</si>
  <si>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</si>
  <si>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</si>
  <si>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</si>
  <si>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</si>
  <si>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</si>
  <si>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</si>
  <si>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</si>
  <si>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</si>
  <si>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</si>
  <si>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</si>
  <si>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</si>
  <si>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</si>
  <si>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</si>
  <si>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</si>
  <si>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</si>
  <si>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</si>
  <si>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</si>
  <si>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</si>
  <si>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</si>
  <si>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</si>
  <si>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</si>
  <si>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</si>
  <si>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</si>
  <si>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</si>
  <si>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</si>
  <si>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</si>
  <si>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</si>
  <si>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</si>
  <si>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</si>
  <si>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</si>
  <si>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</si>
  <si>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</si>
  <si>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</si>
  <si>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</si>
  <si>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</si>
  <si>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</si>
  <si>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</si>
  <si>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</si>
  <si>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</si>
  <si>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</si>
  <si>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</si>
  <si>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</si>
  <si>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</si>
  <si>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</si>
  <si>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</si>
  <si>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</si>
  <si>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</si>
  <si>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</si>
  <si>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</si>
  <si>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</si>
  <si>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</si>
  <si>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</si>
  <si>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</si>
  <si>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</si>
  <si>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</si>
  <si>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</si>
  <si>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</si>
  <si>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</si>
  <si>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</si>
  <si>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</si>
  <si>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</si>
  <si>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</si>
  <si>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</si>
  <si>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</si>
  <si>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</si>
  <si>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</si>
  <si>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</si>
  <si>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</si>
  <si>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</si>
  <si>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</si>
  <si>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</si>
  <si>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</si>
  <si>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</si>
  <si>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</si>
  <si>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</si>
  <si>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</si>
  <si>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</si>
  <si>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</si>
  <si>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</si>
  <si>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</si>
  <si>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</si>
  <si>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</si>
  <si>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</si>
  <si>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</si>
  <si>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</si>
  <si>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</si>
  <si>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</si>
  <si>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</si>
  <si>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</si>
  <si>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</si>
  <si>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</si>
  <si>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</si>
  <si>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</si>
  <si>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</si>
  <si>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</si>
  <si>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</si>
  <si>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</si>
  <si>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</si>
  <si>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</si>
  <si>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</si>
  <si>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</si>
  <si>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</si>
  <si>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</si>
  <si>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</si>
  <si>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</si>
  <si>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</si>
  <si>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</si>
  <si>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</si>
  <si>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</si>
  <si>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</si>
  <si>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</si>
  <si>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</si>
  <si>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</si>
  <si>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</si>
  <si>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</si>
  <si>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</si>
  <si>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</si>
  <si>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</si>
  <si>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</si>
  <si>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</si>
  <si>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</si>
  <si>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</si>
  <si>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</si>
  <si>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</si>
  <si>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</si>
  <si>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</si>
  <si>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</si>
  <si>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</si>
  <si>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</si>
  <si>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</si>
  <si>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</si>
  <si>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</si>
  <si>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</si>
  <si>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</si>
  <si>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</si>
  <si>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</si>
  <si>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</si>
  <si>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</si>
  <si>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</si>
  <si>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</si>
  <si>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</si>
  <si>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</si>
  <si>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</si>
  <si>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</si>
  <si>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</si>
  <si>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</si>
  <si>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</si>
  <si>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</si>
  <si>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</si>
  <si>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</si>
  <si>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</si>
  <si>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</si>
  <si>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</si>
  <si>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</si>
  <si>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</si>
  <si>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</si>
  <si>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</si>
  <si>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</si>
  <si>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</si>
  <si>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</si>
  <si>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</si>
  <si>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</si>
  <si>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</si>
  <si>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</si>
  <si>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</si>
  <si>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</si>
  <si>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</si>
  <si>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</si>
  <si>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</si>
  <si>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</si>
  <si>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</si>
  <si>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</si>
  <si>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</si>
  <si>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</si>
  <si>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</si>
  <si>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</si>
  <si>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</si>
  <si>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</si>
  <si>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</si>
  <si>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</si>
  <si>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</si>
  <si>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</si>
  <si>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</si>
  <si>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</si>
  <si>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</si>
  <si>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</si>
  <si>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</si>
  <si>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</si>
  <si>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</si>
  <si>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</si>
  <si>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</si>
  <si>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</si>
  <si>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</si>
  <si>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</si>
  <si>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</si>
  <si>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</si>
  <si>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</si>
  <si>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</si>
  <si>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</si>
  <si>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</si>
  <si>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</si>
  <si>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</si>
  <si>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</si>
  <si>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</si>
  <si>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</si>
  <si>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</si>
  <si>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</si>
  <si>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</si>
  <si>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</si>
  <si>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</si>
  <si>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</si>
  <si>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</si>
  <si>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</si>
  <si>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</si>
  <si>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</si>
  <si>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</si>
  <si>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</si>
  <si>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</si>
  <si>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</si>
  <si>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</si>
  <si>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</si>
  <si>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</si>
  <si>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</si>
  <si>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</si>
  <si>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</si>
  <si>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</si>
  <si>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</si>
  <si>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</si>
  <si>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</si>
  <si>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</si>
  <si>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</si>
  <si>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</si>
  <si>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</si>
  <si>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</si>
  <si>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</si>
  <si>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</si>
  <si>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</si>
  <si>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</si>
  <si>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</si>
  <si>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</si>
  <si>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</si>
  <si>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</si>
  <si>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</si>
  <si>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</si>
  <si>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</si>
  <si>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</si>
  <si>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</si>
  <si>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</si>
  <si>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</si>
  <si>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</si>
  <si>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</si>
  <si>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</si>
  <si>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</si>
  <si>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</si>
  <si>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</si>
  <si>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</si>
  <si>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</si>
  <si>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</si>
  <si>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</si>
  <si>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</si>
  <si>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</si>
  <si>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</si>
  <si>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</si>
  <si>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</si>
  <si>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</si>
  <si>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</si>
  <si>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</si>
  <si>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</si>
  <si>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</si>
  <si>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</si>
  <si>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</si>
  <si>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</si>
  <si>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</si>
  <si>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</si>
  <si>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</si>
  <si>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</si>
  <si>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</si>
  <si>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</si>
  <si>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</si>
  <si>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</si>
  <si>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</si>
  <si>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</si>
  <si>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</si>
  <si>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</si>
  <si>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</si>
  <si>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</si>
  <si>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</si>
  <si>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</si>
  <si>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</si>
  <si>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</si>
  <si>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</si>
  <si>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</si>
  <si>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</si>
  <si>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</si>
  <si>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</si>
  <si>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</si>
  <si>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</si>
  <si>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</si>
  <si>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</si>
  <si>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</si>
  <si>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</si>
  <si>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</si>
  <si>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</si>
  <si>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</si>
  <si>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</si>
  <si>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</si>
  <si>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</si>
  <si>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</si>
  <si>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</si>
  <si>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</si>
  <si>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</si>
  <si>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</si>
  <si>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</si>
  <si>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</si>
  <si>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</si>
  <si>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</si>
  <si>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</si>
  <si>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</si>
  <si>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</si>
  <si>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</si>
  <si>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</si>
  <si>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</si>
  <si>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</si>
  <si>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</si>
  <si>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</si>
  <si>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</si>
  <si>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</si>
  <si>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</si>
  <si>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</si>
  <si>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</si>
  <si>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</si>
  <si>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</si>
  <si>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</si>
  <si>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</si>
  <si>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</si>
  <si>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</si>
  <si>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</si>
  <si>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</si>
  <si>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</si>
  <si>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</si>
  <si>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</si>
  <si>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</si>
  <si>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</si>
  <si>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</si>
  <si>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</si>
  <si>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</si>
  <si>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</si>
  <si>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</si>
  <si>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</si>
  <si>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</si>
  <si>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</si>
  <si>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</si>
  <si>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</si>
  <si>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</si>
  <si>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</si>
  <si>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</si>
  <si>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</si>
  <si>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</si>
  <si>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</si>
  <si>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</si>
  <si>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</si>
  <si>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</si>
  <si>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</si>
  <si>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</si>
  <si>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</si>
  <si>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</si>
  <si>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</si>
  <si>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</si>
  <si>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</si>
  <si>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</si>
  <si>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</si>
  <si>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</si>
  <si>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</si>
  <si>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</si>
  <si>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</si>
  <si>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</si>
  <si>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</si>
  <si>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</si>
  <si>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</si>
  <si>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</si>
  <si>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</si>
  <si>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</si>
  <si>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</si>
  <si>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</si>
  <si>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</si>
  <si>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</si>
  <si>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</si>
  <si>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</si>
  <si>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</si>
  <si>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</si>
  <si>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</si>
  <si>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</si>
  <si>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</si>
  <si>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</si>
  <si>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</si>
  <si>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</si>
  <si>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</si>
  <si>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</si>
  <si>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</si>
  <si>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</si>
  <si>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</si>
  <si>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</si>
  <si>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</si>
  <si>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</si>
  <si>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</si>
  <si>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</si>
  <si>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</si>
  <si>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</si>
  <si>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</si>
  <si>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</si>
  <si>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</si>
  <si>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</si>
  <si>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</si>
  <si>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</si>
  <si>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</si>
  <si>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</si>
  <si>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</si>
  <si>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</si>
  <si>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</si>
  <si>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</si>
  <si>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</si>
  <si>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</si>
  <si>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</si>
  <si>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</si>
  <si>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</si>
  <si>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</si>
  <si>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</si>
  <si>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</si>
  <si>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</si>
  <si>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</si>
  <si>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</si>
  <si>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</si>
  <si>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</si>
  <si>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</si>
  <si>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</si>
  <si>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</si>
  <si>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</si>
  <si>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</si>
  <si>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</si>
  <si>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</si>
  <si>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</si>
  <si>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</si>
  <si>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</si>
  <si>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</si>
  <si>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</si>
  <si>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</si>
  <si>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</si>
  <si>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</si>
  <si>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</si>
  <si>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</si>
  <si>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</si>
  <si>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</si>
  <si>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</si>
  <si>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</si>
  <si>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</si>
  <si>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</si>
  <si>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</si>
  <si>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</si>
  <si>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</si>
  <si>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</si>
  <si>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</si>
  <si>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</si>
  <si>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</si>
  <si>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</si>
  <si>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</si>
  <si>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</si>
  <si>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</si>
  <si>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</si>
  <si>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</si>
  <si>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</si>
  <si>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</si>
  <si>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</si>
  <si>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</si>
  <si>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</si>
  <si>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</si>
  <si>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</si>
  <si>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</si>
  <si>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</si>
  <si>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</si>
  <si>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</si>
  <si>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</si>
  <si>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</si>
  <si>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</si>
  <si>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</si>
  <si>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</si>
  <si>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</si>
  <si>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</si>
  <si>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</si>
  <si>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</si>
  <si>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</si>
  <si>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</si>
  <si>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</si>
  <si>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</si>
  <si>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</si>
  <si>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</si>
  <si>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</si>
  <si>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</si>
  <si>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</si>
  <si>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</si>
  <si>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</si>
  <si>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</si>
  <si>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</si>
  <si>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</si>
  <si>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</si>
  <si>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</si>
  <si>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</si>
  <si>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</si>
  <si>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</si>
  <si>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</si>
  <si>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</si>
  <si>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</si>
  <si>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</si>
  <si>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</si>
  <si>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Upper Quartile of Goal</t>
  </si>
  <si>
    <t>Standard Deviation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</si>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</sst>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60"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rgb="FFFFFF99"/>
        </patternFill>
      </fill>
    </dxf>
    <dxf>
      <fill>
        <patternFill>
          <bgColor theme="8" tint="0.39994506668294322"/>
        </patternFill>
      </fill>
    </dxf>
    <dxf>
      <fill>
        <patternFill>
          <bgColor rgb="FFFF7C80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rgb="FFFFFF99"/>
        </patternFill>
      </fill>
    </dxf>
    <dxf>
      <fill>
        <patternFill>
          <bgColor theme="8" tint="0.39994506668294322"/>
        </patternFill>
      </fill>
    </dxf>
    <dxf>
      <fill>
        <patternFill>
          <bgColor rgb="FFFF7C80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rgb="FFFFFF99"/>
        </patternFill>
      </fill>
    </dxf>
    <dxf>
      <fill>
        <patternFill>
          <bgColor theme="8" tint="0.39994506668294322"/>
        </patternFill>
      </fill>
    </dxf>
    <dxf>
      <fill>
        <patternFill>
          <bgColor rgb="FFFF7C80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rgb="FFFFFF99"/>
        </patternFill>
      </fill>
    </dxf>
    <dxf>
      <fill>
        <patternFill>
          <bgColor theme="8" tint="0.39994506668294322"/>
        </patternFill>
      </fill>
    </dxf>
    <dxf>
      <fill>
        <patternFill>
          <bgColor rgb="FFFF7C80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rgb="FFFFFF99"/>
        </patternFill>
      </fill>
    </dxf>
    <dxf>
      <fill>
        <patternFill>
          <bgColor theme="8" tint="0.39994506668294322"/>
        </patternFill>
      </fill>
    </dxf>
    <dxf>
      <fill>
        <patternFill>
          <bgColor rgb="FFFF7C80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rgb="FFFFFF99"/>
        </patternFill>
      </fill>
    </dxf>
    <dxf>
      <fill>
        <patternFill>
          <bgColor theme="8" tint="0.39994506668294322"/>
        </patternFill>
      </fill>
    </dxf>
    <dxf>
      <fill>
        <patternFill>
          <bgColor rgb="FFFF7C80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rgb="FFFFFF99"/>
        </patternFill>
      </fill>
    </dxf>
    <dxf>
      <fill>
        <patternFill>
          <bgColor theme="8" tint="0.39994506668294322"/>
        </patternFill>
      </fill>
    </dxf>
    <dxf>
      <fill>
        <patternFill>
          <bgColor rgb="FFFF7C80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rgb="FFFFFF99"/>
        </patternFill>
      </fill>
    </dxf>
    <dxf>
      <fill>
        <patternFill>
          <bgColor theme="8" tint="0.39994506668294322"/>
        </patternFill>
      </fill>
    </dxf>
    <dxf>
      <fill>
        <patternFill>
          <bgColor rgb="FFFF7C80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rgb="FFFFFF99"/>
        </patternFill>
      </fill>
    </dxf>
    <dxf>
      <fill>
        <patternFill>
          <bgColor theme="8" tint="0.39994506668294322"/>
        </patternFill>
      </fill>
    </dxf>
    <dxf>
      <fill>
        <patternFill>
          <bgColor rgb="FFFF7C80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rgb="FFFFFF99"/>
        </patternFill>
      </fill>
    </dxf>
    <dxf>
      <fill>
        <patternFill>
          <bgColor theme="8" tint="0.39994506668294322"/>
        </patternFill>
      </fill>
    </dxf>
    <dxf>
      <fill>
        <patternFill>
          <bgColor rgb="FFFF7C80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rgb="FFFFFF99"/>
        </patternFill>
      </fill>
    </dxf>
    <dxf>
      <fill>
        <patternFill>
          <bgColor theme="8" tint="0.39994506668294322"/>
        </patternFill>
      </fill>
    </dxf>
    <dxf>
      <fill>
        <patternFill>
          <bgColor rgb="FFFF7C80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rgb="FFFFFF99"/>
        </patternFill>
      </fill>
    </dxf>
    <dxf>
      <fill>
        <patternFill>
          <bgColor theme="8" tint="0.39994506668294322"/>
        </patternFill>
      </fill>
    </dxf>
    <dxf>
      <fill>
        <patternFill>
          <bgColor rgb="FFFF7C80"/>
        </patternFill>
      </fill>
    </dxf>
  </dxfs>
  <tableStyles count="0" defaultTableStyle="TableStyleMedium2" defaultPivotStyle="PivotStyleLight16"/>
  <colors>
    <mruColors>
      <color rgb="FFFF9999"/>
      <color rgb="FFFF7C8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[KickstarterChallenge.xlsx]Theater Outcomes by Launch Date!PivotTable2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C8-40CE-A37D-4FF7D78E98B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C8-40CE-A37D-4FF7D78E98B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C8-40CE-A37D-4FF7D78E9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7322848"/>
        <c:axId val="607317928"/>
      </c:lineChart>
      <c:catAx>
        <c:axId val="60732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317928"/>
        <c:crosses val="autoZero"/>
        <c:auto val="1"/>
        <c:lblAlgn val="ctr"/>
        <c:lblOffset val="100"/>
        <c:noMultiLvlLbl val="0"/>
      </c:catAx>
      <c:valAx>
        <c:axId val="607317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32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69-4ADF-A0CF-669F0B29267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69-4ADF-A0CF-669F0B29267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69-4ADF-A0CF-669F0B292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726376"/>
        <c:axId val="92727360"/>
      </c:lineChart>
      <c:catAx>
        <c:axId val="92726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27360"/>
        <c:crosses val="autoZero"/>
        <c:auto val="1"/>
        <c:lblAlgn val="ctr"/>
        <c:lblOffset val="100"/>
        <c:noMultiLvlLbl val="0"/>
      </c:catAx>
      <c:valAx>
        <c:axId val="9272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26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[KickstarterChallenge.xlsx]CategoryStatistics!PivotTable1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Cateogry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702537182852142"/>
          <c:y val="0.23406969962088073"/>
          <c:w val="0.72267825896762905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CategoryStatistics!$B$3:$B$4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BF-4A09-BD22-376BE3BAB34B}"/>
            </c:ext>
          </c:extLst>
        </c:ser>
        <c:ser>
          <c:idx val="1"/>
          <c:order val="1"/>
          <c:tx>
            <c:strRef>
              <c:f>CategoryStatistics!$C$3:$C$4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BF-4A09-BD22-376BE3BAB34B}"/>
            </c:ext>
          </c:extLst>
        </c:ser>
        <c:ser>
          <c:idx val="2"/>
          <c:order val="2"/>
          <c:tx>
            <c:strRef>
              <c:f>CategoryStatistics!$D$3:$D$4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BF-4A09-BD22-376BE3BAB34B}"/>
            </c:ext>
          </c:extLst>
        </c:ser>
        <c:ser>
          <c:idx val="3"/>
          <c:order val="3"/>
          <c:tx>
            <c:strRef>
              <c:f>CategoryStatistics!$E$3:$E$4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BF-4A09-BD22-376BE3BAB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8258216"/>
        <c:axId val="368258544"/>
      </c:barChart>
      <c:catAx>
        <c:axId val="368258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258544"/>
        <c:crosses val="autoZero"/>
        <c:auto val="1"/>
        <c:lblAlgn val="ctr"/>
        <c:lblOffset val="100"/>
        <c:noMultiLvlLbl val="0"/>
      </c:catAx>
      <c:valAx>
        <c:axId val="36825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258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1.5814741907261592E-2"/>
          <c:y val="0.24479039078448528"/>
          <c:w val="0.15085192475940506"/>
          <c:h val="0.379768518518518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[KickstarterChallenge.xlsx]SubcategoryStatistics!PivotTable2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SubcategoryStatistics!$B$4:$B$5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72-4522-B27F-AB6D429F12DF}"/>
            </c:ext>
          </c:extLst>
        </c:ser>
        <c:ser>
          <c:idx val="1"/>
          <c:order val="1"/>
          <c:tx>
            <c:strRef>
              <c:f>SubcategoryStatistics!$C$4:$C$5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72-4522-B27F-AB6D429F12DF}"/>
            </c:ext>
          </c:extLst>
        </c:ser>
        <c:ser>
          <c:idx val="2"/>
          <c:order val="2"/>
          <c:tx>
            <c:strRef>
              <c:f>SubcategoryStatistics!$D$4:$D$5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72-4522-B27F-AB6D429F1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3070160"/>
        <c:axId val="603070816"/>
      </c:barChart>
      <c:catAx>
        <c:axId val="60307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070816"/>
        <c:crosses val="autoZero"/>
        <c:auto val="1"/>
        <c:lblAlgn val="ctr"/>
        <c:lblOffset val="100"/>
        <c:noMultiLvlLbl val="0"/>
      </c:catAx>
      <c:valAx>
        <c:axId val="60307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07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794719515992701"/>
          <c:y val="0.53906095071449389"/>
          <c:w val="0.15340873704346278"/>
          <c:h val="0.301642971711869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[KickstarterChallenge.xlsx]OutcomesBasedOnLaunchDate!PivotTable4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OutcomesBasedOnLaunchDate!$B$4:$B$5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B0-4B7D-B86F-A6B51BEC5E7C}"/>
            </c:ext>
          </c:extLst>
        </c:ser>
        <c:ser>
          <c:idx val="1"/>
          <c:order val="1"/>
          <c:tx>
            <c:strRef>
              <c:f>OutcomesBasedOnLaunchDate!$C$4:$C$5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3B0-4B7D-B86F-A6B51BEC5E7C}"/>
            </c:ext>
          </c:extLst>
        </c:ser>
        <c:ser>
          <c:idx val="2"/>
          <c:order val="2"/>
          <c:tx>
            <c:strRef>
              <c:f>OutcomesBasedOnLaunchDate!$D$4:$D$5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3B0-4B7D-B86F-A6B51BEC5E7C}"/>
            </c:ext>
          </c:extLst>
        </c:ser>
        <c:ser>
          <c:idx val="3"/>
          <c:order val="3"/>
          <c:tx>
            <c:strRef>
              <c:f>OutcomesBasedOnLaunchDate!$E$4:$E$5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3B0-4B7D-B86F-A6B51BEC5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5762328"/>
        <c:axId val="815760688"/>
      </c:lineChart>
      <c:catAx>
        <c:axId val="815762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760688"/>
        <c:crosses val="autoZero"/>
        <c:auto val="1"/>
        <c:lblAlgn val="ctr"/>
        <c:lblOffset val="100"/>
        <c:noMultiLvlLbl val="0"/>
      </c:catAx>
      <c:valAx>
        <c:axId val="81576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762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  <cx:data id="10">
      <cx:numDim type="val">
        <cx:f>_xlchart.v1.21</cx:f>
      </cx:numDim>
    </cx:data>
    <cx:data id="11">
      <cx:numDim type="val">
        <cx:f>_xlchart.v1.23</cx:f>
      </cx:numDim>
    </cx:data>
    <cx:data id="12">
      <cx:numDim type="val">
        <cx:f>_xlchart.v1.25</cx:f>
      </cx:numDim>
    </cx:data>
    <cx:data id="13">
      <cx:numDim type="val">
        <cx:f>_xlchart.v1.27</cx:f>
      </cx:numDim>
    </cx:data>
    <cx:data id="14">
      <cx:numDim type="val">
        <cx:f>_xlchart.v1.29</cx:f>
      </cx:numDim>
    </cx:data>
    <cx:data id="15">
      <cx:numDim type="val">
        <cx:f>_xlchart.v1.31</cx:f>
      </cx:numDim>
    </cx:data>
    <cx:data id="16">
      <cx:numDim type="val">
        <cx:f>_xlchart.v1.33</cx:f>
      </cx:numDim>
    </cx:data>
    <cx:data id="17">
      <cx:numDim type="val">
        <cx:f>_xlchart.v1.35</cx:f>
      </cx:numDim>
    </cx:data>
    <cx:data id="18">
      <cx:numDim type="val">
        <cx:f>_xlchart.v1.37</cx:f>
      </cx:numDim>
    </cx:data>
    <cx:data id="19">
      <cx:numDim type="val">
        <cx:f>_xlchart.v1.39</cx:f>
      </cx:numDim>
    </cx:data>
  </cx:chartData>
  <cx:chart>
    <cx:title pos="t" align="ctr" overlay="0"/>
    <cx:plotArea>
      <cx:plotAreaRegion>
        <cx:series layoutId="boxWhisker" uniqueId="{8DE3E68E-2B1C-430C-84B3-29CED567F16F}">
          <cx:tx>
            <cx:txData>
              <cx:f>_xlchart.v1.0</cx:f>
              <cx:v>id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EA24763-45C4-40BD-AA12-0C809617077C}">
          <cx:tx>
            <cx:txData>
              <cx:f>_xlchart.v1.2</cx:f>
              <cx:v>name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89DC14C7-6D26-4520-AD66-D82EE6B1D3A0}">
          <cx:tx>
            <cx:txData>
              <cx:f>_xlchart.v1.4</cx:f>
              <cx:v>blurb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77525B6F-9F79-485F-9425-1106BDC17B47}">
          <cx:tx>
            <cx:txData>
              <cx:f>_xlchart.v1.6</cx:f>
              <cx:v> goal 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4BAC3D75-0DBB-41AB-A309-E9F25A122D4D}">
          <cx:tx>
            <cx:txData>
              <cx:f>_xlchart.v1.8</cx:f>
              <cx:v>pledged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66E7C1F7-59A7-4FE3-BFCA-31A0AB9A3DB5}">
          <cx:tx>
            <cx:txData>
              <cx:f>_xlchart.v1.10</cx:f>
              <cx:v>outcomes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0204138E-DDF9-4F11-BB40-9AF7D66D5005}">
          <cx:tx>
            <cx:txData>
              <cx:f>_xlchart.v1.12</cx:f>
              <cx:v>country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CAAF1485-9B70-4F64-ADBA-DBA90A26C2DE}">
          <cx:tx>
            <cx:txData>
              <cx:f>_xlchart.v1.14</cx:f>
              <cx:v>currency</cx:v>
            </cx:txData>
          </cx:tx>
          <cx:dataId val="7"/>
          <cx:layoutPr>
            <cx:visibility meanLine="0" meanMarker="1" nonoutliers="0" outliers="1"/>
            <cx:statistics quartileMethod="exclusive"/>
          </cx:layoutPr>
        </cx:series>
        <cx:series layoutId="boxWhisker" uniqueId="{575D4585-6B48-46FA-99D2-BE09C77CF422}">
          <cx:tx>
            <cx:txData>
              <cx:f>_xlchart.v1.16</cx:f>
              <cx:v>deadline</cx:v>
            </cx:txData>
          </cx:tx>
          <cx:dataId val="8"/>
          <cx:layoutPr>
            <cx:visibility meanLine="0" meanMarker="1" nonoutliers="0" outliers="1"/>
            <cx:statistics quartileMethod="exclusive"/>
          </cx:layoutPr>
        </cx:series>
        <cx:series layoutId="boxWhisker" uniqueId="{00296C8E-059A-4345-BED5-B07D47D9CCE0}">
          <cx:tx>
            <cx:txData>
              <cx:f>_xlchart.v1.18</cx:f>
              <cx:v>launched_at</cx:v>
            </cx:txData>
          </cx:tx>
          <cx:dataId val="9"/>
          <cx:layoutPr>
            <cx:visibility meanLine="0" meanMarker="1" nonoutliers="0" outliers="1"/>
            <cx:statistics quartileMethod="exclusive"/>
          </cx:layoutPr>
        </cx:series>
        <cx:series layoutId="boxWhisker" uniqueId="{D3B93ED8-7373-473C-83F8-B8F6CEFCBE0A}">
          <cx:tx>
            <cx:txData>
              <cx:f>_xlchart.v1.20</cx:f>
              <cx:v>staff_pick</cx:v>
            </cx:txData>
          </cx:tx>
          <cx:dataId val="10"/>
          <cx:layoutPr>
            <cx:visibility meanLine="0" meanMarker="1" nonoutliers="0" outliers="1"/>
            <cx:statistics quartileMethod="exclusive"/>
          </cx:layoutPr>
        </cx:series>
        <cx:series layoutId="boxWhisker" uniqueId="{E0254878-CBC9-42DD-901F-C2155D0A7699}">
          <cx:tx>
            <cx:txData>
              <cx:f>_xlchart.v1.22</cx:f>
              <cx:v>backers_count</cx:v>
            </cx:txData>
          </cx:tx>
          <cx:dataId val="11"/>
          <cx:layoutPr>
            <cx:visibility meanLine="0" meanMarker="1" nonoutliers="0" outliers="1"/>
            <cx:statistics quartileMethod="exclusive"/>
          </cx:layoutPr>
        </cx:series>
        <cx:series layoutId="boxWhisker" uniqueId="{15AD7367-E6F1-4F41-96C8-30E63F794B62}">
          <cx:tx>
            <cx:txData>
              <cx:f>_xlchart.v1.24</cx:f>
              <cx:v>spotlight</cx:v>
            </cx:txData>
          </cx:tx>
          <cx:dataId val="12"/>
          <cx:layoutPr>
            <cx:visibility meanLine="0" meanMarker="1" nonoutliers="0" outliers="1"/>
            <cx:statistics quartileMethod="exclusive"/>
          </cx:layoutPr>
        </cx:series>
        <cx:series layoutId="boxWhisker" uniqueId="{52CC9767-55C2-45AF-ACB0-F0A5E994D725}">
          <cx:tx>
            <cx:txData>
              <cx:f>_xlchart.v1.26</cx:f>
              <cx:v>Category and Subcategory</cx:v>
            </cx:txData>
          </cx:tx>
          <cx:dataId val="13"/>
          <cx:layoutPr>
            <cx:visibility meanLine="0" meanMarker="1" nonoutliers="0" outliers="1"/>
            <cx:statistics quartileMethod="exclusive"/>
          </cx:layoutPr>
        </cx:series>
        <cx:series layoutId="boxWhisker" uniqueId="{7FF23397-94AD-4F7D-8301-6EAB34AFFA3E}">
          <cx:tx>
            <cx:txData>
              <cx:f>_xlchart.v1.28</cx:f>
              <cx:v>Percentage Funded</cx:v>
            </cx:txData>
          </cx:tx>
          <cx:dataId val="14"/>
          <cx:layoutPr>
            <cx:visibility meanLine="0" meanMarker="1" nonoutliers="0" outliers="1"/>
            <cx:statistics quartileMethod="exclusive"/>
          </cx:layoutPr>
        </cx:series>
        <cx:series layoutId="boxWhisker" uniqueId="{F2CE53B8-5D22-4445-B134-BDA0F25AB2C8}">
          <cx:tx>
            <cx:txData>
              <cx:f>_xlchart.v1.30</cx:f>
              <cx:v>Average Donation</cx:v>
            </cx:txData>
          </cx:tx>
          <cx:dataId val="15"/>
          <cx:layoutPr>
            <cx:visibility meanLine="0" meanMarker="1" nonoutliers="0" outliers="1"/>
            <cx:statistics quartileMethod="exclusive"/>
          </cx:layoutPr>
        </cx:series>
        <cx:series layoutId="boxWhisker" uniqueId="{C954A965-8331-44C7-A758-39F460CD6CA7}">
          <cx:tx>
            <cx:txData>
              <cx:f>_xlchart.v1.32</cx:f>
              <cx:v>Parent Category</cx:v>
            </cx:txData>
          </cx:tx>
          <cx:dataId val="16"/>
          <cx:layoutPr>
            <cx:visibility meanLine="0" meanMarker="1" nonoutliers="0" outliers="1"/>
            <cx:statistics quartileMethod="exclusive"/>
          </cx:layoutPr>
        </cx:series>
        <cx:series layoutId="boxWhisker" uniqueId="{9AB65F8D-BFFE-47B4-B6AB-11CB1AD3B6E8}">
          <cx:tx>
            <cx:txData>
              <cx:f>_xlchart.v1.34</cx:f>
              <cx:v>Subcategory</cx:v>
            </cx:txData>
          </cx:tx>
          <cx:dataId val="17"/>
          <cx:layoutPr>
            <cx:visibility meanLine="0" meanMarker="1" nonoutliers="0" outliers="1"/>
            <cx:statistics quartileMethod="exclusive"/>
          </cx:layoutPr>
        </cx:series>
        <cx:series layoutId="boxWhisker" uniqueId="{7995DE88-DDAF-4C57-9C7B-F53ECFABB1AC}">
          <cx:tx>
            <cx:txData>
              <cx:f>_xlchart.v1.36</cx:f>
              <cx:v>Date Created Conversion</cx:v>
            </cx:txData>
          </cx:tx>
          <cx:dataId val="18"/>
          <cx:layoutPr>
            <cx:visibility meanLine="0" meanMarker="1" nonoutliers="0" outliers="1"/>
            <cx:statistics quartileMethod="exclusive"/>
          </cx:layoutPr>
        </cx:series>
        <cx:series layoutId="boxWhisker" uniqueId="{4AAC1A2E-5448-4114-88B9-8527770DE6BD}">
          <cx:tx>
            <cx:txData>
              <cx:f>_xlchart.v1.38</cx:f>
              <cx:v>Date Ended Conversion</cx:v>
            </cx:txData>
          </cx:tx>
          <cx:dataId val="19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19F8870-53F6-4C50-A9FA-6A019CB96CB5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203835</xdr:colOff>
      <xdr:row>4</xdr:row>
      <xdr:rowOff>36195</xdr:rowOff>
    </xdr:from>
    <xdr:to>
      <xdr:col>14</xdr:col>
      <xdr:colOff>295275</xdr:colOff>
      <xdr:row>19</xdr:row>
      <xdr:rowOff>36195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710015-527F-4C9D-AA6A-35EEF1DC3D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95250</xdr:colOff>
      <xdr:row>1</xdr:row>
      <xdr:rowOff>5715</xdr:rowOff>
    </xdr:from>
    <xdr:to>
      <xdr:col>16</xdr:col>
      <xdr:colOff>186690</xdr:colOff>
      <xdr:row>16</xdr:row>
      <xdr:rowOff>5715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C6C7D0D-7A83-4E6E-BE15-D03DA8CB2D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5535" cy="629093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A5A8DD6-E5A1-4EAF-B220-29A67169370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8320C9F-7E2D-4DFF-B439-FBDADDD6A50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535" cy="629093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</xdr:colOff>
      <xdr:row>3</xdr:row>
      <xdr:rowOff>89535</xdr:rowOff>
    </xdr:from>
    <xdr:to>
      <xdr:col>14</xdr:col>
      <xdr:colOff>150495</xdr:colOff>
      <xdr:row>18</xdr:row>
      <xdr:rowOff>89535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DD339C-AE4C-46EB-B611-F2CCE4CB88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327660</xdr:colOff>
      <xdr:row>3</xdr:row>
      <xdr:rowOff>64770</xdr:rowOff>
    </xdr:from>
    <xdr:to>
      <xdr:col>15</xdr:col>
      <xdr:colOff>342900</xdr:colOff>
      <xdr:row>18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3E20C4-0A08-42C1-A997-87A6440B4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510540</xdr:colOff>
      <xdr:row>7</xdr:row>
      <xdr:rowOff>22860</xdr:rowOff>
    </xdr:from>
    <xdr:to>
      <xdr:col>15</xdr:col>
      <xdr:colOff>525780</xdr:colOff>
      <xdr:row>22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05A11E-1D31-40F0-BC21-3A5B422CC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" refreshedDate="44219.44520613426" createdVersion="6" refreshedVersion="6" minRefreshableVersion="3" recordCount="4116" xr:uid="{ADFCA7A3-76EA-462E-B37E-605947CC498B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" refreshedDate="44220.431881481483" createdVersion="6" refreshedVersion="6" minRefreshableVersion="3" recordCount="4116" xr:uid="{8EB2D2E4-7A6C-4780-83EF-31C20ACD8103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" refreshedDate="44220.682813657404" createdVersion="6" refreshedVersion="6" minRefreshableVersion="3" recordCount="4116" xr:uid="{7131F8DE-BA60-4220-94E6-5C0CF0A226DF}">
  <cacheSource type="worksheet">
    <worksheetSource ref="A1:U4117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</sharedItems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  <r>
    <m/>
    <m/>
    <m/>
    <m/>
    <m/>
    <x v="4"/>
    <x v="21"/>
    <x v="13"/>
    <m/>
    <m/>
    <m/>
    <m/>
    <m/>
    <m/>
    <m/>
    <n v="0"/>
    <x v="9"/>
    <x v="41"/>
  </r>
  <r>
    <m/>
    <m/>
    <m/>
    <m/>
    <m/>
    <x v="4"/>
    <x v="21"/>
    <x v="13"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9"/>
  </r>
  <r>
    <m/>
    <m/>
    <m/>
    <m/>
    <m/>
    <x v="4"/>
    <m/>
    <m/>
    <m/>
    <m/>
    <m/>
    <m/>
    <m/>
    <m/>
    <m/>
    <n v="0"/>
    <x v="9"/>
    <m/>
    <x v="4114"/>
    <x v="4092"/>
    <x v="9"/>
  </r>
  <r>
    <m/>
    <m/>
    <m/>
    <m/>
    <m/>
    <x v="4"/>
    <m/>
    <m/>
    <m/>
    <m/>
    <m/>
    <m/>
    <m/>
    <m/>
    <m/>
    <n v="0"/>
    <x v="9"/>
    <m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73DFAC-25D5-4C1C-9D84-08A863CB7749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4">
        <item x="4092"/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8081B4-C95F-4106-9908-7DF154C3676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9C461A-DDBE-4956-B309-F2C12C9D0EC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0CE4CA-9A11-47EE-A4DD-C73E75503C0D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4">
        <item x="4092"/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3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4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5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5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5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6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6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8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8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9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9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9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0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0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0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1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1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1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1EF40-4FC2-4B3E-AEE1-81F9B63C0510}">
  <dimension ref="A1:E18"/>
  <sheetViews>
    <sheetView topLeftCell="A4" workbookViewId="0">
      <selection activeCell="A2" sqref="A2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7.7890625" bestFit="1" customWidth="1"/>
    <col min="5" max="7" width="10.20703125" bestFit="1" customWidth="1"/>
  </cols>
  <sheetData>
    <row r="1" spans="1:5" x14ac:dyDescent="0.55000000000000004">
      <c r="A1" s="12" t="s">
        <v>8359</v>
      </c>
      <c r="B1" t="s">
        <v>8315</v>
      </c>
    </row>
    <row r="2" spans="1:5" x14ac:dyDescent="0.55000000000000004">
      <c r="A2" s="12" t="s">
        <v>8397</v>
      </c>
      <c r="B2" t="s">
        <v>8363</v>
      </c>
    </row>
    <row r="4" spans="1:5" x14ac:dyDescent="0.55000000000000004">
      <c r="A4" s="12" t="s">
        <v>8362</v>
      </c>
      <c r="B4" s="12" t="s">
        <v>8360</v>
      </c>
    </row>
    <row r="5" spans="1:5" x14ac:dyDescent="0.55000000000000004">
      <c r="A5" s="12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55000000000000004">
      <c r="A6" s="18" t="s">
        <v>8367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55000000000000004">
      <c r="A7" s="18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55000000000000004">
      <c r="A8" s="18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55000000000000004">
      <c r="A9" s="18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55000000000000004">
      <c r="A10" s="18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55000000000000004">
      <c r="A11" s="18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55000000000000004">
      <c r="A12" s="18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55000000000000004">
      <c r="A13" s="18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55000000000000004">
      <c r="A14" s="18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55000000000000004">
      <c r="A15" s="18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55000000000000004">
      <c r="A16" s="18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55000000000000004">
      <c r="A17" s="18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55000000000000004">
      <c r="A18" s="18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5F8A7-62AD-4C04-A460-4B7252B05F7E}">
  <dimension ref="A1:H13"/>
  <sheetViews>
    <sheetView tabSelected="1" workbookViewId="0">
      <selection activeCell="I20" sqref="I20"/>
    </sheetView>
  </sheetViews>
  <sheetFormatPr defaultRowHeight="14.4" x14ac:dyDescent="0.55000000000000004"/>
  <cols>
    <col min="1" max="1" width="16.20703125" bestFit="1" customWidth="1"/>
    <col min="2" max="2" width="15.62890625" bestFit="1" customWidth="1"/>
    <col min="3" max="3" width="12.20703125" bestFit="1" customWidth="1"/>
    <col min="4" max="4" width="14.7890625" bestFit="1" customWidth="1"/>
    <col min="5" max="5" width="11.47265625" bestFit="1" customWidth="1"/>
    <col min="6" max="6" width="18.05078125" bestFit="1" customWidth="1"/>
    <col min="7" max="7" width="14.62890625" bestFit="1" customWidth="1"/>
    <col min="8" max="8" width="17.20703125" bestFit="1" customWidth="1"/>
  </cols>
  <sheetData>
    <row r="1" spans="1:8" x14ac:dyDescent="0.55000000000000004">
      <c r="A1" t="s">
        <v>8381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55000000000000004">
      <c r="A2" t="s">
        <v>8405</v>
      </c>
      <c r="B2">
        <f>COUNTIFS(Kickstarter!D:D, "&lt;1000", Kickstarter!F:F, "successful", Kickstarter!R:R, "plays")</f>
        <v>141</v>
      </c>
      <c r="C2">
        <f>COUNTIFS(Kickstarter!D:D, "&lt;1000", Kickstarter!F:F, "failed", Kickstarter!R:R, "plays")</f>
        <v>45</v>
      </c>
      <c r="D2">
        <f>COUNTIFS(Kickstarter!D:D, "&lt;1000", Kickstarter!F:F, "cancelled", Kickstarter!R:R, "plays")</f>
        <v>0</v>
      </c>
      <c r="E2">
        <f>SUM(B2, C2, 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55000000000000004">
      <c r="A3" t="s">
        <v>8406</v>
      </c>
      <c r="B3">
        <f>COUNTIFS(Kickstarter!D:D, "&gt;=1000", Kickstarter!D:D,"&lt;5000", Kickstarter!F:F, "successful", Kickstarter!R:R, "plays")</f>
        <v>388</v>
      </c>
      <c r="C3">
        <f>COUNTIFS(Kickstarter!D:D, "&gt;=1000", Kickstarter!D:D,"&lt;5000", Kickstarter!F:F, "failed", Kickstarter!R:R, "plays")</f>
        <v>146</v>
      </c>
      <c r="D3">
        <f>COUNTIFS(Kickstarter!D:D, "&gt;=1000", Kickstarter!D:D,"&lt;5000", Kickstarter!F:F, "canceled", Kickstarter!R:R, "plays")</f>
        <v>0</v>
      </c>
      <c r="E3">
        <f t="shared" ref="E3:E13" si="0">SUM(B3, C3, 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55000000000000004">
      <c r="A4" t="s">
        <v>8407</v>
      </c>
      <c r="B4">
        <f>COUNTIFS(Kickstarter!D:D, "&gt;=5000", Kickstarter!D:D,"&lt;10000", Kickstarter!F:F, "successful", Kickstarter!R:R, "plays")</f>
        <v>93</v>
      </c>
      <c r="C4">
        <f>COUNTIFS(Kickstarter!D:D, "&gt;=5000", Kickstarter!D:D,"&lt;10000", Kickstarter!F:F, "failed", Kickstarter!R:R, "plays")</f>
        <v>76</v>
      </c>
      <c r="D4">
        <f>COUNTIFS(Kickstarter!D:D, "&gt;=5000", Kickstarter!D:D,"&lt;10000", Kickstarter!F:F, "canceled", Kickstarter!R:R, 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55000000000000004">
      <c r="A5" t="s">
        <v>8408</v>
      </c>
      <c r="B5">
        <f>COUNTIFS(Kickstarter!D:D, "&gt;=10000", Kickstarter!D:D,"&lt;15000", Kickstarter!F:F, "successful", Kickstarter!R:R, "plays")</f>
        <v>39</v>
      </c>
      <c r="C5">
        <f>COUNTIFS(Kickstarter!D:D, "&gt;=10000", Kickstarter!D:D,"&lt;15000", Kickstarter!F:F, "failed", Kickstarter!R:R, "plays")</f>
        <v>33</v>
      </c>
      <c r="D5">
        <f>COUNTIFS(Kickstarter!D:D, "&gt;=10000", Kickstarter!D:D,"&lt;15000", Kickstarter!F:F, "canceled", Kickstarter!R:R, 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55000000000000004">
      <c r="A6" t="s">
        <v>8409</v>
      </c>
      <c r="B6">
        <f>COUNTIFS(Kickstarter!D:D, "&gt;=15000", Kickstarter!D:D,"&lt;20000", Kickstarter!F:F, "successful", Kickstarter!R:R, "plays")</f>
        <v>12</v>
      </c>
      <c r="C6">
        <f>COUNTIFS(Kickstarter!D:D, "&gt;=15000", Kickstarter!D:D,"&lt;20000", Kickstarter!F:F, "failed", Kickstarter!R:R, "plays")</f>
        <v>12</v>
      </c>
      <c r="D6">
        <f>COUNTIFS(Kickstarter!D:D, "&gt;=15000", Kickstarter!D:D,"&lt;20000", Kickstarter!F:F, "canceled", Kickstarter!R:R, 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55000000000000004">
      <c r="A7" t="s">
        <v>8410</v>
      </c>
      <c r="B7">
        <f>COUNTIFS(Kickstarter!D:D, "&gt;=20000", Kickstarter!D:D,"&lt;25000", Kickstarter!F:F, "successful", Kickstarter!R:R, "plays")</f>
        <v>9</v>
      </c>
      <c r="C7">
        <f>COUNTIFS(Kickstarter!D:D, "&gt;=20000", Kickstarter!D:D,"&lt;25000", Kickstarter!F:F, "failed", Kickstarter!R:R, "plays")</f>
        <v>11</v>
      </c>
      <c r="D7">
        <f>COUNTIFS(Kickstarter!D:D, "&gt;=20000", Kickstarter!D:D,"&lt;25000", Kickstarter!F:F, "canceled", Kickstarter!R:R, 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55000000000000004">
      <c r="A8" t="s">
        <v>8411</v>
      </c>
      <c r="B8">
        <f>COUNTIFS(Kickstarter!D:D, "&gt;=25000", Kickstarter!D:D,"&lt;30000", Kickstarter!F:F, "successful", Kickstarter!R:R, "plays")</f>
        <v>1</v>
      </c>
      <c r="C8">
        <f>COUNTIFS(Kickstarter!D:D, "&gt;=25000", Kickstarter!D:D,"&lt;30000", Kickstarter!F:F, "failed", Kickstarter!R:R, "plays")</f>
        <v>4</v>
      </c>
      <c r="D8">
        <f>COUNTIFS(Kickstarter!D:D, "&gt;=25000", Kickstarter!D:D,"&lt;30000", Kickstarter!F:F, "canceled", Kickstarter!R:R, 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55000000000000004">
      <c r="A9" t="s">
        <v>8412</v>
      </c>
      <c r="B9">
        <f>COUNTIFS(Kickstarter!D:D, "&gt;=30000", Kickstarter!D:D,"&lt;35000", Kickstarter!F:F, "successful", Kickstarter!R:R, "plays")</f>
        <v>3</v>
      </c>
      <c r="C9">
        <f>COUNTIFS(Kickstarter!D:D, "&gt;=30000", Kickstarter!D:D,"&lt;35000", Kickstarter!F:F, "failed", Kickstarter!R:R, "plays")</f>
        <v>8</v>
      </c>
      <c r="D9">
        <f>COUNTIFS(Kickstarter!D:D, "&gt;=30000", Kickstarter!D:D,"&lt;35000", Kickstarter!F:F, "canceled", Kickstarter!R:R, 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55000000000000004">
      <c r="A10" t="s">
        <v>8413</v>
      </c>
      <c r="B10">
        <f>COUNTIFS(Kickstarter!D:D, "&gt;=35000", Kickstarter!D:D,"&lt;40000", Kickstarter!F:F, "successful", Kickstarter!R:R, "plays")</f>
        <v>4</v>
      </c>
      <c r="C10">
        <f>COUNTIFS(Kickstarter!D:D, "&gt;=35000", Kickstarter!D:D,"&lt;40000", Kickstarter!F:F, "failed", Kickstarter!R:R, "plays")</f>
        <v>2</v>
      </c>
      <c r="D10">
        <f>COUNTIFS(Kickstarter!D:D, "&gt;=35000", Kickstarter!D:D,"&lt;40000", Kickstarter!F:F, "canceled", Kickstarter!R:R, 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55000000000000004">
      <c r="A11" t="s">
        <v>8414</v>
      </c>
      <c r="B11">
        <f>COUNTIFS(Kickstarter!D:D, "&gt;=40000", Kickstarter!D:D,"&lt;45000", Kickstarter!F:F, "successful", Kickstarter!R:R, "plays")</f>
        <v>2</v>
      </c>
      <c r="C11">
        <f>COUNTIFS(Kickstarter!D:D, "&gt;=40000", Kickstarter!D:D,"&lt;45000", Kickstarter!F:F, "failed", Kickstarter!R:R, "plays")</f>
        <v>1</v>
      </c>
      <c r="D11">
        <f>COUNTIFS(Kickstarter!D:D, "&gt;=40000", Kickstarter!D:D,"&lt;45000", Kickstarter!F:F, "canceled", Kickstarter!R:R, 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55000000000000004">
      <c r="A12" t="s">
        <v>8415</v>
      </c>
      <c r="B12">
        <f>COUNTIFS(Kickstarter!D:D, "&gt;=45000", Kickstarter!D:D,"&lt;50000", Kickstarter!F:F, "successful", Kickstarter!R:R, "plays")</f>
        <v>0</v>
      </c>
      <c r="C12">
        <f>COUNTIFS(Kickstarter!D:D, "&gt;=45000", Kickstarter!D:D,"&lt;50000", Kickstarter!F:F, "failed", Kickstarter!R:R, "plays")</f>
        <v>1</v>
      </c>
      <c r="D12">
        <f>COUNTIFS(Kickstarter!D:D, "&gt;=45000", Kickstarter!D:D,"&lt;50000", Kickstarter!F:F, "canceled", Kickstarter!R:R, 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55000000000000004">
      <c r="A13" t="s">
        <v>8416</v>
      </c>
      <c r="B13">
        <f>COUNTIFS(Kickstarter!D:D, "&gt;50000", Kickstarter!F:F, "successful", Kickstarter!R:R, "plays")</f>
        <v>2</v>
      </c>
      <c r="C13">
        <f>COUNTIFS(Kickstarter!D:D, "&gt;50000", Kickstarter!F:F, "failed", Kickstarter!R:R, "plays")</f>
        <v>10</v>
      </c>
      <c r="D13">
        <f>COUNTIFS(Kickstarter!D:D, "&gt;50000", Kickstarter!F:F, "canceled", Kickstarter!R:R, "plays")</f>
        <v>0</v>
      </c>
      <c r="E13">
        <f t="shared" si="0"/>
        <v>12</v>
      </c>
      <c r="F13" s="20">
        <f t="shared" si="1"/>
        <v>0.16666666666666666</v>
      </c>
      <c r="G13" s="20">
        <f t="shared" si="2"/>
        <v>0.83333333333333337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7"/>
  <sheetViews>
    <sheetView topLeftCell="F1" zoomScale="67" zoomScaleNormal="67" workbookViewId="0">
      <pane ySplit="1" topLeftCell="A3977" activePane="bottomLeft" state="frozen"/>
      <selection pane="bottomLeft" activeCell="F1" sqref="F1:F1048576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6835937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47265625" bestFit="1" customWidth="1"/>
    <col min="16" max="16" width="15.3671875" bestFit="1" customWidth="1"/>
    <col min="17" max="17" width="13.89453125" bestFit="1" customWidth="1"/>
    <col min="18" max="18" width="14.62890625" style="13" bestFit="1" customWidth="1"/>
    <col min="19" max="19" width="21.1015625" style="16" bestFit="1" customWidth="1"/>
    <col min="20" max="20" width="19.1015625" style="16" bestFit="1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8359</v>
      </c>
      <c r="R1" s="19" t="s">
        <v>8358</v>
      </c>
      <c r="S1" s="15" t="s">
        <v>8365</v>
      </c>
      <c r="T1" s="17" t="s">
        <v>8366</v>
      </c>
      <c r="U1" t="s">
        <v>8397</v>
      </c>
    </row>
    <row r="2" spans="1:21" ht="43.2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>
        <f t="shared" ref="P2:P65" si="1">IFERROR(ROUND(E2/L2, 2), 0)</f>
        <v>63.92</v>
      </c>
      <c r="Q2" s="11" t="s">
        <v>8308</v>
      </c>
      <c r="R2" s="13" t="s">
        <v>8309</v>
      </c>
      <c r="S2" s="16">
        <f>(((J2/60)/60)/24)+DATE(1970, 1, 1)</f>
        <v>42177.007071759261</v>
      </c>
      <c r="T2" s="16">
        <f>(((I2/60)/60)/24)+DATE(1970,1,1)</f>
        <v>42208.125</v>
      </c>
      <c r="U2">
        <f>YEAR(S2)</f>
        <v>2015</v>
      </c>
    </row>
    <row r="3" spans="1:21" ht="28.8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s="13" t="s">
        <v>8309</v>
      </c>
      <c r="S3" s="16">
        <f t="shared" ref="S3:S66" si="2">(((J3/60)/60)/24)+DATE(1970, 1, 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s="13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s="13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s="13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s="13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3.2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s="13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s="13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s="13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s="13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3.2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s="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3.2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s="13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28.8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s="13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s="13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s="13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s="13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s="13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s="1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s="13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s="13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s="13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s="13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s="13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s="13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s="13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s="1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3.2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s="13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s="13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s="13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s="13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s="13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s="13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s="13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3.2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s="13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s="1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s="13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s="13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3.2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s="13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s="13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3.2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s="13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s="13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s="1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s="13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s="13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3.2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s="13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s="13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s="13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s="13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s="13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s="1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s="13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s="13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 0)</f>
        <v>173</v>
      </c>
      <c r="P66">
        <f t="shared" ref="P66:P129" si="6">IFERROR(ROUND(E66/L66, 2), 0)</f>
        <v>86.67</v>
      </c>
      <c r="Q66" s="11" t="s">
        <v>8308</v>
      </c>
      <c r="R66" s="13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28.8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1" t="s">
        <v>8308</v>
      </c>
      <c r="R67" t="s">
        <v>8310</v>
      </c>
      <c r="S67" s="16">
        <f t="shared" ref="S67:S130" si="7">(((J67/60)/60)/24)+DATE(1970, 1, 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s="13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s="13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s="13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s="13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s="1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s="13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s="13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s="13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s="13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s="13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s="13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s="1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s="13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s="13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s="13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3.2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s="13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s="13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s="13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s="13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s="1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3.2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s="13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s="13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3.2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s="13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s="13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s="13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s="13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s="13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s="1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s="13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28.8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s="13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s="13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s="13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s="13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s="13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s="13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s="13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s="13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s="13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s="13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s="13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s="13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3.2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s="13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s="13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s="13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3.2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3.2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 0)</f>
        <v>2</v>
      </c>
      <c r="P130">
        <f t="shared" ref="P130:P193" si="11">IFERROR(ROUND(E130/L130, 2), 0)</f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3.2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1" t="s">
        <v>8308</v>
      </c>
      <c r="R131" t="s">
        <v>8311</v>
      </c>
      <c r="S131" s="16">
        <f t="shared" ref="S131:S194" si="12">(((J131/60)/60)/24)+DATE(1970, 1, 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3.2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28.8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3.2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28.8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3.2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 0)</f>
        <v>0</v>
      </c>
      <c r="P194">
        <f t="shared" ref="P194:P257" si="16">IFERROR(ROUND(E194/L194, 2), 0)</f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3.2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1" t="s">
        <v>8308</v>
      </c>
      <c r="R195" t="s">
        <v>8312</v>
      </c>
      <c r="S195" s="16">
        <f t="shared" ref="S195:S258" si="17">(((J195/60)/60)/24)+DATE(1970, 1, 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3.2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s="13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s="1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s="13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s="13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s="13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s="13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s="13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s="13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s="13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s="13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s="13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s="1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s="13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3.2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s="13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s="13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s="13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 0)</f>
        <v>139</v>
      </c>
      <c r="P258">
        <f t="shared" ref="P258:P321" si="21">IFERROR(ROUND(E258/L258, 2), 0)</f>
        <v>65.760000000000005</v>
      </c>
      <c r="Q258" s="11" t="s">
        <v>8308</v>
      </c>
      <c r="R258" s="13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2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1" t="s">
        <v>8308</v>
      </c>
      <c r="R259" s="13" t="s">
        <v>8313</v>
      </c>
      <c r="S259" s="16">
        <f t="shared" ref="S259:S322" si="22">(((J259/60)/60)/24)+DATE(1970, 1, 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s="13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3.2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s="13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s="13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s="1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s="13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s="13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s="13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s="13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s="13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s="13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s="13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s="1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s="13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s="13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s="13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s="13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s="13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s="13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s="13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s="13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s="13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s="1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s="13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s="13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s="13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s="13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s="13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s="13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s="13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s="13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s="1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3.2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s="13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s="13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57.6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s="13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s="13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s="13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s="13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s="13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3.2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s="13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s="13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s="1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s="13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s="13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s="13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28.8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s="13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s="13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s="13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s="13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s="13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s="13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s="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3.2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s="13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s="13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s="13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s="13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s="13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s="13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s="13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 0)</f>
        <v>107</v>
      </c>
      <c r="P322">
        <f t="shared" ref="P322:P385" si="26">IFERROR(ROUND(E322/L322, 2), 0)</f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2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1" t="s">
        <v>8308</v>
      </c>
      <c r="R323" t="s">
        <v>8313</v>
      </c>
      <c r="S323" s="16">
        <f t="shared" ref="S323:S386" si="27">(((J323/60)/60)/24)+DATE(1970, 1, 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s="13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s="13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s="13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s="13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s="13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s="13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s="13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s="13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s="13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s="1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s="13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s="13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3.2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s="13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s="13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s="13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s="13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s="13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s="13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s="13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s="1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s="13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s="13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s="13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s="13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s="13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s="13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s="13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s="13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s="13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s="13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s="13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s="13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28.8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s="13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28.8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s="13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s="13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s="13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s="13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s="13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s="1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3.2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s="13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3.2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s="13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s="13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s="13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s="13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s="13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s="13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s="13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s="1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s="13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s="13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s="13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s="13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s="13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3.2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s="13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s="1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3.2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s="13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s="13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 0)</f>
        <v>112</v>
      </c>
      <c r="P386">
        <f t="shared" ref="P386:P449" si="31">IFERROR(ROUND(E386/L386, 2), 0)</f>
        <v>58.54</v>
      </c>
      <c r="Q386" s="11" t="s">
        <v>8308</v>
      </c>
      <c r="R386" s="13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2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1" t="s">
        <v>8308</v>
      </c>
      <c r="R387" s="13" t="s">
        <v>8313</v>
      </c>
      <c r="S387" s="16">
        <f t="shared" ref="S387:S450" si="32">(((J387/60)/60)/24)+DATE(1970, 1, 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s="13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3.2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s="13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s="13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3.2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s="13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s="13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s="1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s="13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28.8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s="13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s="13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s="13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s="13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s="13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s="13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s="1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s="13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s="13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s="13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s="13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s="13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s="13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s="13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s="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s="13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s="13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s="13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s="13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s="13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s="13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s="13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3.2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3.2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3.2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3.2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 0)</f>
        <v>3</v>
      </c>
      <c r="P450">
        <f t="shared" ref="P450:P513" si="36">IFERROR(ROUND(E450/L450, 2), 0)</f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2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1" t="s">
        <v>8308</v>
      </c>
      <c r="R451" t="s">
        <v>8314</v>
      </c>
      <c r="S451" s="16">
        <f t="shared" ref="S451:S514" si="37">(((J451/60)/60)/24)+DATE(1970, 1, 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3.2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3.2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3.2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28.8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3.2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 0)</f>
        <v>0</v>
      </c>
      <c r="P514">
        <f t="shared" ref="P514:P577" si="41">IFERROR(ROUND(E514/L514, 2), 0)</f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8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1" t="s">
        <v>8308</v>
      </c>
      <c r="R515" t="s">
        <v>8314</v>
      </c>
      <c r="S515" s="16">
        <f t="shared" ref="S515:S578" si="42">(((J515/60)/60)/24)+DATE(1970, 1, 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s="1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s="13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s="13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3.2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s="13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s="13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s="13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2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s="13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s="1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s="13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28.8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3.2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s="13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s="13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3.2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3.2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2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2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.6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2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8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3.2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2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 0)</f>
        <v>0</v>
      </c>
      <c r="P578">
        <f t="shared" ref="P578:P641" si="46">IFERROR(ROUND(E578/L578, 2), 0)</f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2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8317</v>
      </c>
      <c r="R579" t="s">
        <v>8318</v>
      </c>
      <c r="S579" s="16">
        <f t="shared" ref="S579:S642" si="47">(((J579/60)/60)/24)+DATE(1970, 1, 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28.8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3.2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3.2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2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8.8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2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3.2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3.2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3.2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28.8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 0)</f>
        <v>144</v>
      </c>
      <c r="P642">
        <f t="shared" ref="P642:P705" si="51">IFERROR(ROUND(E642/L642, 2), 0)</f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2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8317</v>
      </c>
      <c r="R643" s="13" t="s">
        <v>8319</v>
      </c>
      <c r="S643" s="16">
        <f t="shared" ref="S643:S706" si="52">(((J643/60)/60)/24)+DATE(1970, 1, 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28.8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s="13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s="13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s="13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s="13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s="13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s="13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s="13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s="1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3.2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s="13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3.2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s="13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s="13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s="13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s="13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2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s="13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s="13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s="13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3.2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2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2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2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3.2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3.2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2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3.2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7.6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3.2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7.6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2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3.2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3.2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28.8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3.2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3.2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2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2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 0)</f>
        <v>1</v>
      </c>
      <c r="P706">
        <f t="shared" ref="P706:P769" si="56">IFERROR(ROUND(E706/L706, 2), 0)</f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8.8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8317</v>
      </c>
      <c r="R707" t="s">
        <v>8319</v>
      </c>
      <c r="S707" s="16">
        <f t="shared" ref="S707:S770" si="57">(((J707/60)/60)/24)+DATE(1970, 1, 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2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3.2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3.2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3.2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s="13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3.2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s="1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s="13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s="13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s="13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s="13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s="13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3.2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s="13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2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s="13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s="13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s="13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s="1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2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3.2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28.8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2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s="13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s="13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s="13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s="13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s="13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3.2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s="13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s="1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3.2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s="13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s="13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28.8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s="13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s="13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s="13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2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2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s="13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s="13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2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s="13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s="1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3.2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s="13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s="13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2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s="13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s="13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s="13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s="13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 0)</f>
        <v>0</v>
      </c>
      <c r="P770">
        <f t="shared" ref="P770:P833" si="61">IFERROR(ROUND(E770/L770, 2), 0)</f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3.2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8320</v>
      </c>
      <c r="R771" t="s">
        <v>8322</v>
      </c>
      <c r="S771" s="16">
        <f t="shared" ref="S771:S834" si="62">(((J771/60)/60)/24)+DATE(1970, 1, 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.6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3.2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28.8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s="13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s="1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s="13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s="13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s="13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s="13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s="13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s="13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s="13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s="13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s="13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s="1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s="13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s="13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s="13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s="13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s="13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s="13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s="13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s="13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s="1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3.2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s="13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s="13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s="13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s="13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s="13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s="13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s="13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2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s="13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s="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s="13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s="13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s="13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s="13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s="13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s="13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s="13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s="13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s="13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s="1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28.8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s="13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s="13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3.2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s="13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s="13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s="13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3.2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s="13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3.2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s="13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3.2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s="13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s="1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 0)</f>
        <v>101</v>
      </c>
      <c r="P834">
        <f t="shared" ref="P834:P897" si="66">IFERROR(ROUND(E834/L834, 2), 0)</f>
        <v>97.99</v>
      </c>
      <c r="Q834" s="11" t="s">
        <v>8323</v>
      </c>
      <c r="R834" s="13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8323</v>
      </c>
      <c r="R835" s="13" t="s">
        <v>8324</v>
      </c>
      <c r="S835" s="16">
        <f t="shared" ref="S835:S898" si="67">(((J835/60)/60)/24)+DATE(1970, 1, 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3.2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s="13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s="13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s="13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28.8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s="13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s="13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2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s="13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s="13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s="1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s="13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3.2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s="13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s="13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s="13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s="13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s="13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s="13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s="13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s="13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s="13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s="13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3.2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28.8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s="13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2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2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3.2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7.6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3.2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2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2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3.2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3.2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 0)</f>
        <v>40</v>
      </c>
      <c r="P898">
        <f t="shared" ref="P898:P961" si="71">IFERROR(ROUND(E898/L898, 2), 0)</f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2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1" t="s">
        <v>8323</v>
      </c>
      <c r="R899" t="s">
        <v>8327</v>
      </c>
      <c r="S899" s="16">
        <f t="shared" ref="S899:S962" si="72">(((J899/60)/60)/24)+DATE(1970, 1, 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2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2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8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3.2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2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2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3.2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28.8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3.2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2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2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2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2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3.2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2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 0)</f>
        <v>46</v>
      </c>
      <c r="P962">
        <f t="shared" ref="P962:P1025" si="76">IFERROR(ROUND(E962/L962, 2), 0)</f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2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8317</v>
      </c>
      <c r="R963" t="s">
        <v>8319</v>
      </c>
      <c r="S963" s="16">
        <f t="shared" ref="S963:S1026" si="77">(((J963/60)/60)/24)+DATE(1970, 1, 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3.2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2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2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3.2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3.2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3.2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2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3.2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2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28.8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2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3.2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2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2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8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28.8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s="1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s="13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 0)</f>
        <v>119</v>
      </c>
      <c r="P1026">
        <f t="shared" ref="P1026:P1089" si="81">IFERROR(ROUND(E1026/L1026, 2), 0)</f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28.8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1" t="s">
        <v>8323</v>
      </c>
      <c r="R1027" s="13" t="s">
        <v>8328</v>
      </c>
      <c r="S1027" s="16">
        <f t="shared" ref="S1027:S1090" si="82">(((J1027/60)/60)/24)+DATE(1970, 1, 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.2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s="13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s="13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3.2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s="1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s="13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s="13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s="13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s="13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3.2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s="13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s="13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s="13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3.2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2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2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3.2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3.2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8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3.2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28.8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28.8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 0)</f>
        <v>14</v>
      </c>
      <c r="P1090">
        <f t="shared" ref="P1090:P1153" si="86">IFERROR(ROUND(E1090/L1090, 2), 0)</f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8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8331</v>
      </c>
      <c r="R1091" t="s">
        <v>8332</v>
      </c>
      <c r="S1091" s="16">
        <f t="shared" ref="S1091:S1154" si="87">(((J1091/60)/60)/24)+DATE(1970, 1, 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2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3.2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3.2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3.2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2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2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28.8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2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3.2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28.8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3.2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2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2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2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3.2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 0)</f>
        <v>6</v>
      </c>
      <c r="P1154">
        <f t="shared" ref="P1154:P1217" si="91">IFERROR(ROUND(E1154/L1154, 2), 0)</f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8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8334</v>
      </c>
      <c r="R1155" t="s">
        <v>8335</v>
      </c>
      <c r="S1155" s="16">
        <f t="shared" ref="S1155:S1218" si="92">(((J1155/60)/60)/24)+DATE(1970, 1, 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3.2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28.8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28.8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3.2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2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s="13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2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s="13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s="13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s="13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s="1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3.2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s="13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3.2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s="13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s="13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s="13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s="13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s="13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2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s="13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s="13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3.2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s="13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3.2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3.2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s="13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s="13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 0)</f>
        <v>146</v>
      </c>
      <c r="P1218">
        <f t="shared" ref="P1218:P1281" si="96">IFERROR(ROUND(E1218/L1218, 2), 0)</f>
        <v>91.88</v>
      </c>
      <c r="Q1218" s="11" t="s">
        <v>8336</v>
      </c>
      <c r="R1218" s="13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2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1" t="s">
        <v>8336</v>
      </c>
      <c r="R1219" s="13" t="s">
        <v>8337</v>
      </c>
      <c r="S1219" s="16">
        <f t="shared" ref="S1219:S1282" si="97">(((J1219/60)/60)/24)+DATE(1970, 1, 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s="13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s="13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28.8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s="13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3.2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3.2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28.8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3.2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2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s="13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s="13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s="13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s="13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28.8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s="13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s="13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3.2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s="13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s="1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s="13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s="13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s="13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2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s="13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s="13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s="13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s="13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28.8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s="13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s="13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28.8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s="1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2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s="13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s="13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s="13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s="13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2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s="13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s="13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s="13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s="13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s="1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s="13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28.8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s="13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s="13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s="13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s="13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s="13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s="13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 0)</f>
        <v>111</v>
      </c>
      <c r="P1282">
        <f t="shared" ref="P1282:P1345" si="101">IFERROR(ROUND(E1282/L1282, 2), 0)</f>
        <v>127.98</v>
      </c>
      <c r="Q1282" s="11" t="s">
        <v>8323</v>
      </c>
      <c r="R1282" s="13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2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1" t="s">
        <v>8323</v>
      </c>
      <c r="R1283" s="13" t="s">
        <v>8324</v>
      </c>
      <c r="S1283" s="16">
        <f t="shared" ref="S1283:S1346" si="102">(((J1283/60)/60)/24)+DATE(1970, 1, 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s="13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s="13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s="13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57.6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s="13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s="13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8.8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s="13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s="1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3.2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3.2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s="13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s="13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s="13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s="13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s="1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s="13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2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.6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3.2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2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3.2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2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2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2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3.2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3.2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 0)</f>
        <v>378</v>
      </c>
      <c r="P1346">
        <f t="shared" ref="P1346:P1409" si="106">IFERROR(ROUND(E1346/L1346, 2), 0)</f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2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1" t="s">
        <v>8320</v>
      </c>
      <c r="R1347" s="13" t="s">
        <v>8321</v>
      </c>
      <c r="S1347" s="16">
        <f t="shared" ref="S1347:S1410" si="107">(((J1347/60)/60)/24)+DATE(1970, 1, 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s="13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s="13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s="13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s="13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s="1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s="13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28.8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s="13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2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.6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2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s="13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2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s="13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2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s="13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2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s="13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8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s="13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2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28.8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s="13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2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s="13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3.2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2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s="13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s="13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2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s="13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2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s="13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2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s="13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s="13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3.2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s="1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s="13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8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s="13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2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s="13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3.2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8.8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2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s="13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8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s="13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28.8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s="13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3.2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s="1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2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s="13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2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2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s="13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2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8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s="13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2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s="13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2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s="13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8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2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s="13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2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s="1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2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s="13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s="13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2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s="13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s="13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3.2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s="13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2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s="13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2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s="13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2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s="13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2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3.2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s="1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2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2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s="13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2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8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2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2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 0)</f>
        <v>7</v>
      </c>
      <c r="P1410">
        <f t="shared" ref="P1410:P1473" si="111">IFERROR(ROUND(E1410/L1410, 2), 0)</f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2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1" t="s">
        <v>8320</v>
      </c>
      <c r="R1411" t="s">
        <v>8339</v>
      </c>
      <c r="S1411" s="16">
        <f t="shared" ref="S1411:S1474" si="112">(((J1411/60)/60)/24)+DATE(1970, 1, 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3.2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2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2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2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.6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3.2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8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3.2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2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2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2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2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2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3.2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2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2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2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3.2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3.2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2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2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28.8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3.2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.6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2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2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2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2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2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2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2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2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2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8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3.2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2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3.2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28.8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8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2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2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3.2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8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3.2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2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2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8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s="1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8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s="13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2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s="13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s="13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2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s="13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2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s="13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8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s="13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2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s="13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28.8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s="13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3.2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s="13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2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s="1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3.2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 0)</f>
        <v>139</v>
      </c>
      <c r="P1474">
        <f t="shared" ref="P1474:P1537" si="116">IFERROR(ROUND(E1474/L1474, 2), 0)</f>
        <v>103.2</v>
      </c>
      <c r="Q1474" s="11" t="s">
        <v>8320</v>
      </c>
      <c r="R1474" s="13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1" t="s">
        <v>8320</v>
      </c>
      <c r="R1475" s="13" t="s">
        <v>8340</v>
      </c>
      <c r="S1475" s="16">
        <f t="shared" ref="S1475:S1538" si="117">(((J1475/60)/60)/24)+DATE(1970, 1, 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s="13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s="13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s="13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s="13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s="13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s="13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s="13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2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2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2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3.2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2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2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2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2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2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3.2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3.2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2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3.2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2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3.2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2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8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2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2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28.8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.6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2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3.2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s="13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2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s="13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2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2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3.2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s="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2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s="13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2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2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s="13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2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2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s="13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2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s="13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s="13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2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s="13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8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s="13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2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s="1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3.2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s="13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2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s="13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2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2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s="13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2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s="13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2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s="13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8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s="13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8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s="13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3.2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s="13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3.2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s="1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2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28.8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s="13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2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s="13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2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s="13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3.2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 0)</f>
        <v>250</v>
      </c>
      <c r="P1538">
        <f t="shared" ref="P1538:P1601" si="121">IFERROR(ROUND(E1538/L1538, 2), 0)</f>
        <v>66.02</v>
      </c>
      <c r="Q1538" s="11" t="s">
        <v>8336</v>
      </c>
      <c r="R1538" s="13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2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1" t="s">
        <v>8336</v>
      </c>
      <c r="R1539" t="s">
        <v>8337</v>
      </c>
      <c r="S1539" s="16">
        <f t="shared" ref="S1539:S1602" si="122">(((J1539/60)/60)/24)+DATE(1970, 1, 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s="13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2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s="13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2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s="13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2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2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2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8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2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3.2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2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2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2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.6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2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2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2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28.8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8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2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3.2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3.2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2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2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2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2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2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2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3.2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2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2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2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2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8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2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.6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2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2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8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3.2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2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3.2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8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3.2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8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2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3.2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8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8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8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2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28.8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2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3.2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2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3.2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 0)</f>
        <v>7</v>
      </c>
      <c r="P1602">
        <f t="shared" ref="P1602:P1665" si="126">IFERROR(ROUND(E1602/L1602, 2), 0)</f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2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1" t="s">
        <v>8323</v>
      </c>
      <c r="R1603" s="13" t="s">
        <v>8324</v>
      </c>
      <c r="S1603" s="16">
        <f t="shared" ref="S1603:S1666" si="127">(((J1603/60)/60)/24)+DATE(1970, 1, 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s="13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s="13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2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s="13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s="13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s="13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2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s="13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s="13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2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s="13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s="13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s="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28.8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s="13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2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s="13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2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s="13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2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s="13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2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s="13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8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s="13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28.8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s="13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2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s="13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8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s="13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2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s="1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2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s="13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2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28.8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s="13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3.2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s="13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2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s="13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2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s="13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8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s="13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s="13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2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s="13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2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s="1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3.2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s="13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2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s="13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28.8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s="13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3.2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s="13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2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s="13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2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s="13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8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s="13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2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s="13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2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s="13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8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s="1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2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s="13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8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s="13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2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s="13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2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s="13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3.2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2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s="13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2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s="13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2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s="13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28.8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s="13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2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s="1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2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s="13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2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s="13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2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s="13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8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s="13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.6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s="13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3.2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s="13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2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s="13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2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3.2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.6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3.2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s="13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28.8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s="13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2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 0)</f>
        <v>122</v>
      </c>
      <c r="P1666">
        <f t="shared" ref="P1666:P1729" si="131">IFERROR(ROUND(E1666/L1666, 2), 0)</f>
        <v>34.380000000000003</v>
      </c>
      <c r="Q1666" s="11" t="s">
        <v>8323</v>
      </c>
      <c r="R1666" s="13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2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1" t="s">
        <v>8323</v>
      </c>
      <c r="R1667" s="13" t="s">
        <v>8344</v>
      </c>
      <c r="S1667" s="16">
        <f t="shared" ref="S1667:S1730" si="132">(((J1667/60)/60)/24)+DATE(1970, 1, 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s="13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s="13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s="13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3.2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s="13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s="13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s="1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28.8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s="13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2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s="13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2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s="13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8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s="13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8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s="13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2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2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s="13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.6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s="13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8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s="13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3.2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28.8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2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8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2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2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2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.6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2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2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2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2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2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3.2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3.2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2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3.2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2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2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2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28.8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2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2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2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3.2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2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2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3.2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.6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2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2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3.2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2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2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2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2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2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3.2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2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2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8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2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2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 0)</f>
        <v>68</v>
      </c>
      <c r="P1730">
        <f t="shared" ref="P1730:P1793" si="136">IFERROR(ROUND(E1730/L1730, 2), 0)</f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2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1" t="s">
        <v>8323</v>
      </c>
      <c r="R1731" t="s">
        <v>8345</v>
      </c>
      <c r="S1731" s="16">
        <f t="shared" ref="S1731:S1794" si="137">(((J1731/60)/60)/24)+DATE(1970, 1, 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2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2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8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2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2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8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2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s="13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2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s="13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2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2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s="13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3.2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s="13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2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8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2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s="13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8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s="1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8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2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2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2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s="13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2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s="13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8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s="13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3.2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s="13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8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s="13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3.2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s="13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8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s="13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3.2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s="13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2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2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2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2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2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2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28.8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2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2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2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2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3.2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2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2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2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2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3.2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2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2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2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2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2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2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2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2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8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8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 0)</f>
        <v>61</v>
      </c>
      <c r="P1794">
        <f t="shared" ref="P1794:P1857" si="141">IFERROR(ROUND(E1794/L1794, 2), 0)</f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2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8336</v>
      </c>
      <c r="R1795" t="s">
        <v>8337</v>
      </c>
      <c r="S1795" s="16">
        <f t="shared" ref="S1795:S1858" si="142">(((J1795/60)/60)/24)+DATE(1970, 1, 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3.2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8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3.2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28.8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2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2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2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2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8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2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2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2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2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2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2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2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3.2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2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8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8.8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2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3.2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2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s="1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2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s="13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s="13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2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s="13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8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s="13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3.2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s="13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3.2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s="13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2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s="13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2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s="13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2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s="1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2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s="13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2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s="13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8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s="13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7.6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s="13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3.2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s="13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2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s="13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2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s="13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2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s="13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8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s="1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2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s="13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3.2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s="13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2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s="13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6.4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s="13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2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s="13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3.2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s="13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2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s="13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8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s="13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2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s="13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2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s="1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3.2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s="13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3.2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s="13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2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s="13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2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3.2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 0)</f>
        <v>101</v>
      </c>
      <c r="P1858">
        <f t="shared" ref="P1858:P1921" si="146">IFERROR(ROUND(E1858/L1858, 2), 0)</f>
        <v>53.29</v>
      </c>
      <c r="Q1858" s="11" t="s">
        <v>8323</v>
      </c>
      <c r="R1858" s="13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2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1" t="s">
        <v>8323</v>
      </c>
      <c r="R1859" s="13" t="s">
        <v>8324</v>
      </c>
      <c r="S1859" s="16">
        <f t="shared" ref="S1859:S1922" si="147">(((J1859/60)/60)/24)+DATE(1970, 1, 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3.2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s="13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s="13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s="13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2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3.2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2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2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2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2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2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3.2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2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2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.6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28.8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2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28.8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3.2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2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8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2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s="1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3.2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s="13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2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s="13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2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s="13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2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s="13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2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s="13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2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3.2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s="13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2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s="13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2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s="13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.6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s="1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2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s="13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2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s="13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8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s="13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3.2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s="13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2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s="13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2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s="13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2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s="13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2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s="13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3.2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s="13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2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2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2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2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3.2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2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2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2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2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2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3.2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2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8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2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2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8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2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3.2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2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 0)</f>
        <v>43</v>
      </c>
      <c r="P1922">
        <f t="shared" ref="P1922:P1985" si="151">IFERROR(ROUND(E1922/L1922, 2), 0)</f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8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8323</v>
      </c>
      <c r="R1923" s="13" t="s">
        <v>8327</v>
      </c>
      <c r="S1923" s="16">
        <f t="shared" ref="S1923:S1986" si="152">(((J1923/60)/60)/24)+DATE(1970, 1, 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s="13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s="13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s="13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28.8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s="13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s="13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s="13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s="13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2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s="13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s="13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28.8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s="1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3.2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s="13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2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s="13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2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s="13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3.2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s="13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2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s="13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2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s="13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2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s="13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3.2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s="13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2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s="13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2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s="1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2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s="13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2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s="13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3.2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s="13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2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3.2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s="13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.6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s="13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s="13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2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2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s="13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2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s="1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2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2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s="13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8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s="13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2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s="13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2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s="13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8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s="13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2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s="13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3.2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s="13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2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2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s="1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2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s="13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3.2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2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2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s="13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2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s="13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2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s="13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s="13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2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2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s="13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2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s="1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2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s="13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2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s="13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2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8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s="13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2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s="13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2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s="13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2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s="13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8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2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2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2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.6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 0)</f>
        <v>21</v>
      </c>
      <c r="P1986">
        <f t="shared" ref="P1986:P2049" si="156">IFERROR(ROUND(E1986/L1986, 2), 0)</f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2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8336</v>
      </c>
      <c r="R1987" t="s">
        <v>8348</v>
      </c>
      <c r="S1987" s="16">
        <f t="shared" ref="S1987:S2050" si="157">(((J1987/60)/60)/24)+DATE(1970, 1, 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2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3.2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2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3.2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2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3.2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2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2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28.8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2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s="13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7.6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s="13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2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s="13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2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s="13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.6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s="13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3.2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s="13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3.2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s="13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2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8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s="13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2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2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s="13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3.2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s="13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2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s="13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2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s="13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s="13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2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s="13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2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3.2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s="13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2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s="13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2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s="1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2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s="13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3.2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s="13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2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s="13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2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8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s="13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2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s="13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s="13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2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s="13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2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28.8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2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s="13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3.2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s="13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3.2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s="13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3.2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s="13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2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s="13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2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s="13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2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s="13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s="13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2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s="1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2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s="13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2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s="13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2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s="13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3.2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s="13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2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s="13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2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2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 0)</f>
        <v>148</v>
      </c>
      <c r="P2050">
        <f t="shared" ref="P2050:P2113" si="161">IFERROR(ROUND(E2050/L2050, 2), 0)</f>
        <v>91.83</v>
      </c>
      <c r="Q2050" s="11" t="s">
        <v>8317</v>
      </c>
      <c r="R2050" s="13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1" t="s">
        <v>8317</v>
      </c>
      <c r="R2051" t="s">
        <v>8347</v>
      </c>
      <c r="S2051" s="16">
        <f t="shared" ref="S2051:S2114" si="162">(((J2051/60)/60)/24)+DATE(1970, 1, 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s="13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s="1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s="13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s="13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s="13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s="13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3.2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8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2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s="13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2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s="13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2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s="1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3.2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2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s="13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2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2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s="13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2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2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s="13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3.2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s="13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2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2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s="1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3.2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s="13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2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s="13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s="13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2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s="13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8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2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s="13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2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3.2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2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s="13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2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s="1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2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s="13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2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s="13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2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s="13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3.2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s="13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2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s="13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3.2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s="13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2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s="13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8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s="13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2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s="13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3.2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s="1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2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s="13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2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s="13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3.2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s="13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2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s="13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2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s="13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2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s="13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2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s="13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s="13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3.2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s="13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2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s="1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2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s="13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8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s="13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2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s="13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28.8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s="13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2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s="13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2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s="13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3.2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s="13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28.8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s="13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8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s="13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2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s="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2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 0)</f>
        <v>100</v>
      </c>
      <c r="P2114">
        <f t="shared" ref="P2114:P2177" si="166">IFERROR(ROUND(E2114/L2114, 2), 0)</f>
        <v>27.27</v>
      </c>
      <c r="Q2114" s="11" t="s">
        <v>8323</v>
      </c>
      <c r="R2114" s="13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8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1" t="s">
        <v>8323</v>
      </c>
      <c r="R2115" s="13" t="s">
        <v>8327</v>
      </c>
      <c r="S2115" s="16">
        <f t="shared" ref="S2115:S2178" si="167">(((J2115/60)/60)/24)+DATE(1970, 1, 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s="13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s="13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s="13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s="13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s="13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s="13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s="13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28.8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2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7.6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3.2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2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2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8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2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2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8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2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2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2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2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2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2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2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8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3.2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2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3.2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2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2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28.8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2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3.2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2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3.2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2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2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2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8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2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2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8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2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.6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2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8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s="1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2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s="13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2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s="13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8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s="13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2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.6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s="13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s="13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s="13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3.2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s="13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2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s="13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2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s="1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s="13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2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s="13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3.2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2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s="13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2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 0)</f>
        <v>126</v>
      </c>
      <c r="P2178">
        <f t="shared" ref="P2178:P2241" si="171">IFERROR(ROUND(E2178/L2178, 2), 0)</f>
        <v>88.75</v>
      </c>
      <c r="Q2178" s="11" t="s">
        <v>8323</v>
      </c>
      <c r="R2178" s="13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57.6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1" t="s">
        <v>8323</v>
      </c>
      <c r="R2179" s="13" t="s">
        <v>8324</v>
      </c>
      <c r="S2179" s="16">
        <f t="shared" ref="S2179:S2242" si="172">(((J2179/60)/60)/24)+DATE(1970, 1, 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s="13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28.8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s="13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s="13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3.2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s="1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s="13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3.2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s="13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2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28.8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s="13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2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s="13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2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2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2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s="13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3.2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3.2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3.2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s="13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3.2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s="13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8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s="13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8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s="13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2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s="13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2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s="13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8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2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2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s="13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2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2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s="13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2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s="13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2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s="13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2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s="13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2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s="13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2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s="13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3.2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s="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3.2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s="13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.6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s="13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2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s="13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s="13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2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s="13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2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s="13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2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s="13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2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s="13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2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s="13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2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s="1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2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s="13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3.2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2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s="13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2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2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s="13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2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3.2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3.2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s="13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2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s="13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2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s="1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2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s="13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2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2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s="13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8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2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s="13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2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s="13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8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8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s="13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2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 0)</f>
        <v>271</v>
      </c>
      <c r="P2242">
        <f t="shared" ref="P2242:P2305" si="176">IFERROR(ROUND(E2242/L2242, 2), 0)</f>
        <v>140.97999999999999</v>
      </c>
      <c r="Q2242" s="11" t="s">
        <v>8331</v>
      </c>
      <c r="R2242" s="13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2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1" t="s">
        <v>8331</v>
      </c>
      <c r="R2243" t="s">
        <v>8349</v>
      </c>
      <c r="S2243" s="16">
        <f t="shared" ref="S2243:S2306" si="177">(((J2243/60)/60)/24)+DATE(1970, 1, 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s="13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2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s="13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s="13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s="13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s="13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2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s="13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2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s="13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2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s="1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2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3.2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s="13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28.8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s="13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8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s="13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2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3.2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8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s="13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2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2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s="13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2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28.8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s="13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2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3.2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s="13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2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2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s="13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2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s="13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2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s="13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2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s="13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2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s="13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2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s="1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2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s="13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2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.6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s="13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2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3.2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s="13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2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s="13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3.2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s="13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.6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s="13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2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s="1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8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s="13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2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s="13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s="13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2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s="13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2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s="13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2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s="13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2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s="13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2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s="13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2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s="13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2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s="1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2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s="13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8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s="13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3.2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s="13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3.2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s="13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2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s="13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8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s="13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2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s="13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2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s="13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2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s="13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8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s="1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2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s="13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3.2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s="13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2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 0)</f>
        <v>101</v>
      </c>
      <c r="P2306">
        <f t="shared" ref="P2306:P2369" si="181">IFERROR(ROUND(E2306/L2306, 2), 0)</f>
        <v>53.47</v>
      </c>
      <c r="Q2306" s="11" t="s">
        <v>8323</v>
      </c>
      <c r="R2306" s="13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2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1" t="s">
        <v>8323</v>
      </c>
      <c r="R2307" s="13" t="s">
        <v>8327</v>
      </c>
      <c r="S2307" s="16">
        <f t="shared" ref="S2307:S2370" si="182">(((J2307/60)/60)/24)+DATE(1970, 1, 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s="13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s="13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s="13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s="13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3.2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s="13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s="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s="13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8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s="13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2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s="13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28.8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s="13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.6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s="13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2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s="13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.6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s="13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2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s="13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3.2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s="13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2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2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2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28.8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2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2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8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s="13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.6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s="13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2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s="13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3.2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s="13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2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s="1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2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s="13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2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s="13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2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s="13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2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s="13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2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s="13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8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s="13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2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s="13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2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s="13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2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s="13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2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2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3.2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3.2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2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2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2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2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2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2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8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2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2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2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2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8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28.8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2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2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2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3.2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2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2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2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2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2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2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 0)</f>
        <v>0</v>
      </c>
      <c r="P2370">
        <f t="shared" ref="P2370:P2433" si="186">IFERROR(ROUND(E2370/L2370, 2), 0)</f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2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1" t="s">
        <v>8317</v>
      </c>
      <c r="R2371" t="s">
        <v>8318</v>
      </c>
      <c r="S2371" s="16">
        <f t="shared" ref="S2371:S2434" si="187">(((J2371/60)/60)/24)+DATE(1970, 1, 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2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28.8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8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2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2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.6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2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3.2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2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2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3.2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2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7.6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2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8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3.2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2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2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2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2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2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2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2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2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2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2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2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2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2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7.6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28.8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28.8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.6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3.2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3.2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2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2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2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2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2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3.2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2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8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8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2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8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3.2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2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8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2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3.2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8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2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 0)</f>
        <v>0</v>
      </c>
      <c r="P2434">
        <f t="shared" ref="P2434:P2497" si="191">IFERROR(ROUND(E2434/L2434, 2), 0)</f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3.2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1" t="s">
        <v>8334</v>
      </c>
      <c r="R2435" t="s">
        <v>8335</v>
      </c>
      <c r="S2435" s="16">
        <f t="shared" ref="S2435:S2498" si="192">(((J2435/60)/60)/24)+DATE(1970, 1, 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2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3.2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8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s="1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s="13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3.2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s="13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2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s="13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.6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s="13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3.2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s="13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3.2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s="13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2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s="13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2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s="13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2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s="13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2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s="1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2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s="13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2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s="13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2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s="13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2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s="13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2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s="13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2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s="13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3.2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s="13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3.2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s="13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2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s="13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2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s="1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2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s="13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s="13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2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8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s="13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2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s="13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2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s="13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28.8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s="13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2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s="13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2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s="13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3.2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s="1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7.6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s="13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2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s="13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.6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s="13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8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s="13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2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s="13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8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s="13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2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s="13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8.8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s="13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2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s="13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2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s="1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3.2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s="13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28.8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s="13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3.2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s="13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3.2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s="13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2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s="13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2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s="13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3.2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s="13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2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s="13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2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s="13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2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s="1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8.8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s="13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s="13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2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s="13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2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s="13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 0)</f>
        <v>100</v>
      </c>
      <c r="P2498">
        <f t="shared" ref="P2498:P2561" si="196">IFERROR(ROUND(E2498/L2498, 2), 0)</f>
        <v>600</v>
      </c>
      <c r="Q2498" s="11" t="s">
        <v>8323</v>
      </c>
      <c r="R2498" s="13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2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1" t="s">
        <v>8323</v>
      </c>
      <c r="R2499" s="13" t="s">
        <v>8327</v>
      </c>
      <c r="S2499" s="16">
        <f t="shared" ref="S2499:S2562" si="197">(((J2499/60)/60)/24)+DATE(1970, 1, 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s="13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s="13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s="13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3.2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.6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2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2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2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2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2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2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3.2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2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3.2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2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2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2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8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2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.6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s="1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2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s="13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2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s="13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s="13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2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s="13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2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s="13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2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s="13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2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s="13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2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s="13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3.2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s="1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2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s="13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2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s="13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.6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s="13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s="13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2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s="13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2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s="13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8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s="13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2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s="13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3.2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s="13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.6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2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s="13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2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s="13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2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s="13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2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s="13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2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s="13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2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s="13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2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2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3.2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s="13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2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s="1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2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s="13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2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s="13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3.2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s="13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3.2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s="13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2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s="13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8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28.8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2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s="13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2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 0)</f>
        <v>100</v>
      </c>
      <c r="P2562">
        <f t="shared" ref="P2562:P2625" si="201">IFERROR(ROUND(E2562/L2562, 2), 0)</f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2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1" t="s">
        <v>8334</v>
      </c>
      <c r="R2563" t="s">
        <v>8335</v>
      </c>
      <c r="S2563" s="16">
        <f t="shared" ref="S2563:S2626" si="202">(((J2563/60)/60)/24)+DATE(1970, 1, 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2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2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2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2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3.2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3.2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2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8.8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2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3.2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2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2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2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8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2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8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2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8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2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3.2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2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2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2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3.2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2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2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8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2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2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2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8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28.8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3.2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s="1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2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s="13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8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s="13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2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s="13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2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s="13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.6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s="13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2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s="13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2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s="13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3.2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s="13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28.8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s="13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3.2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2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s="13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2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s="13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2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s="13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2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2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s="13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2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s="13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s="13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2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s="13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2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2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s="1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2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2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s="13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2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 0)</f>
        <v>1379</v>
      </c>
      <c r="P2626">
        <f t="shared" ref="P2626:P2689" si="206">IFERROR(ROUND(E2626/L2626, 2), 0)</f>
        <v>31.82</v>
      </c>
      <c r="Q2626" s="11" t="s">
        <v>8317</v>
      </c>
      <c r="R2626" s="13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3.2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1" t="s">
        <v>8317</v>
      </c>
      <c r="R2627" t="s">
        <v>8353</v>
      </c>
      <c r="S2627" s="16">
        <f t="shared" ref="S2627:S2690" si="207">(((J2627/60)/60)/24)+DATE(1970, 1, 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s="13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s="13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28.8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s="13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s="1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s="13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2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s="13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2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s="13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2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3.2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s="13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s="13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2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s="13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2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.6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s="13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.6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3.2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2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2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2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2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3.2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3.2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2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2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2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2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2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2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3.2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2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s="1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2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s="13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2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2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s="13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2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s="13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2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s="13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3.2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s="13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2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s="13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2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2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3.2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3.2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.6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3.2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2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2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2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3.2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2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2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2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2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2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2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2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8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 0)</f>
        <v>0</v>
      </c>
      <c r="P2690">
        <f t="shared" ref="P2690:P2753" si="211">IFERROR(ROUND(E2690/L2690, 2), 0)</f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2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8334</v>
      </c>
      <c r="R2691" t="s">
        <v>8335</v>
      </c>
      <c r="S2691" s="16">
        <f t="shared" ref="S2691:S2754" si="212">(((J2691/60)/60)/24)+DATE(1970, 1, 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3.2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3.2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28.8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3.2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2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2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2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2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2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2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8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2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8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2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s="13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2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s="13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2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2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s="13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8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s="13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2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2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s="13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3.2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s="13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8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s="13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2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s="13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57.6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2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s="13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2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s="13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3.2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s="13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2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s="13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2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2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s="13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3.2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s="13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2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28.8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s="13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2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s="13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s="13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s="13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28.8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s="13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3.2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s="1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2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s="13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3.2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s="13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2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s="13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2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.6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2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s="13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2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s="13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2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28.8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s="13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8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2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.6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2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2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2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2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2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2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2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2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 0)</f>
        <v>11</v>
      </c>
      <c r="P2754">
        <f t="shared" ref="P2754:P2817" si="216">IFERROR(ROUND(E2754/L2754, 2), 0)</f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2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8320</v>
      </c>
      <c r="R2755" t="s">
        <v>8356</v>
      </c>
      <c r="S2755" s="16">
        <f t="shared" ref="S2755:S2818" si="217">(((J2755/60)/60)/24)+DATE(1970, 1, 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8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3.2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2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8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2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2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2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2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2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2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2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2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2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2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2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2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.6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2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.6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2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8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28.8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s="1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s="13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2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2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s="13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2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s="13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8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2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s="13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2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s="13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8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s="13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2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s="13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3.2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s="1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2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s="13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.6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.6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2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s="13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2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2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3.2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3.2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2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2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2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2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s="13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2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.6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2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s="13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3.2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s="13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2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s="13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2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s="13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2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2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2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s="13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2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2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2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 0)</f>
        <v>142</v>
      </c>
      <c r="P2818">
        <f t="shared" ref="P2818:P2881" si="221">IFERROR(ROUND(E2818/L2818, 2), 0)</f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3.2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1" t="s">
        <v>8315</v>
      </c>
      <c r="R2819" t="s">
        <v>8316</v>
      </c>
      <c r="S2819" s="16">
        <f t="shared" ref="S2819:S2882" si="222">(((J2819/60)/60)/24)+DATE(1970, 1, 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s="13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2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2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3.2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3.2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s="13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3.2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28.8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s="13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3.2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3.2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s="13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3.2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s="13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2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2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8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s="13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28.8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s="1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3.2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s="13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2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2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3.2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s="13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.6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2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s="13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2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s="13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.6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3.2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2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2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2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2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3.2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2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.6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2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2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2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2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2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2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3.2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2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.6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2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28.8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3.2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2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2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2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2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2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3.2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3.2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.6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3.2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2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28.8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3.2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2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2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2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2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2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2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 0)</f>
        <v>23</v>
      </c>
      <c r="P2882">
        <f t="shared" ref="P2882:P2945" si="226">IFERROR(ROUND(E2882/L2882, 2), 0)</f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2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1" t="s">
        <v>8315</v>
      </c>
      <c r="R2883" t="s">
        <v>8316</v>
      </c>
      <c r="S2883" s="16">
        <f t="shared" ref="S2883:S2946" si="227">(((J2883/60)/60)/24)+DATE(1970, 1, 1)</f>
        <v>41916.597638888888</v>
      </c>
      <c r="T2883" s="16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3.2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3.2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8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8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2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2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2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2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2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2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2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8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2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2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2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2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2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.6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2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2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2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2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2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3.2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2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.6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3.2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2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3.2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2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2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8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2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28.8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2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2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2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2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s="1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>YEAR(S2924)</f>
        <v>2015</v>
      </c>
    </row>
    <row r="2925" spans="1:21" ht="43.2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s="13" t="s">
        <v>8357</v>
      </c>
      <c r="S2925" s="16">
        <f t="shared" si="227"/>
        <v>42013.15253472222</v>
      </c>
      <c r="T2925" s="16">
        <f t="shared" si="228"/>
        <v>42028.125</v>
      </c>
    </row>
    <row r="2926" spans="1:21" ht="43.2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s="13" t="s">
        <v>8357</v>
      </c>
      <c r="S2926" s="16">
        <f t="shared" si="227"/>
        <v>42103.556828703702</v>
      </c>
      <c r="T2926" s="16">
        <f t="shared" si="228"/>
        <v>42133.165972222225</v>
      </c>
    </row>
    <row r="2927" spans="1:21" ht="43.2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s="13" t="s">
        <v>8357</v>
      </c>
      <c r="S2927" s="16">
        <f t="shared" si="227"/>
        <v>41863.584120370368</v>
      </c>
      <c r="T2927" s="16">
        <f t="shared" si="228"/>
        <v>41893.584120370368</v>
      </c>
    </row>
    <row r="2928" spans="1:21" ht="43.2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s="13" t="s">
        <v>8357</v>
      </c>
      <c r="S2928" s="16">
        <f t="shared" si="227"/>
        <v>42044.765960648147</v>
      </c>
      <c r="T2928" s="16">
        <f t="shared" si="228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s="13" t="s">
        <v>8357</v>
      </c>
      <c r="S2929" s="16">
        <f t="shared" si="227"/>
        <v>41806.669317129628</v>
      </c>
      <c r="T2929" s="16">
        <f t="shared" si="228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s="13" t="s">
        <v>8357</v>
      </c>
      <c r="S2930" s="16">
        <f t="shared" si="227"/>
        <v>42403.998217592598</v>
      </c>
      <c r="T2930" s="16">
        <f t="shared" si="228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s="13" t="s">
        <v>8357</v>
      </c>
      <c r="S2931" s="16">
        <f t="shared" si="227"/>
        <v>41754.564328703702</v>
      </c>
      <c r="T2931" s="16">
        <f t="shared" si="228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s="13" t="s">
        <v>8357</v>
      </c>
      <c r="S2935" s="16">
        <f t="shared" si="227"/>
        <v>42495.956631944442</v>
      </c>
      <c r="T2935" s="16">
        <f t="shared" si="228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s="13" t="s">
        <v>8357</v>
      </c>
      <c r="S2937" s="16">
        <f t="shared" si="227"/>
        <v>42553.583425925928</v>
      </c>
      <c r="T2937" s="16">
        <f t="shared" si="228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s="13" t="s">
        <v>8357</v>
      </c>
      <c r="S2938" s="16">
        <f t="shared" si="227"/>
        <v>41912.650729166664</v>
      </c>
      <c r="T2938" s="16">
        <f t="shared" si="228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s="13" t="s">
        <v>8357</v>
      </c>
      <c r="S2940" s="16">
        <f t="shared" si="227"/>
        <v>42004.703865740739</v>
      </c>
      <c r="T2940" s="16">
        <f t="shared" si="228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s="13" t="s">
        <v>8357</v>
      </c>
      <c r="S2941" s="16">
        <f t="shared" si="227"/>
        <v>41845.809166666666</v>
      </c>
      <c r="T2941" s="16">
        <f t="shared" si="228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s="13" t="s">
        <v>8357</v>
      </c>
      <c r="S2942" s="16">
        <f t="shared" si="227"/>
        <v>41982.773356481484</v>
      </c>
      <c r="T2942" s="16">
        <f t="shared" si="228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 0)</f>
        <v>1</v>
      </c>
      <c r="P2946">
        <f t="shared" ref="P2946:P3009" si="231">IFERROR(ROUND(E2946/L2946, 2), 0)</f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</row>
    <row r="2947" spans="1:20" ht="43.2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1" t="s">
        <v>8315</v>
      </c>
      <c r="R2947" t="s">
        <v>8355</v>
      </c>
      <c r="S2947" s="16">
        <f t="shared" ref="S2947:S3010" si="232">(((J2947/60)/60)/24)+DATE(1970, 1, 1)</f>
        <v>42118.139583333337</v>
      </c>
      <c r="T2947" s="16">
        <f t="shared" ref="T2947:T3010" si="233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s="13" t="s">
        <v>8316</v>
      </c>
      <c r="S2963" s="16">
        <f t="shared" si="232"/>
        <v>42061.212488425925</v>
      </c>
      <c r="T2963" s="16">
        <f t="shared" si="233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s="13" t="s">
        <v>8316</v>
      </c>
      <c r="S2964" s="16">
        <f t="shared" si="232"/>
        <v>42036.24428240741</v>
      </c>
      <c r="T2964" s="16">
        <f t="shared" si="233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s="13" t="s">
        <v>8316</v>
      </c>
      <c r="S2965" s="16">
        <f t="shared" si="232"/>
        <v>42157.470185185186</v>
      </c>
      <c r="T2965" s="16">
        <f t="shared" si="233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s="13" t="s">
        <v>8316</v>
      </c>
      <c r="S2966" s="16">
        <f t="shared" si="232"/>
        <v>41827.909942129627</v>
      </c>
      <c r="T2966" s="16">
        <f t="shared" si="233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s="13" t="s">
        <v>8316</v>
      </c>
      <c r="S2967" s="16">
        <f t="shared" si="232"/>
        <v>42162.729548611111</v>
      </c>
      <c r="T2967" s="16">
        <f t="shared" si="233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s="13" t="s">
        <v>8316</v>
      </c>
      <c r="S2968" s="16">
        <f t="shared" si="232"/>
        <v>42233.738564814819</v>
      </c>
      <c r="T2968" s="16">
        <f t="shared" si="233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s="13" t="s">
        <v>8316</v>
      </c>
      <c r="S2969" s="16">
        <f t="shared" si="232"/>
        <v>42042.197824074072</v>
      </c>
      <c r="T2969" s="16">
        <f t="shared" si="233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s="13" t="s">
        <v>8316</v>
      </c>
      <c r="S2970" s="16">
        <f t="shared" si="232"/>
        <v>42585.523842592593</v>
      </c>
      <c r="T2970" s="16">
        <f t="shared" si="233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s="13" t="s">
        <v>8316</v>
      </c>
      <c r="S2972" s="16">
        <f t="shared" si="232"/>
        <v>41808.669571759259</v>
      </c>
      <c r="T2972" s="16">
        <f t="shared" si="233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s="13" t="s">
        <v>8316</v>
      </c>
      <c r="S2973" s="16">
        <f t="shared" si="232"/>
        <v>41852.658310185187</v>
      </c>
      <c r="T2973" s="16">
        <f t="shared" si="233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s="13" t="s">
        <v>8316</v>
      </c>
      <c r="S2974" s="16">
        <f t="shared" si="232"/>
        <v>42694.110185185185</v>
      </c>
      <c r="T2974" s="16">
        <f t="shared" si="233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s="13" t="s">
        <v>8316</v>
      </c>
      <c r="S2975" s="16">
        <f t="shared" si="232"/>
        <v>42341.818379629629</v>
      </c>
      <c r="T2975" s="16">
        <f t="shared" si="233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s="13" t="s">
        <v>8316</v>
      </c>
      <c r="S2976" s="16">
        <f t="shared" si="232"/>
        <v>41880.061006944445</v>
      </c>
      <c r="T2976" s="16">
        <f t="shared" si="233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s="13" t="s">
        <v>8316</v>
      </c>
      <c r="S2977" s="16">
        <f t="shared" si="232"/>
        <v>41941.683865740742</v>
      </c>
      <c r="T2977" s="16">
        <f t="shared" si="233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s="13" t="s">
        <v>8316</v>
      </c>
      <c r="S2979" s="16">
        <f t="shared" si="232"/>
        <v>42026.88118055556</v>
      </c>
      <c r="T2979" s="16">
        <f t="shared" si="233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s="13" t="s">
        <v>8316</v>
      </c>
      <c r="S2980" s="16">
        <f t="shared" si="232"/>
        <v>41922.640590277777</v>
      </c>
      <c r="T2980" s="16">
        <f t="shared" si="233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s="13" t="s">
        <v>8316</v>
      </c>
      <c r="S2981" s="16">
        <f t="shared" si="232"/>
        <v>41993.824340277773</v>
      </c>
      <c r="T2981" s="16">
        <f t="shared" si="233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s="13" t="s">
        <v>8316</v>
      </c>
      <c r="S2982" s="16">
        <f t="shared" si="232"/>
        <v>42219.915856481486</v>
      </c>
      <c r="T2982" s="16">
        <f t="shared" si="233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s="13" t="s">
        <v>8355</v>
      </c>
      <c r="S2985" s="16">
        <f t="shared" si="232"/>
        <v>41894.632361111115</v>
      </c>
      <c r="T2985" s="16">
        <f t="shared" si="233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s="13" t="s">
        <v>8355</v>
      </c>
      <c r="S2986" s="16">
        <f t="shared" si="232"/>
        <v>42576.278715277775</v>
      </c>
      <c r="T2986" s="16">
        <f t="shared" si="233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s="13" t="s">
        <v>8355</v>
      </c>
      <c r="S2989" s="16">
        <f t="shared" si="232"/>
        <v>42627.307303240741</v>
      </c>
      <c r="T2989" s="16">
        <f t="shared" si="233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s="13" t="s">
        <v>8355</v>
      </c>
      <c r="S2991" s="16">
        <f t="shared" si="232"/>
        <v>42337.02039351852</v>
      </c>
      <c r="T2991" s="16">
        <f t="shared" si="233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s="13" t="s">
        <v>8355</v>
      </c>
      <c r="S2992" s="16">
        <f t="shared" si="232"/>
        <v>42341.57430555555</v>
      </c>
      <c r="T2992" s="16">
        <f t="shared" si="233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s="13" t="s">
        <v>8355</v>
      </c>
      <c r="S2993" s="16">
        <f t="shared" si="232"/>
        <v>42740.837152777778</v>
      </c>
      <c r="T2993" s="16">
        <f t="shared" si="233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s="13" t="s">
        <v>8355</v>
      </c>
      <c r="S2994" s="16">
        <f t="shared" si="232"/>
        <v>42622.767476851848</v>
      </c>
      <c r="T2994" s="16">
        <f t="shared" si="233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s="13" t="s">
        <v>8355</v>
      </c>
      <c r="S2995" s="16">
        <f t="shared" si="232"/>
        <v>42390.838738425926</v>
      </c>
      <c r="T2995" s="16">
        <f t="shared" si="233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s="13" t="s">
        <v>8355</v>
      </c>
      <c r="S2997" s="16">
        <f t="shared" si="232"/>
        <v>42724.665173611109</v>
      </c>
      <c r="T2997" s="16">
        <f t="shared" si="233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s="13" t="s">
        <v>8355</v>
      </c>
      <c r="S2998" s="16">
        <f t="shared" si="232"/>
        <v>42090.912500000006</v>
      </c>
      <c r="T2998" s="16">
        <f t="shared" si="233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s="13" t="s">
        <v>8355</v>
      </c>
      <c r="S2999" s="16">
        <f t="shared" si="232"/>
        <v>42775.733715277776</v>
      </c>
      <c r="T2999" s="16">
        <f t="shared" si="233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s="13" t="s">
        <v>8355</v>
      </c>
      <c r="S3000" s="16">
        <f t="shared" si="232"/>
        <v>41778.193622685183</v>
      </c>
      <c r="T3000" s="16">
        <f t="shared" si="233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s="13" t="s">
        <v>8355</v>
      </c>
      <c r="S3001" s="16">
        <f t="shared" si="232"/>
        <v>42780.740277777775</v>
      </c>
      <c r="T3001" s="16">
        <f t="shared" si="233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s="13" t="s">
        <v>8355</v>
      </c>
      <c r="S3002" s="16">
        <f t="shared" si="232"/>
        <v>42752.827199074076</v>
      </c>
      <c r="T3002" s="16">
        <f t="shared" si="233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s="13" t="s">
        <v>8355</v>
      </c>
      <c r="S3003" s="16">
        <f t="shared" si="232"/>
        <v>42534.895625000005</v>
      </c>
      <c r="T3003" s="16">
        <f t="shared" si="233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s="13" t="s">
        <v>8355</v>
      </c>
      <c r="S3004" s="16">
        <f t="shared" si="232"/>
        <v>41239.83625</v>
      </c>
      <c r="T3004" s="16">
        <f t="shared" si="233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s="13" t="s">
        <v>8355</v>
      </c>
      <c r="S3005" s="16">
        <f t="shared" si="232"/>
        <v>42398.849259259259</v>
      </c>
      <c r="T3005" s="16">
        <f t="shared" si="233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s="13" t="s">
        <v>8355</v>
      </c>
      <c r="S3006" s="16">
        <f t="shared" si="232"/>
        <v>41928.881064814814</v>
      </c>
      <c r="T3006" s="16">
        <f t="shared" si="233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s="13" t="s">
        <v>8355</v>
      </c>
      <c r="S3007" s="16">
        <f t="shared" si="232"/>
        <v>41888.674826388888</v>
      </c>
      <c r="T3007" s="16">
        <f t="shared" si="233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s="13" t="s">
        <v>8355</v>
      </c>
      <c r="S3009" s="16">
        <f t="shared" si="232"/>
        <v>42098.216238425928</v>
      </c>
      <c r="T3009" s="16">
        <f t="shared" si="233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4">ROUND(E3010/D3010*100, 0)</f>
        <v>101</v>
      </c>
      <c r="P3010">
        <f t="shared" ref="P3010:P3073" si="235">IFERROR(ROUND(E3010/L3010, 2), 0)</f>
        <v>116.73</v>
      </c>
      <c r="Q3010" s="11" t="s">
        <v>8315</v>
      </c>
      <c r="R3010" s="13" t="s">
        <v>8355</v>
      </c>
      <c r="S3010" s="16">
        <f t="shared" si="232"/>
        <v>42360.212025462963</v>
      </c>
      <c r="T3010" s="16">
        <f t="shared" si="233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4"/>
        <v>120</v>
      </c>
      <c r="P3011">
        <f t="shared" si="235"/>
        <v>233.9</v>
      </c>
      <c r="Q3011" s="11" t="s">
        <v>8315</v>
      </c>
      <c r="R3011" s="13" t="s">
        <v>8355</v>
      </c>
      <c r="S3011" s="16">
        <f t="shared" ref="S3011:S3074" si="236">(((J3011/60)/60)/24)+DATE(1970, 1, 1)</f>
        <v>41939.569907407407</v>
      </c>
      <c r="T3011" s="16">
        <f t="shared" ref="T3011:T3074" si="237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1" t="s">
        <v>8315</v>
      </c>
      <c r="R3012" s="13" t="s">
        <v>8355</v>
      </c>
      <c r="S3012" s="16">
        <f t="shared" si="236"/>
        <v>41996.832395833335</v>
      </c>
      <c r="T3012" s="16">
        <f t="shared" si="237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1" t="s">
        <v>8315</v>
      </c>
      <c r="R3013" t="s">
        <v>8355</v>
      </c>
      <c r="S3013" s="16">
        <f t="shared" si="236"/>
        <v>42334.468935185185</v>
      </c>
      <c r="T3013" s="16">
        <f t="shared" si="237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1" t="s">
        <v>8315</v>
      </c>
      <c r="R3014" s="13" t="s">
        <v>8355</v>
      </c>
      <c r="S3014" s="16">
        <f t="shared" si="236"/>
        <v>42024.702893518523</v>
      </c>
      <c r="T3014" s="16">
        <f t="shared" si="237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1" t="s">
        <v>8315</v>
      </c>
      <c r="R3015" s="13" t="s">
        <v>8355</v>
      </c>
      <c r="S3015" s="16">
        <f t="shared" si="236"/>
        <v>42146.836215277777</v>
      </c>
      <c r="T3015" s="16">
        <f t="shared" si="237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1" t="s">
        <v>8315</v>
      </c>
      <c r="R3016" s="13" t="s">
        <v>8355</v>
      </c>
      <c r="S3016" s="16">
        <f t="shared" si="236"/>
        <v>41920.123611111114</v>
      </c>
      <c r="T3016" s="16">
        <f t="shared" si="237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1" t="s">
        <v>8315</v>
      </c>
      <c r="R3017" s="13" t="s">
        <v>8355</v>
      </c>
      <c r="S3017" s="16">
        <f t="shared" si="236"/>
        <v>41785.72729166667</v>
      </c>
      <c r="T3017" s="16">
        <f t="shared" si="237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1" t="s">
        <v>8315</v>
      </c>
      <c r="R3018" s="13" t="s">
        <v>8355</v>
      </c>
      <c r="S3018" s="16">
        <f t="shared" si="236"/>
        <v>41778.548055555555</v>
      </c>
      <c r="T3018" s="16">
        <f t="shared" si="237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1" t="s">
        <v>8315</v>
      </c>
      <c r="R3019" s="13" t="s">
        <v>8355</v>
      </c>
      <c r="S3019" s="16">
        <f t="shared" si="236"/>
        <v>41841.850034722222</v>
      </c>
      <c r="T3019" s="16">
        <f t="shared" si="237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1" t="s">
        <v>8315</v>
      </c>
      <c r="R3020" t="s">
        <v>8355</v>
      </c>
      <c r="S3020" s="16">
        <f t="shared" si="236"/>
        <v>42163.29833333334</v>
      </c>
      <c r="T3020" s="16">
        <f t="shared" si="237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1" t="s">
        <v>8315</v>
      </c>
      <c r="R3021" s="13" t="s">
        <v>8355</v>
      </c>
      <c r="S3021" s="16">
        <f t="shared" si="236"/>
        <v>41758.833564814813</v>
      </c>
      <c r="T3021" s="16">
        <f t="shared" si="237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1" t="s">
        <v>8315</v>
      </c>
      <c r="R3022" s="13" t="s">
        <v>8355</v>
      </c>
      <c r="S3022" s="16">
        <f t="shared" si="236"/>
        <v>42170.846446759257</v>
      </c>
      <c r="T3022" s="16">
        <f t="shared" si="237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1" t="s">
        <v>8315</v>
      </c>
      <c r="R3023" s="13" t="s">
        <v>8355</v>
      </c>
      <c r="S3023" s="16">
        <f t="shared" si="236"/>
        <v>42660.618854166663</v>
      </c>
      <c r="T3023" s="16">
        <f t="shared" si="237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1" t="s">
        <v>8315</v>
      </c>
      <c r="R3024" s="13" t="s">
        <v>8355</v>
      </c>
      <c r="S3024" s="16">
        <f t="shared" si="236"/>
        <v>42564.95380787037</v>
      </c>
      <c r="T3024" s="16">
        <f t="shared" si="237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1" t="s">
        <v>8315</v>
      </c>
      <c r="R3025" t="s">
        <v>8355</v>
      </c>
      <c r="S3025" s="16">
        <f t="shared" si="236"/>
        <v>42121.675763888896</v>
      </c>
      <c r="T3025" s="16">
        <f t="shared" si="237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1" t="s">
        <v>8315</v>
      </c>
      <c r="R3026" s="13" t="s">
        <v>8355</v>
      </c>
      <c r="S3026" s="16">
        <f t="shared" si="236"/>
        <v>41158.993923611109</v>
      </c>
      <c r="T3026" s="16">
        <f t="shared" si="237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1" t="s">
        <v>8315</v>
      </c>
      <c r="R3027" t="s">
        <v>8355</v>
      </c>
      <c r="S3027" s="16">
        <f t="shared" si="236"/>
        <v>41761.509409722225</v>
      </c>
      <c r="T3027" s="16">
        <f t="shared" si="237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1" t="s">
        <v>8315</v>
      </c>
      <c r="R3028" t="s">
        <v>8355</v>
      </c>
      <c r="S3028" s="16">
        <f t="shared" si="236"/>
        <v>42783.459398148145</v>
      </c>
      <c r="T3028" s="16">
        <f t="shared" si="237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1" t="s">
        <v>8315</v>
      </c>
      <c r="R3029" s="13" t="s">
        <v>8355</v>
      </c>
      <c r="S3029" s="16">
        <f t="shared" si="236"/>
        <v>42053.704293981486</v>
      </c>
      <c r="T3029" s="16">
        <f t="shared" si="237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1" t="s">
        <v>8315</v>
      </c>
      <c r="R3030" s="13" t="s">
        <v>8355</v>
      </c>
      <c r="S3030" s="16">
        <f t="shared" si="236"/>
        <v>42567.264178240745</v>
      </c>
      <c r="T3030" s="16">
        <f t="shared" si="237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1" t="s">
        <v>8315</v>
      </c>
      <c r="R3031" s="13" t="s">
        <v>8355</v>
      </c>
      <c r="S3031" s="16">
        <f t="shared" si="236"/>
        <v>41932.708877314813</v>
      </c>
      <c r="T3031" s="16">
        <f t="shared" si="237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1" t="s">
        <v>8315</v>
      </c>
      <c r="R3032" s="13" t="s">
        <v>8355</v>
      </c>
      <c r="S3032" s="16">
        <f t="shared" si="236"/>
        <v>42233.747349537036</v>
      </c>
      <c r="T3032" s="16">
        <f t="shared" si="237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1" t="s">
        <v>8315</v>
      </c>
      <c r="R3033" s="13" t="s">
        <v>8355</v>
      </c>
      <c r="S3033" s="16">
        <f t="shared" si="236"/>
        <v>42597.882488425923</v>
      </c>
      <c r="T3033" s="16">
        <f t="shared" si="237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1" t="s">
        <v>8315</v>
      </c>
      <c r="R3034" s="13" t="s">
        <v>8355</v>
      </c>
      <c r="S3034" s="16">
        <f t="shared" si="236"/>
        <v>42228.044664351852</v>
      </c>
      <c r="T3034" s="16">
        <f t="shared" si="237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1" t="s">
        <v>8315</v>
      </c>
      <c r="R3035" s="13" t="s">
        <v>8355</v>
      </c>
      <c r="S3035" s="16">
        <f t="shared" si="236"/>
        <v>42570.110243055555</v>
      </c>
      <c r="T3035" s="16">
        <f t="shared" si="237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1" t="s">
        <v>8315</v>
      </c>
      <c r="R3036" s="13" t="s">
        <v>8355</v>
      </c>
      <c r="S3036" s="16">
        <f t="shared" si="236"/>
        <v>42644.535358796296</v>
      </c>
      <c r="T3036" s="16">
        <f t="shared" si="237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1" t="s">
        <v>8315</v>
      </c>
      <c r="R3037" s="13" t="s">
        <v>8355</v>
      </c>
      <c r="S3037" s="16">
        <f t="shared" si="236"/>
        <v>41368.560289351852</v>
      </c>
      <c r="T3037" s="16">
        <f t="shared" si="237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1" t="s">
        <v>8315</v>
      </c>
      <c r="R3038" s="13" t="s">
        <v>8355</v>
      </c>
      <c r="S3038" s="16">
        <f t="shared" si="236"/>
        <v>41466.785231481481</v>
      </c>
      <c r="T3038" s="16">
        <f t="shared" si="237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1" t="s">
        <v>8315</v>
      </c>
      <c r="R3039" s="13" t="s">
        <v>8355</v>
      </c>
      <c r="S3039" s="16">
        <f t="shared" si="236"/>
        <v>40378.893206018518</v>
      </c>
      <c r="T3039" s="16">
        <f t="shared" si="237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1" t="s">
        <v>8315</v>
      </c>
      <c r="R3040" s="13" t="s">
        <v>8355</v>
      </c>
      <c r="S3040" s="16">
        <f t="shared" si="236"/>
        <v>42373.252280092594</v>
      </c>
      <c r="T3040" s="16">
        <f t="shared" si="237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1" t="s">
        <v>8315</v>
      </c>
      <c r="R3041" s="13" t="s">
        <v>8355</v>
      </c>
      <c r="S3041" s="16">
        <f t="shared" si="236"/>
        <v>41610.794421296298</v>
      </c>
      <c r="T3041" s="16">
        <f t="shared" si="237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1" t="s">
        <v>8315</v>
      </c>
      <c r="R3042" s="13" t="s">
        <v>8355</v>
      </c>
      <c r="S3042" s="16">
        <f t="shared" si="236"/>
        <v>42177.791909722218</v>
      </c>
      <c r="T3042" s="16">
        <f t="shared" si="237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1" t="s">
        <v>8315</v>
      </c>
      <c r="R3043" s="13" t="s">
        <v>8355</v>
      </c>
      <c r="S3043" s="16">
        <f t="shared" si="236"/>
        <v>42359.868611111116</v>
      </c>
      <c r="T3043" s="16">
        <f t="shared" si="237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1" t="s">
        <v>8315</v>
      </c>
      <c r="R3044" t="s">
        <v>8355</v>
      </c>
      <c r="S3044" s="16">
        <f t="shared" si="236"/>
        <v>42253.688043981485</v>
      </c>
      <c r="T3044" s="16">
        <f t="shared" si="237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1" t="s">
        <v>8315</v>
      </c>
      <c r="R3045" t="s">
        <v>8355</v>
      </c>
      <c r="S3045" s="16">
        <f t="shared" si="236"/>
        <v>42083.070590277777</v>
      </c>
      <c r="T3045" s="16">
        <f t="shared" si="237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1" t="s">
        <v>8315</v>
      </c>
      <c r="R3046" s="13" t="s">
        <v>8355</v>
      </c>
      <c r="S3046" s="16">
        <f t="shared" si="236"/>
        <v>42387.7268287037</v>
      </c>
      <c r="T3046" s="16">
        <f t="shared" si="237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1" t="s">
        <v>8315</v>
      </c>
      <c r="R3047" s="13" t="s">
        <v>8355</v>
      </c>
      <c r="S3047" s="16">
        <f t="shared" si="236"/>
        <v>41843.155729166669</v>
      </c>
      <c r="T3047" s="16">
        <f t="shared" si="237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1" t="s">
        <v>8315</v>
      </c>
      <c r="R3048" s="13" t="s">
        <v>8355</v>
      </c>
      <c r="S3048" s="16">
        <f t="shared" si="236"/>
        <v>41862.803078703706</v>
      </c>
      <c r="T3048" s="16">
        <f t="shared" si="237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1" t="s">
        <v>8315</v>
      </c>
      <c r="R3049" s="13" t="s">
        <v>8355</v>
      </c>
      <c r="S3049" s="16">
        <f t="shared" si="236"/>
        <v>42443.989050925928</v>
      </c>
      <c r="T3049" s="16">
        <f t="shared" si="237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1" t="s">
        <v>8315</v>
      </c>
      <c r="R3050" s="13" t="s">
        <v>8355</v>
      </c>
      <c r="S3050" s="16">
        <f t="shared" si="236"/>
        <v>41975.901180555549</v>
      </c>
      <c r="T3050" s="16">
        <f t="shared" si="237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1" t="s">
        <v>8315</v>
      </c>
      <c r="R3051" s="13" t="s">
        <v>8355</v>
      </c>
      <c r="S3051" s="16">
        <f t="shared" si="236"/>
        <v>42139.014525462961</v>
      </c>
      <c r="T3051" s="16">
        <f t="shared" si="237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1" t="s">
        <v>8315</v>
      </c>
      <c r="R3052" s="13" t="s">
        <v>8355</v>
      </c>
      <c r="S3052" s="16">
        <f t="shared" si="236"/>
        <v>42465.16851851852</v>
      </c>
      <c r="T3052" s="16">
        <f t="shared" si="237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1" t="s">
        <v>8315</v>
      </c>
      <c r="R3053" t="s">
        <v>8355</v>
      </c>
      <c r="S3053" s="16">
        <f t="shared" si="236"/>
        <v>42744.416030092587</v>
      </c>
      <c r="T3053" s="16">
        <f t="shared" si="237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1" t="s">
        <v>8315</v>
      </c>
      <c r="R3054" t="s">
        <v>8355</v>
      </c>
      <c r="S3054" s="16">
        <f t="shared" si="236"/>
        <v>42122.670069444444</v>
      </c>
      <c r="T3054" s="16">
        <f t="shared" si="237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1" t="s">
        <v>8315</v>
      </c>
      <c r="R3055" t="s">
        <v>8355</v>
      </c>
      <c r="S3055" s="16">
        <f t="shared" si="236"/>
        <v>41862.761724537035</v>
      </c>
      <c r="T3055" s="16">
        <f t="shared" si="237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1" t="s">
        <v>8315</v>
      </c>
      <c r="R3056" t="s">
        <v>8355</v>
      </c>
      <c r="S3056" s="16">
        <f t="shared" si="236"/>
        <v>42027.832800925928</v>
      </c>
      <c r="T3056" s="16">
        <f t="shared" si="237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1" t="s">
        <v>8315</v>
      </c>
      <c r="R3057" t="s">
        <v>8355</v>
      </c>
      <c r="S3057" s="16">
        <f t="shared" si="236"/>
        <v>41953.95821759259</v>
      </c>
      <c r="T3057" s="16">
        <f t="shared" si="237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1" t="s">
        <v>8315</v>
      </c>
      <c r="R3058" t="s">
        <v>8355</v>
      </c>
      <c r="S3058" s="16">
        <f t="shared" si="236"/>
        <v>41851.636388888888</v>
      </c>
      <c r="T3058" s="16">
        <f t="shared" si="237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1" t="s">
        <v>8315</v>
      </c>
      <c r="R3059" t="s">
        <v>8355</v>
      </c>
      <c r="S3059" s="16">
        <f t="shared" si="236"/>
        <v>42433.650590277779</v>
      </c>
      <c r="T3059" s="16">
        <f t="shared" si="237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1" t="s">
        <v>8315</v>
      </c>
      <c r="R3060" t="s">
        <v>8355</v>
      </c>
      <c r="S3060" s="16">
        <f t="shared" si="236"/>
        <v>42460.374305555553</v>
      </c>
      <c r="T3060" s="16">
        <f t="shared" si="237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1" t="s">
        <v>8315</v>
      </c>
      <c r="R3061" t="s">
        <v>8355</v>
      </c>
      <c r="S3061" s="16">
        <f t="shared" si="236"/>
        <v>41829.935717592591</v>
      </c>
      <c r="T3061" s="16">
        <f t="shared" si="237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1" t="s">
        <v>8315</v>
      </c>
      <c r="R3062" t="s">
        <v>8355</v>
      </c>
      <c r="S3062" s="16">
        <f t="shared" si="236"/>
        <v>42245.274699074071</v>
      </c>
      <c r="T3062" s="16">
        <f t="shared" si="237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1" t="s">
        <v>8315</v>
      </c>
      <c r="R3063" t="s">
        <v>8355</v>
      </c>
      <c r="S3063" s="16">
        <f t="shared" si="236"/>
        <v>41834.784120370372</v>
      </c>
      <c r="T3063" s="16">
        <f t="shared" si="237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1" t="s">
        <v>8315</v>
      </c>
      <c r="R3064" t="s">
        <v>8355</v>
      </c>
      <c r="S3064" s="16">
        <f t="shared" si="236"/>
        <v>42248.535787037035</v>
      </c>
      <c r="T3064" s="16">
        <f t="shared" si="237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1" t="s">
        <v>8315</v>
      </c>
      <c r="R3065" t="s">
        <v>8355</v>
      </c>
      <c r="S3065" s="16">
        <f t="shared" si="236"/>
        <v>42630.922893518517</v>
      </c>
      <c r="T3065" s="16">
        <f t="shared" si="237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1" t="s">
        <v>8315</v>
      </c>
      <c r="R3066" t="s">
        <v>8355</v>
      </c>
      <c r="S3066" s="16">
        <f t="shared" si="236"/>
        <v>42299.130162037036</v>
      </c>
      <c r="T3066" s="16">
        <f t="shared" si="237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1" t="s">
        <v>8315</v>
      </c>
      <c r="R3067" t="s">
        <v>8355</v>
      </c>
      <c r="S3067" s="16">
        <f t="shared" si="236"/>
        <v>41825.055231481485</v>
      </c>
      <c r="T3067" s="16">
        <f t="shared" si="237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1" t="s">
        <v>8315</v>
      </c>
      <c r="R3068" t="s">
        <v>8355</v>
      </c>
      <c r="S3068" s="16">
        <f t="shared" si="236"/>
        <v>42531.228437500002</v>
      </c>
      <c r="T3068" s="16">
        <f t="shared" si="237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1" t="s">
        <v>8315</v>
      </c>
      <c r="R3069" t="s">
        <v>8355</v>
      </c>
      <c r="S3069" s="16">
        <f t="shared" si="236"/>
        <v>42226.938414351855</v>
      </c>
      <c r="T3069" s="16">
        <f t="shared" si="237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1" t="s">
        <v>8315</v>
      </c>
      <c r="R3070" t="s">
        <v>8355</v>
      </c>
      <c r="S3070" s="16">
        <f t="shared" si="236"/>
        <v>42263.691574074073</v>
      </c>
      <c r="T3070" s="16">
        <f t="shared" si="237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1" t="s">
        <v>8315</v>
      </c>
      <c r="R3071" t="s">
        <v>8355</v>
      </c>
      <c r="S3071" s="16">
        <f t="shared" si="236"/>
        <v>41957.833726851852</v>
      </c>
      <c r="T3071" s="16">
        <f t="shared" si="237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1" t="s">
        <v>8315</v>
      </c>
      <c r="R3072" t="s">
        <v>8355</v>
      </c>
      <c r="S3072" s="16">
        <f t="shared" si="236"/>
        <v>42690.733437499999</v>
      </c>
      <c r="T3072" s="16">
        <f t="shared" si="237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1" t="s">
        <v>8315</v>
      </c>
      <c r="R3073" t="s">
        <v>8355</v>
      </c>
      <c r="S3073" s="16">
        <f t="shared" si="236"/>
        <v>42097.732418981483</v>
      </c>
      <c r="T3073" s="16">
        <f t="shared" si="237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38">ROUND(E3074/D3074*100, 0)</f>
        <v>0</v>
      </c>
      <c r="P3074">
        <f t="shared" ref="P3074:P3137" si="239">IFERROR(ROUND(E3074/L3074, 2), 0)</f>
        <v>1</v>
      </c>
      <c r="Q3074" s="11" t="s">
        <v>8315</v>
      </c>
      <c r="R3074" t="s">
        <v>8355</v>
      </c>
      <c r="S3074" s="16">
        <f t="shared" si="236"/>
        <v>42658.690532407403</v>
      </c>
      <c r="T3074" s="16">
        <f t="shared" si="237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8"/>
        <v>0</v>
      </c>
      <c r="P3075">
        <f t="shared" si="239"/>
        <v>92.14</v>
      </c>
      <c r="Q3075" s="11" t="s">
        <v>8315</v>
      </c>
      <c r="R3075" t="s">
        <v>8355</v>
      </c>
      <c r="S3075" s="16">
        <f t="shared" ref="S3075:S3138" si="240">(((J3075/60)/60)/24)+DATE(1970, 1, 1)</f>
        <v>42111.684027777781</v>
      </c>
      <c r="T3075" s="16">
        <f t="shared" ref="T3075:T3138" si="241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1" t="s">
        <v>8315</v>
      </c>
      <c r="R3076" t="s">
        <v>8355</v>
      </c>
      <c r="S3076" s="16">
        <f t="shared" si="240"/>
        <v>42409.571284722217</v>
      </c>
      <c r="T3076" s="16">
        <f t="shared" si="241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1" t="s">
        <v>8315</v>
      </c>
      <c r="R3077" t="s">
        <v>8355</v>
      </c>
      <c r="S3077" s="16">
        <f t="shared" si="240"/>
        <v>42551.102314814809</v>
      </c>
      <c r="T3077" s="16">
        <f t="shared" si="241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1" t="s">
        <v>8315</v>
      </c>
      <c r="R3078" t="s">
        <v>8355</v>
      </c>
      <c r="S3078" s="16">
        <f t="shared" si="240"/>
        <v>42226.651886574073</v>
      </c>
      <c r="T3078" s="16">
        <f t="shared" si="241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1" t="s">
        <v>8315</v>
      </c>
      <c r="R3079" t="s">
        <v>8355</v>
      </c>
      <c r="S3079" s="16">
        <f t="shared" si="240"/>
        <v>42766.956921296296</v>
      </c>
      <c r="T3079" s="16">
        <f t="shared" si="241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1" t="s">
        <v>8315</v>
      </c>
      <c r="R3080" t="s">
        <v>8355</v>
      </c>
      <c r="S3080" s="16">
        <f t="shared" si="240"/>
        <v>42031.138831018514</v>
      </c>
      <c r="T3080" s="16">
        <f t="shared" si="241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1" t="s">
        <v>8315</v>
      </c>
      <c r="R3081" t="s">
        <v>8355</v>
      </c>
      <c r="S3081" s="16">
        <f t="shared" si="240"/>
        <v>42055.713368055556</v>
      </c>
      <c r="T3081" s="16">
        <f t="shared" si="241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1" t="s">
        <v>8315</v>
      </c>
      <c r="R3082" t="s">
        <v>8355</v>
      </c>
      <c r="S3082" s="16">
        <f t="shared" si="240"/>
        <v>41940.028287037036</v>
      </c>
      <c r="T3082" s="16">
        <f t="shared" si="241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1" t="s">
        <v>8315</v>
      </c>
      <c r="R3083" t="s">
        <v>8355</v>
      </c>
      <c r="S3083" s="16">
        <f t="shared" si="240"/>
        <v>42237.181608796294</v>
      </c>
      <c r="T3083" s="16">
        <f t="shared" si="241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1" t="s">
        <v>8315</v>
      </c>
      <c r="R3084" t="s">
        <v>8355</v>
      </c>
      <c r="S3084" s="16">
        <f t="shared" si="240"/>
        <v>42293.922986111109</v>
      </c>
      <c r="T3084" s="16">
        <f t="shared" si="241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1" t="s">
        <v>8315</v>
      </c>
      <c r="R3085" t="s">
        <v>8355</v>
      </c>
      <c r="S3085" s="16">
        <f t="shared" si="240"/>
        <v>41853.563402777778</v>
      </c>
      <c r="T3085" s="16">
        <f t="shared" si="241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1" t="s">
        <v>8315</v>
      </c>
      <c r="R3086" t="s">
        <v>8355</v>
      </c>
      <c r="S3086" s="16">
        <f t="shared" si="240"/>
        <v>42100.723738425921</v>
      </c>
      <c r="T3086" s="16">
        <f t="shared" si="241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1" t="s">
        <v>8315</v>
      </c>
      <c r="R3087" t="s">
        <v>8355</v>
      </c>
      <c r="S3087" s="16">
        <f t="shared" si="240"/>
        <v>42246.883784722217</v>
      </c>
      <c r="T3087" s="16">
        <f t="shared" si="241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1" t="s">
        <v>8315</v>
      </c>
      <c r="R3088" t="s">
        <v>8355</v>
      </c>
      <c r="S3088" s="16">
        <f t="shared" si="240"/>
        <v>42173.67082175926</v>
      </c>
      <c r="T3088" s="16">
        <f t="shared" si="241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1" t="s">
        <v>8315</v>
      </c>
      <c r="R3089" t="s">
        <v>8355</v>
      </c>
      <c r="S3089" s="16">
        <f t="shared" si="240"/>
        <v>42665.150347222225</v>
      </c>
      <c r="T3089" s="16">
        <f t="shared" si="241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1" t="s">
        <v>8315</v>
      </c>
      <c r="R3090" t="s">
        <v>8355</v>
      </c>
      <c r="S3090" s="16">
        <f t="shared" si="240"/>
        <v>41981.57230324074</v>
      </c>
      <c r="T3090" s="16">
        <f t="shared" si="241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1" t="s">
        <v>8315</v>
      </c>
      <c r="R3091" t="s">
        <v>8355</v>
      </c>
      <c r="S3091" s="16">
        <f t="shared" si="240"/>
        <v>42528.542627314819</v>
      </c>
      <c r="T3091" s="16">
        <f t="shared" si="241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1" t="s">
        <v>8315</v>
      </c>
      <c r="R3092" t="s">
        <v>8355</v>
      </c>
      <c r="S3092" s="16">
        <f t="shared" si="240"/>
        <v>42065.818807870368</v>
      </c>
      <c r="T3092" s="16">
        <f t="shared" si="241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1" t="s">
        <v>8315</v>
      </c>
      <c r="R3093" t="s">
        <v>8355</v>
      </c>
      <c r="S3093" s="16">
        <f t="shared" si="240"/>
        <v>42566.948414351849</v>
      </c>
      <c r="T3093" s="16">
        <f t="shared" si="241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1" t="s">
        <v>8315</v>
      </c>
      <c r="R3094" t="s">
        <v>8355</v>
      </c>
      <c r="S3094" s="16">
        <f t="shared" si="240"/>
        <v>42255.619351851856</v>
      </c>
      <c r="T3094" s="16">
        <f t="shared" si="241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1" t="s">
        <v>8315</v>
      </c>
      <c r="R3095" t="s">
        <v>8355</v>
      </c>
      <c r="S3095" s="16">
        <f t="shared" si="240"/>
        <v>41760.909039351849</v>
      </c>
      <c r="T3095" s="16">
        <f t="shared" si="241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1" t="s">
        <v>8315</v>
      </c>
      <c r="R3096" t="s">
        <v>8355</v>
      </c>
      <c r="S3096" s="16">
        <f t="shared" si="240"/>
        <v>42207.795787037037</v>
      </c>
      <c r="T3096" s="16">
        <f t="shared" si="241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1" t="s">
        <v>8315</v>
      </c>
      <c r="R3097" t="s">
        <v>8355</v>
      </c>
      <c r="S3097" s="16">
        <f t="shared" si="240"/>
        <v>42523.025231481486</v>
      </c>
      <c r="T3097" s="16">
        <f t="shared" si="241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1" t="s">
        <v>8315</v>
      </c>
      <c r="R3098" t="s">
        <v>8355</v>
      </c>
      <c r="S3098" s="16">
        <f t="shared" si="240"/>
        <v>42114.825532407413</v>
      </c>
      <c r="T3098" s="16">
        <f t="shared" si="241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1" t="s">
        <v>8315</v>
      </c>
      <c r="R3099" t="s">
        <v>8355</v>
      </c>
      <c r="S3099" s="16">
        <f t="shared" si="240"/>
        <v>42629.503483796296</v>
      </c>
      <c r="T3099" s="16">
        <f t="shared" si="241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1" t="s">
        <v>8315</v>
      </c>
      <c r="R3100" t="s">
        <v>8355</v>
      </c>
      <c r="S3100" s="16">
        <f t="shared" si="240"/>
        <v>42359.792233796295</v>
      </c>
      <c r="T3100" s="16">
        <f t="shared" si="241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1" t="s">
        <v>8315</v>
      </c>
      <c r="R3101" t="s">
        <v>8355</v>
      </c>
      <c r="S3101" s="16">
        <f t="shared" si="240"/>
        <v>42382.189710648148</v>
      </c>
      <c r="T3101" s="16">
        <f t="shared" si="241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1" t="s">
        <v>8315</v>
      </c>
      <c r="R3102" t="s">
        <v>8355</v>
      </c>
      <c r="S3102" s="16">
        <f t="shared" si="240"/>
        <v>41902.622395833336</v>
      </c>
      <c r="T3102" s="16">
        <f t="shared" si="241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1" t="s">
        <v>8315</v>
      </c>
      <c r="R3103" t="s">
        <v>8355</v>
      </c>
      <c r="S3103" s="16">
        <f t="shared" si="240"/>
        <v>42171.383530092593</v>
      </c>
      <c r="T3103" s="16">
        <f t="shared" si="241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1" t="s">
        <v>8315</v>
      </c>
      <c r="R3104" t="s">
        <v>8355</v>
      </c>
      <c r="S3104" s="16">
        <f t="shared" si="240"/>
        <v>42555.340486111112</v>
      </c>
      <c r="T3104" s="16">
        <f t="shared" si="241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1" t="s">
        <v>8315</v>
      </c>
      <c r="R3105" t="s">
        <v>8355</v>
      </c>
      <c r="S3105" s="16">
        <f t="shared" si="240"/>
        <v>42107.156319444446</v>
      </c>
      <c r="T3105" s="16">
        <f t="shared" si="241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1" t="s">
        <v>8315</v>
      </c>
      <c r="R3106" t="s">
        <v>8355</v>
      </c>
      <c r="S3106" s="16">
        <f t="shared" si="240"/>
        <v>42006.908692129626</v>
      </c>
      <c r="T3106" s="16">
        <f t="shared" si="241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1" t="s">
        <v>8315</v>
      </c>
      <c r="R3107" t="s">
        <v>8355</v>
      </c>
      <c r="S3107" s="16">
        <f t="shared" si="240"/>
        <v>41876.718935185185</v>
      </c>
      <c r="T3107" s="16">
        <f t="shared" si="241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1" t="s">
        <v>8315</v>
      </c>
      <c r="R3108" t="s">
        <v>8355</v>
      </c>
      <c r="S3108" s="16">
        <f t="shared" si="240"/>
        <v>42241.429120370376</v>
      </c>
      <c r="T3108" s="16">
        <f t="shared" si="241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1" t="s">
        <v>8315</v>
      </c>
      <c r="R3109" t="s">
        <v>8355</v>
      </c>
      <c r="S3109" s="16">
        <f t="shared" si="240"/>
        <v>42128.814247685179</v>
      </c>
      <c r="T3109" s="16">
        <f t="shared" si="241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1" t="s">
        <v>8315</v>
      </c>
      <c r="R3110" t="s">
        <v>8355</v>
      </c>
      <c r="S3110" s="16">
        <f t="shared" si="240"/>
        <v>42062.680486111116</v>
      </c>
      <c r="T3110" s="16">
        <f t="shared" si="241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1" t="s">
        <v>8315</v>
      </c>
      <c r="R3111" t="s">
        <v>8355</v>
      </c>
      <c r="S3111" s="16">
        <f t="shared" si="240"/>
        <v>41844.125115740739</v>
      </c>
      <c r="T3111" s="16">
        <f t="shared" si="241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1" t="s">
        <v>8315</v>
      </c>
      <c r="R3112" t="s">
        <v>8355</v>
      </c>
      <c r="S3112" s="16">
        <f t="shared" si="240"/>
        <v>42745.031469907408</v>
      </c>
      <c r="T3112" s="16">
        <f t="shared" si="241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1" t="s">
        <v>8315</v>
      </c>
      <c r="R3113" t="s">
        <v>8355</v>
      </c>
      <c r="S3113" s="16">
        <f t="shared" si="240"/>
        <v>41885.595138888886</v>
      </c>
      <c r="T3113" s="16">
        <f t="shared" si="241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1" t="s">
        <v>8315</v>
      </c>
      <c r="R3114" t="s">
        <v>8355</v>
      </c>
      <c r="S3114" s="16">
        <f t="shared" si="240"/>
        <v>42615.121921296297</v>
      </c>
      <c r="T3114" s="16">
        <f t="shared" si="241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1" t="s">
        <v>8315</v>
      </c>
      <c r="R3115" t="s">
        <v>8355</v>
      </c>
      <c r="S3115" s="16">
        <f t="shared" si="240"/>
        <v>42081.731273148151</v>
      </c>
      <c r="T3115" s="16">
        <f t="shared" si="241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1" t="s">
        <v>8315</v>
      </c>
      <c r="R3116" t="s">
        <v>8355</v>
      </c>
      <c r="S3116" s="16">
        <f t="shared" si="240"/>
        <v>41843.632523148146</v>
      </c>
      <c r="T3116" s="16">
        <f t="shared" si="241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1" t="s">
        <v>8315</v>
      </c>
      <c r="R3117" t="s">
        <v>8355</v>
      </c>
      <c r="S3117" s="16">
        <f t="shared" si="240"/>
        <v>42496.447071759263</v>
      </c>
      <c r="T3117" s="16">
        <f t="shared" si="241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1" t="s">
        <v>8315</v>
      </c>
      <c r="R3118" t="s">
        <v>8355</v>
      </c>
      <c r="S3118" s="16">
        <f t="shared" si="240"/>
        <v>42081.515335648146</v>
      </c>
      <c r="T3118" s="16">
        <f t="shared" si="241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1" t="s">
        <v>8315</v>
      </c>
      <c r="R3119" t="s">
        <v>8355</v>
      </c>
      <c r="S3119" s="16">
        <f t="shared" si="240"/>
        <v>42509.374537037031</v>
      </c>
      <c r="T3119" s="16">
        <f t="shared" si="241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1" t="s">
        <v>8315</v>
      </c>
      <c r="R3120" t="s">
        <v>8355</v>
      </c>
      <c r="S3120" s="16">
        <f t="shared" si="240"/>
        <v>42534.649571759262</v>
      </c>
      <c r="T3120" s="16">
        <f t="shared" si="241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1" t="s">
        <v>8315</v>
      </c>
      <c r="R3121" t="s">
        <v>8355</v>
      </c>
      <c r="S3121" s="16">
        <f t="shared" si="240"/>
        <v>42060.04550925926</v>
      </c>
      <c r="T3121" s="16">
        <f t="shared" si="241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1" t="s">
        <v>8315</v>
      </c>
      <c r="R3122" t="s">
        <v>8355</v>
      </c>
      <c r="S3122" s="16">
        <f t="shared" si="240"/>
        <v>42435.942083333335</v>
      </c>
      <c r="T3122" s="16">
        <f t="shared" si="241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1" t="s">
        <v>8315</v>
      </c>
      <c r="R3123" t="s">
        <v>8355</v>
      </c>
      <c r="S3123" s="16">
        <f t="shared" si="240"/>
        <v>41848.679803240739</v>
      </c>
      <c r="T3123" s="16">
        <f t="shared" si="241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1" t="s">
        <v>8315</v>
      </c>
      <c r="R3124" t="s">
        <v>8355</v>
      </c>
      <c r="S3124" s="16">
        <f t="shared" si="240"/>
        <v>42678.932083333333</v>
      </c>
      <c r="T3124" s="16">
        <f t="shared" si="241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1" t="s">
        <v>8315</v>
      </c>
      <c r="R3125" t="s">
        <v>8355</v>
      </c>
      <c r="S3125" s="16">
        <f t="shared" si="240"/>
        <v>42530.993032407408</v>
      </c>
      <c r="T3125" s="16">
        <f t="shared" si="241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1" t="s">
        <v>8315</v>
      </c>
      <c r="R3126" t="s">
        <v>8355</v>
      </c>
      <c r="S3126" s="16">
        <f t="shared" si="240"/>
        <v>41977.780104166668</v>
      </c>
      <c r="T3126" s="16">
        <f t="shared" si="241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1" t="s">
        <v>8315</v>
      </c>
      <c r="R3127" t="s">
        <v>8355</v>
      </c>
      <c r="S3127" s="16">
        <f t="shared" si="240"/>
        <v>42346.20685185185</v>
      </c>
      <c r="T3127" s="16">
        <f t="shared" si="241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1" t="s">
        <v>8315</v>
      </c>
      <c r="R3128" t="s">
        <v>8355</v>
      </c>
      <c r="S3128" s="16">
        <f t="shared" si="240"/>
        <v>42427.01807870371</v>
      </c>
      <c r="T3128" s="16">
        <f t="shared" si="241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1" t="s">
        <v>8315</v>
      </c>
      <c r="R3129" t="s">
        <v>8355</v>
      </c>
      <c r="S3129" s="16">
        <f t="shared" si="240"/>
        <v>42034.856817129628</v>
      </c>
      <c r="T3129" s="16">
        <f t="shared" si="241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1" t="s">
        <v>8315</v>
      </c>
      <c r="R3130" t="s">
        <v>8316</v>
      </c>
      <c r="S3130" s="16">
        <f t="shared" si="240"/>
        <v>42780.825706018513</v>
      </c>
      <c r="T3130" s="16">
        <f t="shared" si="241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1" t="s">
        <v>8315</v>
      </c>
      <c r="R3131" t="s">
        <v>8316</v>
      </c>
      <c r="S3131" s="16">
        <f t="shared" si="240"/>
        <v>42803.842812499999</v>
      </c>
      <c r="T3131" s="16">
        <f t="shared" si="241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1" t="s">
        <v>8315</v>
      </c>
      <c r="R3132" t="s">
        <v>8316</v>
      </c>
      <c r="S3132" s="16">
        <f t="shared" si="240"/>
        <v>42808.640231481477</v>
      </c>
      <c r="T3132" s="16">
        <f t="shared" si="241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1" t="s">
        <v>8315</v>
      </c>
      <c r="R3133" t="s">
        <v>8316</v>
      </c>
      <c r="S3133" s="16">
        <f t="shared" si="240"/>
        <v>42803.579224537039</v>
      </c>
      <c r="T3133" s="16">
        <f t="shared" si="241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1" t="s">
        <v>8315</v>
      </c>
      <c r="R3134" t="s">
        <v>8316</v>
      </c>
      <c r="S3134" s="16">
        <f t="shared" si="240"/>
        <v>42786.350231481483</v>
      </c>
      <c r="T3134" s="16">
        <f t="shared" si="241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1" t="s">
        <v>8315</v>
      </c>
      <c r="R3135" t="s">
        <v>8316</v>
      </c>
      <c r="S3135" s="16">
        <f t="shared" si="240"/>
        <v>42788.565208333333</v>
      </c>
      <c r="T3135" s="16">
        <f t="shared" si="241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1" t="s">
        <v>8315</v>
      </c>
      <c r="R3136" t="s">
        <v>8316</v>
      </c>
      <c r="S3136" s="16">
        <f t="shared" si="240"/>
        <v>42800.720127314817</v>
      </c>
      <c r="T3136" s="16">
        <f t="shared" si="241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1" t="s">
        <v>8315</v>
      </c>
      <c r="R3137" t="s">
        <v>8316</v>
      </c>
      <c r="S3137" s="16">
        <f t="shared" si="240"/>
        <v>42807.151863425926</v>
      </c>
      <c r="T3137" s="16">
        <f t="shared" si="241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2">ROUND(E3138/D3138*100, 0)</f>
        <v>128</v>
      </c>
      <c r="P3138">
        <f t="shared" ref="P3138:P3201" si="243">IFERROR(ROUND(E3138/L3138, 2), 0)</f>
        <v>29.05</v>
      </c>
      <c r="Q3138" s="11" t="s">
        <v>8315</v>
      </c>
      <c r="R3138" t="s">
        <v>8316</v>
      </c>
      <c r="S3138" s="16">
        <f t="shared" si="240"/>
        <v>42789.462430555555</v>
      </c>
      <c r="T3138" s="16">
        <f t="shared" si="241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2"/>
        <v>3</v>
      </c>
      <c r="P3139">
        <f t="shared" si="243"/>
        <v>50</v>
      </c>
      <c r="Q3139" s="11" t="s">
        <v>8315</v>
      </c>
      <c r="R3139" t="s">
        <v>8316</v>
      </c>
      <c r="S3139" s="16">
        <f t="shared" ref="S3139:S3202" si="244">(((J3139/60)/60)/24)+DATE(1970, 1, 1)</f>
        <v>42807.885057870371</v>
      </c>
      <c r="T3139" s="16">
        <f t="shared" ref="T3139:T3202" si="245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1" t="s">
        <v>8315</v>
      </c>
      <c r="R3140" t="s">
        <v>8316</v>
      </c>
      <c r="S3140" s="16">
        <f t="shared" si="244"/>
        <v>42809.645914351851</v>
      </c>
      <c r="T3140" s="16">
        <f t="shared" si="245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1" t="s">
        <v>8315</v>
      </c>
      <c r="R3141" t="s">
        <v>8316</v>
      </c>
      <c r="S3141" s="16">
        <f t="shared" si="244"/>
        <v>42785.270370370374</v>
      </c>
      <c r="T3141" s="16">
        <f t="shared" si="245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1" t="s">
        <v>8315</v>
      </c>
      <c r="R3142" t="s">
        <v>8316</v>
      </c>
      <c r="S3142" s="16">
        <f t="shared" si="244"/>
        <v>42802.718784722223</v>
      </c>
      <c r="T3142" s="16">
        <f t="shared" si="245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1" t="s">
        <v>8315</v>
      </c>
      <c r="R3143" t="s">
        <v>8316</v>
      </c>
      <c r="S3143" s="16">
        <f t="shared" si="244"/>
        <v>42800.753333333334</v>
      </c>
      <c r="T3143" s="16">
        <f t="shared" si="245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1" t="s">
        <v>8315</v>
      </c>
      <c r="R3144" t="s">
        <v>8316</v>
      </c>
      <c r="S3144" s="16">
        <f t="shared" si="244"/>
        <v>42783.513182870374</v>
      </c>
      <c r="T3144" s="16">
        <f t="shared" si="245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1" t="s">
        <v>8315</v>
      </c>
      <c r="R3145" t="s">
        <v>8316</v>
      </c>
      <c r="S3145" s="16">
        <f t="shared" si="244"/>
        <v>42808.358287037037</v>
      </c>
      <c r="T3145" s="16">
        <f t="shared" si="245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1" t="s">
        <v>8315</v>
      </c>
      <c r="R3146" t="s">
        <v>8316</v>
      </c>
      <c r="S3146" s="16">
        <f t="shared" si="244"/>
        <v>42796.538275462968</v>
      </c>
      <c r="T3146" s="16">
        <f t="shared" si="245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1" t="s">
        <v>8315</v>
      </c>
      <c r="R3147" t="s">
        <v>8316</v>
      </c>
      <c r="S3147" s="16">
        <f t="shared" si="244"/>
        <v>42762.040902777779</v>
      </c>
      <c r="T3147" s="16">
        <f t="shared" si="245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1" t="s">
        <v>8315</v>
      </c>
      <c r="R3148" t="s">
        <v>8316</v>
      </c>
      <c r="S3148" s="16">
        <f t="shared" si="244"/>
        <v>42796.682476851856</v>
      </c>
      <c r="T3148" s="16">
        <f t="shared" si="245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1" t="s">
        <v>8315</v>
      </c>
      <c r="R3149" s="13" t="s">
        <v>8316</v>
      </c>
      <c r="S3149" s="16">
        <f t="shared" si="244"/>
        <v>41909.969386574077</v>
      </c>
      <c r="T3149" s="16">
        <f t="shared" si="245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1" t="s">
        <v>8315</v>
      </c>
      <c r="R3150" s="13" t="s">
        <v>8316</v>
      </c>
      <c r="S3150" s="16">
        <f t="shared" si="244"/>
        <v>41891.665324074071</v>
      </c>
      <c r="T3150" s="16">
        <f t="shared" si="245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1" t="s">
        <v>8315</v>
      </c>
      <c r="R3151" s="13" t="s">
        <v>8316</v>
      </c>
      <c r="S3151" s="16">
        <f t="shared" si="244"/>
        <v>41226.017361111109</v>
      </c>
      <c r="T3151" s="16">
        <f t="shared" si="245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1" t="s">
        <v>8315</v>
      </c>
      <c r="R3152" s="13" t="s">
        <v>8316</v>
      </c>
      <c r="S3152" s="16">
        <f t="shared" si="244"/>
        <v>40478.263923611114</v>
      </c>
      <c r="T3152" s="16">
        <f t="shared" si="245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1" t="s">
        <v>8315</v>
      </c>
      <c r="R3153" s="13" t="s">
        <v>8316</v>
      </c>
      <c r="S3153" s="16">
        <f t="shared" si="244"/>
        <v>41862.83997685185</v>
      </c>
      <c r="T3153" s="16">
        <f t="shared" si="245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1" t="s">
        <v>8315</v>
      </c>
      <c r="R3154" t="s">
        <v>8316</v>
      </c>
      <c r="S3154" s="16">
        <f t="shared" si="244"/>
        <v>41550.867673611108</v>
      </c>
      <c r="T3154" s="16">
        <f t="shared" si="245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1" t="s">
        <v>8315</v>
      </c>
      <c r="R3155" s="13" t="s">
        <v>8316</v>
      </c>
      <c r="S3155" s="16">
        <f t="shared" si="244"/>
        <v>40633.154363425929</v>
      </c>
      <c r="T3155" s="16">
        <f t="shared" si="245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1" t="s">
        <v>8315</v>
      </c>
      <c r="R3156" s="13" t="s">
        <v>8316</v>
      </c>
      <c r="S3156" s="16">
        <f t="shared" si="244"/>
        <v>40970.875671296293</v>
      </c>
      <c r="T3156" s="16">
        <f t="shared" si="245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1" t="s">
        <v>8315</v>
      </c>
      <c r="R3157" t="s">
        <v>8316</v>
      </c>
      <c r="S3157" s="16">
        <f t="shared" si="244"/>
        <v>41233.499131944445</v>
      </c>
      <c r="T3157" s="16">
        <f t="shared" si="245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1" t="s">
        <v>8315</v>
      </c>
      <c r="R3158" s="13" t="s">
        <v>8316</v>
      </c>
      <c r="S3158" s="16">
        <f t="shared" si="244"/>
        <v>41026.953055555554</v>
      </c>
      <c r="T3158" s="16">
        <f t="shared" si="245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1" t="s">
        <v>8315</v>
      </c>
      <c r="R3159" s="13" t="s">
        <v>8316</v>
      </c>
      <c r="S3159" s="16">
        <f t="shared" si="244"/>
        <v>41829.788252314815</v>
      </c>
      <c r="T3159" s="16">
        <f t="shared" si="245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1" t="s">
        <v>8315</v>
      </c>
      <c r="R3160" s="13" t="s">
        <v>8316</v>
      </c>
      <c r="S3160" s="16">
        <f t="shared" si="244"/>
        <v>41447.839722222219</v>
      </c>
      <c r="T3160" s="16">
        <f t="shared" si="245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1" t="s">
        <v>8315</v>
      </c>
      <c r="R3161" s="13" t="s">
        <v>8316</v>
      </c>
      <c r="S3161" s="16">
        <f t="shared" si="244"/>
        <v>40884.066678240742</v>
      </c>
      <c r="T3161" s="16">
        <f t="shared" si="245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1" t="s">
        <v>8315</v>
      </c>
      <c r="R3162" s="13" t="s">
        <v>8316</v>
      </c>
      <c r="S3162" s="16">
        <f t="shared" si="244"/>
        <v>41841.26489583333</v>
      </c>
      <c r="T3162" s="16">
        <f t="shared" si="245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1" t="s">
        <v>8315</v>
      </c>
      <c r="R3163" t="s">
        <v>8316</v>
      </c>
      <c r="S3163" s="16">
        <f t="shared" si="244"/>
        <v>41897.536134259259</v>
      </c>
      <c r="T3163" s="16">
        <f t="shared" si="245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1" t="s">
        <v>8315</v>
      </c>
      <c r="R3164" s="13" t="s">
        <v>8316</v>
      </c>
      <c r="S3164" s="16">
        <f t="shared" si="244"/>
        <v>41799.685902777775</v>
      </c>
      <c r="T3164" s="16">
        <f t="shared" si="245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1" t="s">
        <v>8315</v>
      </c>
      <c r="R3165" s="13" t="s">
        <v>8316</v>
      </c>
      <c r="S3165" s="16">
        <f t="shared" si="244"/>
        <v>41775.753761574073</v>
      </c>
      <c r="T3165" s="16">
        <f t="shared" si="245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1" t="s">
        <v>8315</v>
      </c>
      <c r="R3166" s="13" t="s">
        <v>8316</v>
      </c>
      <c r="S3166" s="16">
        <f t="shared" si="244"/>
        <v>41766.80572916667</v>
      </c>
      <c r="T3166" s="16">
        <f t="shared" si="245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1" t="s">
        <v>8315</v>
      </c>
      <c r="R3167" s="13" t="s">
        <v>8316</v>
      </c>
      <c r="S3167" s="16">
        <f t="shared" si="244"/>
        <v>40644.159259259257</v>
      </c>
      <c r="T3167" s="16">
        <f t="shared" si="245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1" t="s">
        <v>8315</v>
      </c>
      <c r="R3168" s="13" t="s">
        <v>8316</v>
      </c>
      <c r="S3168" s="16">
        <f t="shared" si="244"/>
        <v>41940.69158564815</v>
      </c>
      <c r="T3168" s="16">
        <f t="shared" si="245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1" t="s">
        <v>8315</v>
      </c>
      <c r="R3169" s="13" t="s">
        <v>8316</v>
      </c>
      <c r="S3169" s="16">
        <f t="shared" si="244"/>
        <v>41839.175706018519</v>
      </c>
      <c r="T3169" s="16">
        <f t="shared" si="245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1" t="s">
        <v>8315</v>
      </c>
      <c r="R3170" s="13" t="s">
        <v>8316</v>
      </c>
      <c r="S3170" s="16">
        <f t="shared" si="244"/>
        <v>41772.105937500004</v>
      </c>
      <c r="T3170" s="16">
        <f t="shared" si="245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1" t="s">
        <v>8315</v>
      </c>
      <c r="R3171" s="13" t="s">
        <v>8316</v>
      </c>
      <c r="S3171" s="16">
        <f t="shared" si="244"/>
        <v>41591.737974537034</v>
      </c>
      <c r="T3171" s="16">
        <f t="shared" si="245"/>
        <v>41621.207638888889</v>
      </c>
    </row>
    <row r="3172" spans="1:20" ht="28.8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1" t="s">
        <v>8315</v>
      </c>
      <c r="R3172" s="13" t="s">
        <v>8316</v>
      </c>
      <c r="S3172" s="16">
        <f t="shared" si="244"/>
        <v>41789.080370370371</v>
      </c>
      <c r="T3172" s="16">
        <f t="shared" si="245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1" t="s">
        <v>8315</v>
      </c>
      <c r="R3173" t="s">
        <v>8316</v>
      </c>
      <c r="S3173" s="16">
        <f t="shared" si="244"/>
        <v>42466.608310185184</v>
      </c>
      <c r="T3173" s="16">
        <f t="shared" si="245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1" t="s">
        <v>8315</v>
      </c>
      <c r="R3174" s="13" t="s">
        <v>8316</v>
      </c>
      <c r="S3174" s="16">
        <f t="shared" si="244"/>
        <v>40923.729953703703</v>
      </c>
      <c r="T3174" s="16">
        <f t="shared" si="245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1" t="s">
        <v>8315</v>
      </c>
      <c r="R3175" s="13" t="s">
        <v>8316</v>
      </c>
      <c r="S3175" s="16">
        <f t="shared" si="244"/>
        <v>41878.878379629627</v>
      </c>
      <c r="T3175" s="16">
        <f t="shared" si="245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1" t="s">
        <v>8315</v>
      </c>
      <c r="R3176" s="13" t="s">
        <v>8316</v>
      </c>
      <c r="S3176" s="16">
        <f t="shared" si="244"/>
        <v>41862.864675925928</v>
      </c>
      <c r="T3176" s="16">
        <f t="shared" si="245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1" t="s">
        <v>8315</v>
      </c>
      <c r="R3177" s="13" t="s">
        <v>8316</v>
      </c>
      <c r="S3177" s="16">
        <f t="shared" si="244"/>
        <v>40531.886886574073</v>
      </c>
      <c r="T3177" s="16">
        <f t="shared" si="245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1" t="s">
        <v>8315</v>
      </c>
      <c r="R3178" s="13" t="s">
        <v>8316</v>
      </c>
      <c r="S3178" s="16">
        <f t="shared" si="244"/>
        <v>41477.930914351848</v>
      </c>
      <c r="T3178" s="16">
        <f t="shared" si="245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1" t="s">
        <v>8315</v>
      </c>
      <c r="R3179" s="13" t="s">
        <v>8316</v>
      </c>
      <c r="S3179" s="16">
        <f t="shared" si="244"/>
        <v>41781.666770833333</v>
      </c>
      <c r="T3179" s="16">
        <f t="shared" si="245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1" t="s">
        <v>8315</v>
      </c>
      <c r="R3180" t="s">
        <v>8316</v>
      </c>
      <c r="S3180" s="16">
        <f t="shared" si="244"/>
        <v>41806.605034722219</v>
      </c>
      <c r="T3180" s="16">
        <f t="shared" si="245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1" t="s">
        <v>8315</v>
      </c>
      <c r="R3181" s="13" t="s">
        <v>8316</v>
      </c>
      <c r="S3181" s="16">
        <f t="shared" si="244"/>
        <v>41375.702210648145</v>
      </c>
      <c r="T3181" s="16">
        <f t="shared" si="245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1" t="s">
        <v>8315</v>
      </c>
      <c r="R3182" t="s">
        <v>8316</v>
      </c>
      <c r="S3182" s="16">
        <f t="shared" si="244"/>
        <v>41780.412604166668</v>
      </c>
      <c r="T3182" s="16">
        <f t="shared" si="245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1" t="s">
        <v>8315</v>
      </c>
      <c r="R3183" t="s">
        <v>8316</v>
      </c>
      <c r="S3183" s="16">
        <f t="shared" si="244"/>
        <v>41779.310034722221</v>
      </c>
      <c r="T3183" s="16">
        <f t="shared" si="245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1" t="s">
        <v>8315</v>
      </c>
      <c r="R3184" s="13" t="s">
        <v>8316</v>
      </c>
      <c r="S3184" s="16">
        <f t="shared" si="244"/>
        <v>40883.949317129627</v>
      </c>
      <c r="T3184" s="16">
        <f t="shared" si="245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1" t="s">
        <v>8315</v>
      </c>
      <c r="R3185" s="13" t="s">
        <v>8316</v>
      </c>
      <c r="S3185" s="16">
        <f t="shared" si="244"/>
        <v>41491.79478009259</v>
      </c>
      <c r="T3185" s="16">
        <f t="shared" si="245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1" t="s">
        <v>8315</v>
      </c>
      <c r="R3186" s="13" t="s">
        <v>8316</v>
      </c>
      <c r="S3186" s="16">
        <f t="shared" si="244"/>
        <v>41791.993414351848</v>
      </c>
      <c r="T3186" s="16">
        <f t="shared" si="245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1" t="s">
        <v>8315</v>
      </c>
      <c r="R3187" t="s">
        <v>8316</v>
      </c>
      <c r="S3187" s="16">
        <f t="shared" si="244"/>
        <v>41829.977326388893</v>
      </c>
      <c r="T3187" s="16">
        <f t="shared" si="245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1" t="s">
        <v>8315</v>
      </c>
      <c r="R3188" t="s">
        <v>8316</v>
      </c>
      <c r="S3188" s="16">
        <f t="shared" si="244"/>
        <v>41868.924050925925</v>
      </c>
      <c r="T3188" s="16">
        <f t="shared" si="245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1" t="s">
        <v>8315</v>
      </c>
      <c r="R3189" s="13" t="s">
        <v>8316</v>
      </c>
      <c r="S3189" s="16">
        <f t="shared" si="244"/>
        <v>41835.666354166664</v>
      </c>
      <c r="T3189" s="16">
        <f t="shared" si="245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1" t="s">
        <v>8315</v>
      </c>
      <c r="R3190" t="s">
        <v>8357</v>
      </c>
      <c r="S3190" s="16">
        <f t="shared" si="244"/>
        <v>42144.415532407409</v>
      </c>
      <c r="T3190" s="16">
        <f t="shared" si="245"/>
        <v>42165.415532407409</v>
      </c>
    </row>
    <row r="3191" spans="1:20" ht="43.2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1" t="s">
        <v>8315</v>
      </c>
      <c r="R3191" t="s">
        <v>8357</v>
      </c>
      <c r="S3191" s="16">
        <f t="shared" si="244"/>
        <v>42118.346435185187</v>
      </c>
      <c r="T3191" s="16">
        <f t="shared" si="245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1" t="s">
        <v>8315</v>
      </c>
      <c r="R3192" t="s">
        <v>8357</v>
      </c>
      <c r="S3192" s="16">
        <f t="shared" si="244"/>
        <v>42683.151331018518</v>
      </c>
      <c r="T3192" s="16">
        <f t="shared" si="245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1" t="s">
        <v>8315</v>
      </c>
      <c r="R3193" t="s">
        <v>8357</v>
      </c>
      <c r="S3193" s="16">
        <f t="shared" si="244"/>
        <v>42538.755428240736</v>
      </c>
      <c r="T3193" s="16">
        <f t="shared" si="245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1" t="s">
        <v>8315</v>
      </c>
      <c r="R3194" t="s">
        <v>8357</v>
      </c>
      <c r="S3194" s="16">
        <f t="shared" si="244"/>
        <v>42018.94049768518</v>
      </c>
      <c r="T3194" s="16">
        <f t="shared" si="245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1" t="s">
        <v>8315</v>
      </c>
      <c r="R3195" t="s">
        <v>8357</v>
      </c>
      <c r="S3195" s="16">
        <f t="shared" si="244"/>
        <v>42010.968240740738</v>
      </c>
      <c r="T3195" s="16">
        <f t="shared" si="245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1" t="s">
        <v>8315</v>
      </c>
      <c r="R3196" t="s">
        <v>8357</v>
      </c>
      <c r="S3196" s="16">
        <f t="shared" si="244"/>
        <v>42182.062476851846</v>
      </c>
      <c r="T3196" s="16">
        <f t="shared" si="245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1" t="s">
        <v>8315</v>
      </c>
      <c r="R3197" t="s">
        <v>8357</v>
      </c>
      <c r="S3197" s="16">
        <f t="shared" si="244"/>
        <v>42017.594236111108</v>
      </c>
      <c r="T3197" s="16">
        <f t="shared" si="245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1" t="s">
        <v>8315</v>
      </c>
      <c r="R3198" t="s">
        <v>8357</v>
      </c>
      <c r="S3198" s="16">
        <f t="shared" si="244"/>
        <v>42157.598090277781</v>
      </c>
      <c r="T3198" s="16">
        <f t="shared" si="245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1" t="s">
        <v>8315</v>
      </c>
      <c r="R3199" t="s">
        <v>8357</v>
      </c>
      <c r="S3199" s="16">
        <f t="shared" si="244"/>
        <v>42009.493263888886</v>
      </c>
      <c r="T3199" s="16">
        <f t="shared" si="245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1" t="s">
        <v>8315</v>
      </c>
      <c r="R3200" t="s">
        <v>8357</v>
      </c>
      <c r="S3200" s="16">
        <f t="shared" si="244"/>
        <v>42013.424502314811</v>
      </c>
      <c r="T3200" s="16">
        <f t="shared" si="245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1" t="s">
        <v>8315</v>
      </c>
      <c r="R3201" t="s">
        <v>8357</v>
      </c>
      <c r="S3201" s="16">
        <f t="shared" si="244"/>
        <v>41858.761782407404</v>
      </c>
      <c r="T3201" s="16">
        <f t="shared" si="245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46">ROUND(E3202/D3202*100, 0)</f>
        <v>0</v>
      </c>
      <c r="P3202">
        <f t="shared" ref="P3202:P3265" si="247">IFERROR(ROUND(E3202/L3202, 2), 0)</f>
        <v>1</v>
      </c>
      <c r="Q3202" s="11" t="s">
        <v>8315</v>
      </c>
      <c r="R3202" t="s">
        <v>8357</v>
      </c>
      <c r="S3202" s="16">
        <f t="shared" si="244"/>
        <v>42460.320613425924</v>
      </c>
      <c r="T3202" s="16">
        <f t="shared" si="245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6"/>
        <v>1</v>
      </c>
      <c r="P3203">
        <f t="shared" si="247"/>
        <v>12.5</v>
      </c>
      <c r="Q3203" s="11" t="s">
        <v>8315</v>
      </c>
      <c r="R3203" t="s">
        <v>8357</v>
      </c>
      <c r="S3203" s="16">
        <f t="shared" ref="S3203:S3266" si="248">(((J3203/60)/60)/24)+DATE(1970, 1, 1)</f>
        <v>41861.767094907409</v>
      </c>
      <c r="T3203" s="16">
        <f t="shared" ref="T3203:T3266" si="249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6"/>
        <v>55</v>
      </c>
      <c r="P3204">
        <f t="shared" si="247"/>
        <v>109.04</v>
      </c>
      <c r="Q3204" s="11" t="s">
        <v>8315</v>
      </c>
      <c r="R3204" t="s">
        <v>8357</v>
      </c>
      <c r="S3204" s="16">
        <f t="shared" si="248"/>
        <v>42293.853541666671</v>
      </c>
      <c r="T3204" s="16">
        <f t="shared" si="249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6"/>
        <v>25</v>
      </c>
      <c r="P3205">
        <f t="shared" si="247"/>
        <v>41.67</v>
      </c>
      <c r="Q3205" s="11" t="s">
        <v>8315</v>
      </c>
      <c r="R3205" t="s">
        <v>8357</v>
      </c>
      <c r="S3205" s="16">
        <f t="shared" si="248"/>
        <v>42242.988680555558</v>
      </c>
      <c r="T3205" s="16">
        <f t="shared" si="249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6"/>
        <v>0</v>
      </c>
      <c r="P3206">
        <f t="shared" si="247"/>
        <v>0</v>
      </c>
      <c r="Q3206" s="11" t="s">
        <v>8315</v>
      </c>
      <c r="R3206" t="s">
        <v>8357</v>
      </c>
      <c r="S3206" s="16">
        <f t="shared" si="248"/>
        <v>42172.686099537037</v>
      </c>
      <c r="T3206" s="16">
        <f t="shared" si="249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6"/>
        <v>3</v>
      </c>
      <c r="P3207">
        <f t="shared" si="247"/>
        <v>22.75</v>
      </c>
      <c r="Q3207" s="11" t="s">
        <v>8315</v>
      </c>
      <c r="R3207" t="s">
        <v>8357</v>
      </c>
      <c r="S3207" s="16">
        <f t="shared" si="248"/>
        <v>42095.374675925923</v>
      </c>
      <c r="T3207" s="16">
        <f t="shared" si="249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6"/>
        <v>0</v>
      </c>
      <c r="P3208">
        <f t="shared" si="247"/>
        <v>0</v>
      </c>
      <c r="Q3208" s="11" t="s">
        <v>8315</v>
      </c>
      <c r="R3208" t="s">
        <v>8357</v>
      </c>
      <c r="S3208" s="16">
        <f t="shared" si="248"/>
        <v>42236.276053240741</v>
      </c>
      <c r="T3208" s="16">
        <f t="shared" si="249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6"/>
        <v>46</v>
      </c>
      <c r="P3209">
        <f t="shared" si="247"/>
        <v>70.83</v>
      </c>
      <c r="Q3209" s="11" t="s">
        <v>8315</v>
      </c>
      <c r="R3209" t="s">
        <v>8357</v>
      </c>
      <c r="S3209" s="16">
        <f t="shared" si="248"/>
        <v>42057.277858796297</v>
      </c>
      <c r="T3209" s="16">
        <f t="shared" si="249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6"/>
        <v>104</v>
      </c>
      <c r="P3210">
        <f t="shared" si="247"/>
        <v>63.11</v>
      </c>
      <c r="Q3210" s="11" t="s">
        <v>8315</v>
      </c>
      <c r="R3210" s="13" t="s">
        <v>8316</v>
      </c>
      <c r="S3210" s="16">
        <f t="shared" si="248"/>
        <v>41827.605057870373</v>
      </c>
      <c r="T3210" s="16">
        <f t="shared" si="249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6"/>
        <v>119</v>
      </c>
      <c r="P3211">
        <f t="shared" si="247"/>
        <v>50.16</v>
      </c>
      <c r="Q3211" s="11" t="s">
        <v>8315</v>
      </c>
      <c r="R3211" s="13" t="s">
        <v>8316</v>
      </c>
      <c r="S3211" s="16">
        <f t="shared" si="248"/>
        <v>41778.637245370373</v>
      </c>
      <c r="T3211" s="16">
        <f t="shared" si="249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6"/>
        <v>126</v>
      </c>
      <c r="P3212">
        <f t="shared" si="247"/>
        <v>62.88</v>
      </c>
      <c r="Q3212" s="11" t="s">
        <v>8315</v>
      </c>
      <c r="R3212" s="13" t="s">
        <v>8316</v>
      </c>
      <c r="S3212" s="16">
        <f t="shared" si="248"/>
        <v>41013.936562499999</v>
      </c>
      <c r="T3212" s="16">
        <f t="shared" si="249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6"/>
        <v>120</v>
      </c>
      <c r="P3213">
        <f t="shared" si="247"/>
        <v>85.53</v>
      </c>
      <c r="Q3213" s="11" t="s">
        <v>8315</v>
      </c>
      <c r="R3213" s="13" t="s">
        <v>8316</v>
      </c>
      <c r="S3213" s="16">
        <f t="shared" si="248"/>
        <v>41834.586574074077</v>
      </c>
      <c r="T3213" s="16">
        <f t="shared" si="249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6"/>
        <v>126</v>
      </c>
      <c r="P3214">
        <f t="shared" si="247"/>
        <v>53.72</v>
      </c>
      <c r="Q3214" s="11" t="s">
        <v>8315</v>
      </c>
      <c r="R3214" s="13" t="s">
        <v>8316</v>
      </c>
      <c r="S3214" s="16">
        <f t="shared" si="248"/>
        <v>41829.795729166668</v>
      </c>
      <c r="T3214" s="16">
        <f t="shared" si="249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6"/>
        <v>100</v>
      </c>
      <c r="P3215">
        <f t="shared" si="247"/>
        <v>127.81</v>
      </c>
      <c r="Q3215" s="11" t="s">
        <v>8315</v>
      </c>
      <c r="R3215" t="s">
        <v>8316</v>
      </c>
      <c r="S3215" s="16">
        <f t="shared" si="248"/>
        <v>42171.763414351852</v>
      </c>
      <c r="T3215" s="16">
        <f t="shared" si="249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6"/>
        <v>102</v>
      </c>
      <c r="P3216">
        <f t="shared" si="247"/>
        <v>106.57</v>
      </c>
      <c r="Q3216" s="11" t="s">
        <v>8315</v>
      </c>
      <c r="R3216" t="s">
        <v>8316</v>
      </c>
      <c r="S3216" s="16">
        <f t="shared" si="248"/>
        <v>42337.792511574073</v>
      </c>
      <c r="T3216" s="16">
        <f t="shared" si="249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6"/>
        <v>100</v>
      </c>
      <c r="P3217">
        <f t="shared" si="247"/>
        <v>262.11</v>
      </c>
      <c r="Q3217" s="11" t="s">
        <v>8315</v>
      </c>
      <c r="R3217" s="13" t="s">
        <v>8316</v>
      </c>
      <c r="S3217" s="16">
        <f t="shared" si="248"/>
        <v>42219.665173611109</v>
      </c>
      <c r="T3217" s="16">
        <f t="shared" si="249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6"/>
        <v>100</v>
      </c>
      <c r="P3218">
        <f t="shared" si="247"/>
        <v>57.17</v>
      </c>
      <c r="Q3218" s="11" t="s">
        <v>8315</v>
      </c>
      <c r="R3218" t="s">
        <v>8316</v>
      </c>
      <c r="S3218" s="16">
        <f t="shared" si="248"/>
        <v>42165.462627314817</v>
      </c>
      <c r="T3218" s="16">
        <f t="shared" si="249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6"/>
        <v>116</v>
      </c>
      <c r="P3219">
        <f t="shared" si="247"/>
        <v>50.2</v>
      </c>
      <c r="Q3219" s="11" t="s">
        <v>8315</v>
      </c>
      <c r="R3219" s="13" t="s">
        <v>8316</v>
      </c>
      <c r="S3219" s="16">
        <f t="shared" si="248"/>
        <v>42648.546111111107</v>
      </c>
      <c r="T3219" s="16">
        <f t="shared" si="249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6"/>
        <v>102</v>
      </c>
      <c r="P3220">
        <f t="shared" si="247"/>
        <v>66.59</v>
      </c>
      <c r="Q3220" s="11" t="s">
        <v>8315</v>
      </c>
      <c r="R3220" t="s">
        <v>8316</v>
      </c>
      <c r="S3220" s="16">
        <f t="shared" si="248"/>
        <v>41971.002152777779</v>
      </c>
      <c r="T3220" s="16">
        <f t="shared" si="249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6"/>
        <v>100</v>
      </c>
      <c r="P3221">
        <f t="shared" si="247"/>
        <v>168.25</v>
      </c>
      <c r="Q3221" s="11" t="s">
        <v>8315</v>
      </c>
      <c r="R3221" s="13" t="s">
        <v>8316</v>
      </c>
      <c r="S3221" s="16">
        <f t="shared" si="248"/>
        <v>42050.983182870375</v>
      </c>
      <c r="T3221" s="16">
        <f t="shared" si="249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6"/>
        <v>101</v>
      </c>
      <c r="P3222">
        <f t="shared" si="247"/>
        <v>256.37</v>
      </c>
      <c r="Q3222" s="11" t="s">
        <v>8315</v>
      </c>
      <c r="R3222" s="13" t="s">
        <v>8316</v>
      </c>
      <c r="S3222" s="16">
        <f t="shared" si="248"/>
        <v>42772.833379629628</v>
      </c>
      <c r="T3222" s="16">
        <f t="shared" si="249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6"/>
        <v>103</v>
      </c>
      <c r="P3223">
        <f t="shared" si="247"/>
        <v>36.61</v>
      </c>
      <c r="Q3223" s="11" t="s">
        <v>8315</v>
      </c>
      <c r="R3223" t="s">
        <v>8316</v>
      </c>
      <c r="S3223" s="16">
        <f t="shared" si="248"/>
        <v>42155.696793981479</v>
      </c>
      <c r="T3223" s="16">
        <f t="shared" si="249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6"/>
        <v>125</v>
      </c>
      <c r="P3224">
        <f t="shared" si="247"/>
        <v>37.14</v>
      </c>
      <c r="Q3224" s="11" t="s">
        <v>8315</v>
      </c>
      <c r="R3224" s="13" t="s">
        <v>8316</v>
      </c>
      <c r="S3224" s="16">
        <f t="shared" si="248"/>
        <v>42270.582141203704</v>
      </c>
      <c r="T3224" s="16">
        <f t="shared" si="249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6"/>
        <v>110</v>
      </c>
      <c r="P3225">
        <f t="shared" si="247"/>
        <v>45.88</v>
      </c>
      <c r="Q3225" s="11" t="s">
        <v>8315</v>
      </c>
      <c r="R3225" s="13" t="s">
        <v>8316</v>
      </c>
      <c r="S3225" s="16">
        <f t="shared" si="248"/>
        <v>42206.835370370376</v>
      </c>
      <c r="T3225" s="16">
        <f t="shared" si="249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6"/>
        <v>102</v>
      </c>
      <c r="P3226">
        <f t="shared" si="247"/>
        <v>141.71</v>
      </c>
      <c r="Q3226" s="11" t="s">
        <v>8315</v>
      </c>
      <c r="R3226" s="13" t="s">
        <v>8316</v>
      </c>
      <c r="S3226" s="16">
        <f t="shared" si="248"/>
        <v>42697.850844907407</v>
      </c>
      <c r="T3226" s="16">
        <f t="shared" si="249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6"/>
        <v>102</v>
      </c>
      <c r="P3227">
        <f t="shared" si="247"/>
        <v>52.49</v>
      </c>
      <c r="Q3227" s="11" t="s">
        <v>8315</v>
      </c>
      <c r="R3227" s="13" t="s">
        <v>8316</v>
      </c>
      <c r="S3227" s="16">
        <f t="shared" si="248"/>
        <v>42503.559467592597</v>
      </c>
      <c r="T3227" s="16">
        <f t="shared" si="249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6"/>
        <v>104</v>
      </c>
      <c r="P3228">
        <f t="shared" si="247"/>
        <v>59.52</v>
      </c>
      <c r="Q3228" s="11" t="s">
        <v>8315</v>
      </c>
      <c r="R3228" t="s">
        <v>8316</v>
      </c>
      <c r="S3228" s="16">
        <f t="shared" si="248"/>
        <v>42277.583472222221</v>
      </c>
      <c r="T3228" s="16">
        <f t="shared" si="249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6"/>
        <v>125</v>
      </c>
      <c r="P3229">
        <f t="shared" si="247"/>
        <v>50</v>
      </c>
      <c r="Q3229" s="11" t="s">
        <v>8315</v>
      </c>
      <c r="R3229" t="s">
        <v>8316</v>
      </c>
      <c r="S3229" s="16">
        <f t="shared" si="248"/>
        <v>42722.882361111115</v>
      </c>
      <c r="T3229" s="16">
        <f t="shared" si="249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6"/>
        <v>102</v>
      </c>
      <c r="P3230">
        <f t="shared" si="247"/>
        <v>193.62</v>
      </c>
      <c r="Q3230" s="11" t="s">
        <v>8315</v>
      </c>
      <c r="R3230" s="13" t="s">
        <v>8316</v>
      </c>
      <c r="S3230" s="16">
        <f t="shared" si="248"/>
        <v>42323.70930555556</v>
      </c>
      <c r="T3230" s="16">
        <f t="shared" si="249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6"/>
        <v>108</v>
      </c>
      <c r="P3231">
        <f t="shared" si="247"/>
        <v>106.8</v>
      </c>
      <c r="Q3231" s="11" t="s">
        <v>8315</v>
      </c>
      <c r="R3231" s="13" t="s">
        <v>8316</v>
      </c>
      <c r="S3231" s="16">
        <f t="shared" si="248"/>
        <v>41933.291643518518</v>
      </c>
      <c r="T3231" s="16">
        <f t="shared" si="249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6"/>
        <v>110</v>
      </c>
      <c r="P3232">
        <f t="shared" si="247"/>
        <v>77.22</v>
      </c>
      <c r="Q3232" s="11" t="s">
        <v>8315</v>
      </c>
      <c r="R3232" s="13" t="s">
        <v>8316</v>
      </c>
      <c r="S3232" s="16">
        <f t="shared" si="248"/>
        <v>41898.168125000004</v>
      </c>
      <c r="T3232" s="16">
        <f t="shared" si="249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6"/>
        <v>161</v>
      </c>
      <c r="P3233">
        <f t="shared" si="247"/>
        <v>57.5</v>
      </c>
      <c r="Q3233" s="11" t="s">
        <v>8315</v>
      </c>
      <c r="R3233" s="13" t="s">
        <v>8316</v>
      </c>
      <c r="S3233" s="16">
        <f t="shared" si="248"/>
        <v>42446.943831018521</v>
      </c>
      <c r="T3233" s="16">
        <f t="shared" si="249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6"/>
        <v>131</v>
      </c>
      <c r="P3234">
        <f t="shared" si="247"/>
        <v>50.46</v>
      </c>
      <c r="Q3234" s="11" t="s">
        <v>8315</v>
      </c>
      <c r="R3234" s="13" t="s">
        <v>8316</v>
      </c>
      <c r="S3234" s="16">
        <f t="shared" si="248"/>
        <v>42463.81385416667</v>
      </c>
      <c r="T3234" s="16">
        <f t="shared" si="249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6"/>
        <v>119</v>
      </c>
      <c r="P3235">
        <f t="shared" si="247"/>
        <v>97.38</v>
      </c>
      <c r="Q3235" s="11" t="s">
        <v>8315</v>
      </c>
      <c r="R3235" s="13" t="s">
        <v>8316</v>
      </c>
      <c r="S3235" s="16">
        <f t="shared" si="248"/>
        <v>42766.805034722223</v>
      </c>
      <c r="T3235" s="16">
        <f t="shared" si="249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6"/>
        <v>100</v>
      </c>
      <c r="P3236">
        <f t="shared" si="247"/>
        <v>34.92</v>
      </c>
      <c r="Q3236" s="11" t="s">
        <v>8315</v>
      </c>
      <c r="R3236" t="s">
        <v>8316</v>
      </c>
      <c r="S3236" s="16">
        <f t="shared" si="248"/>
        <v>42734.789444444439</v>
      </c>
      <c r="T3236" s="16">
        <f t="shared" si="249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6"/>
        <v>103</v>
      </c>
      <c r="P3237">
        <f t="shared" si="247"/>
        <v>85.53</v>
      </c>
      <c r="Q3237" s="11" t="s">
        <v>8315</v>
      </c>
      <c r="R3237" s="13" t="s">
        <v>8316</v>
      </c>
      <c r="S3237" s="16">
        <f t="shared" si="248"/>
        <v>42522.347812499997</v>
      </c>
      <c r="T3237" s="16">
        <f t="shared" si="249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6"/>
        <v>101</v>
      </c>
      <c r="P3238">
        <f t="shared" si="247"/>
        <v>182.91</v>
      </c>
      <c r="Q3238" s="11" t="s">
        <v>8315</v>
      </c>
      <c r="R3238" s="13" t="s">
        <v>8316</v>
      </c>
      <c r="S3238" s="16">
        <f t="shared" si="248"/>
        <v>42702.917048611111</v>
      </c>
      <c r="T3238" s="16">
        <f t="shared" si="249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6"/>
        <v>101</v>
      </c>
      <c r="P3239">
        <f t="shared" si="247"/>
        <v>131.13999999999999</v>
      </c>
      <c r="Q3239" s="11" t="s">
        <v>8315</v>
      </c>
      <c r="R3239" s="13" t="s">
        <v>8316</v>
      </c>
      <c r="S3239" s="16">
        <f t="shared" si="248"/>
        <v>42252.474351851852</v>
      </c>
      <c r="T3239" s="16">
        <f t="shared" si="249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6"/>
        <v>112</v>
      </c>
      <c r="P3240">
        <f t="shared" si="247"/>
        <v>39.81</v>
      </c>
      <c r="Q3240" s="11" t="s">
        <v>8315</v>
      </c>
      <c r="R3240" t="s">
        <v>8316</v>
      </c>
      <c r="S3240" s="16">
        <f t="shared" si="248"/>
        <v>42156.510393518518</v>
      </c>
      <c r="T3240" s="16">
        <f t="shared" si="249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6"/>
        <v>106</v>
      </c>
      <c r="P3241">
        <f t="shared" si="247"/>
        <v>59.7</v>
      </c>
      <c r="Q3241" s="11" t="s">
        <v>8315</v>
      </c>
      <c r="R3241" t="s">
        <v>8316</v>
      </c>
      <c r="S3241" s="16">
        <f t="shared" si="248"/>
        <v>42278.089039351849</v>
      </c>
      <c r="T3241" s="16">
        <f t="shared" si="249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6"/>
        <v>101</v>
      </c>
      <c r="P3242">
        <f t="shared" si="247"/>
        <v>88.74</v>
      </c>
      <c r="Q3242" s="11" t="s">
        <v>8315</v>
      </c>
      <c r="R3242" t="s">
        <v>8316</v>
      </c>
      <c r="S3242" s="16">
        <f t="shared" si="248"/>
        <v>42754.693842592591</v>
      </c>
      <c r="T3242" s="16">
        <f t="shared" si="249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6"/>
        <v>115</v>
      </c>
      <c r="P3243">
        <f t="shared" si="247"/>
        <v>58.69</v>
      </c>
      <c r="Q3243" s="11" t="s">
        <v>8315</v>
      </c>
      <c r="R3243" s="13" t="s">
        <v>8316</v>
      </c>
      <c r="S3243" s="16">
        <f t="shared" si="248"/>
        <v>41893.324884259258</v>
      </c>
      <c r="T3243" s="16">
        <f t="shared" si="249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6"/>
        <v>127</v>
      </c>
      <c r="P3244">
        <f t="shared" si="247"/>
        <v>69.569999999999993</v>
      </c>
      <c r="Q3244" s="11" t="s">
        <v>8315</v>
      </c>
      <c r="R3244" s="13" t="s">
        <v>8316</v>
      </c>
      <c r="S3244" s="16">
        <f t="shared" si="248"/>
        <v>41871.755694444444</v>
      </c>
      <c r="T3244" s="16">
        <f t="shared" si="249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6"/>
        <v>103</v>
      </c>
      <c r="P3245">
        <f t="shared" si="247"/>
        <v>115.87</v>
      </c>
      <c r="Q3245" s="11" t="s">
        <v>8315</v>
      </c>
      <c r="R3245" s="13" t="s">
        <v>8316</v>
      </c>
      <c r="S3245" s="16">
        <f t="shared" si="248"/>
        <v>42262.096782407403</v>
      </c>
      <c r="T3245" s="16">
        <f t="shared" si="249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6"/>
        <v>103</v>
      </c>
      <c r="P3246">
        <f t="shared" si="247"/>
        <v>23.87</v>
      </c>
      <c r="Q3246" s="11" t="s">
        <v>8315</v>
      </c>
      <c r="R3246" t="s">
        <v>8316</v>
      </c>
      <c r="S3246" s="16">
        <f t="shared" si="248"/>
        <v>42675.694236111114</v>
      </c>
      <c r="T3246" s="16">
        <f t="shared" si="249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6"/>
        <v>104</v>
      </c>
      <c r="P3247">
        <f t="shared" si="247"/>
        <v>81.13</v>
      </c>
      <c r="Q3247" s="11" t="s">
        <v>8315</v>
      </c>
      <c r="R3247" s="13" t="s">
        <v>8316</v>
      </c>
      <c r="S3247" s="16">
        <f t="shared" si="248"/>
        <v>42135.60020833333</v>
      </c>
      <c r="T3247" s="16">
        <f t="shared" si="249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6"/>
        <v>111</v>
      </c>
      <c r="P3248">
        <f t="shared" si="247"/>
        <v>57.63</v>
      </c>
      <c r="Q3248" s="11" t="s">
        <v>8315</v>
      </c>
      <c r="R3248" s="13" t="s">
        <v>8316</v>
      </c>
      <c r="S3248" s="16">
        <f t="shared" si="248"/>
        <v>42230.472222222219</v>
      </c>
      <c r="T3248" s="16">
        <f t="shared" si="249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6"/>
        <v>106</v>
      </c>
      <c r="P3249">
        <f t="shared" si="247"/>
        <v>46.43</v>
      </c>
      <c r="Q3249" s="11" t="s">
        <v>8315</v>
      </c>
      <c r="R3249" t="s">
        <v>8316</v>
      </c>
      <c r="S3249" s="16">
        <f t="shared" si="248"/>
        <v>42167.434166666666</v>
      </c>
      <c r="T3249" s="16">
        <f t="shared" si="249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6"/>
        <v>101</v>
      </c>
      <c r="P3250">
        <f t="shared" si="247"/>
        <v>60.48</v>
      </c>
      <c r="Q3250" s="11" t="s">
        <v>8315</v>
      </c>
      <c r="R3250" s="13" t="s">
        <v>8316</v>
      </c>
      <c r="S3250" s="16">
        <f t="shared" si="248"/>
        <v>42068.888391203705</v>
      </c>
      <c r="T3250" s="16">
        <f t="shared" si="249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6"/>
        <v>105</v>
      </c>
      <c r="P3251">
        <f t="shared" si="247"/>
        <v>65.58</v>
      </c>
      <c r="Q3251" s="11" t="s">
        <v>8315</v>
      </c>
      <c r="R3251" s="13" t="s">
        <v>8316</v>
      </c>
      <c r="S3251" s="16">
        <f t="shared" si="248"/>
        <v>42145.746689814812</v>
      </c>
      <c r="T3251" s="16">
        <f t="shared" si="249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6"/>
        <v>102</v>
      </c>
      <c r="P3252">
        <f t="shared" si="247"/>
        <v>119.19</v>
      </c>
      <c r="Q3252" s="11" t="s">
        <v>8315</v>
      </c>
      <c r="R3252" s="13" t="s">
        <v>8316</v>
      </c>
      <c r="S3252" s="16">
        <f t="shared" si="248"/>
        <v>41918.742175925923</v>
      </c>
      <c r="T3252" s="16">
        <f t="shared" si="249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6"/>
        <v>111</v>
      </c>
      <c r="P3253">
        <f t="shared" si="247"/>
        <v>83.05</v>
      </c>
      <c r="Q3253" s="11" t="s">
        <v>8315</v>
      </c>
      <c r="R3253" s="13" t="s">
        <v>8316</v>
      </c>
      <c r="S3253" s="16">
        <f t="shared" si="248"/>
        <v>42146.731087962966</v>
      </c>
      <c r="T3253" s="16">
        <f t="shared" si="249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6"/>
        <v>128</v>
      </c>
      <c r="P3254">
        <f t="shared" si="247"/>
        <v>57.52</v>
      </c>
      <c r="Q3254" s="11" t="s">
        <v>8315</v>
      </c>
      <c r="R3254" t="s">
        <v>8316</v>
      </c>
      <c r="S3254" s="16">
        <f t="shared" si="248"/>
        <v>42590.472685185188</v>
      </c>
      <c r="T3254" s="16">
        <f t="shared" si="249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6"/>
        <v>102</v>
      </c>
      <c r="P3255">
        <f t="shared" si="247"/>
        <v>177.09</v>
      </c>
      <c r="Q3255" s="11" t="s">
        <v>8315</v>
      </c>
      <c r="R3255" s="13" t="s">
        <v>8316</v>
      </c>
      <c r="S3255" s="16">
        <f t="shared" si="248"/>
        <v>42602.576712962968</v>
      </c>
      <c r="T3255" s="16">
        <f t="shared" si="249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6"/>
        <v>101</v>
      </c>
      <c r="P3256">
        <f t="shared" si="247"/>
        <v>70.77</v>
      </c>
      <c r="Q3256" s="11" t="s">
        <v>8315</v>
      </c>
      <c r="R3256" t="s">
        <v>8316</v>
      </c>
      <c r="S3256" s="16">
        <f t="shared" si="248"/>
        <v>42059.085752314815</v>
      </c>
      <c r="T3256" s="16">
        <f t="shared" si="249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6"/>
        <v>175</v>
      </c>
      <c r="P3257">
        <f t="shared" si="247"/>
        <v>29.17</v>
      </c>
      <c r="Q3257" s="11" t="s">
        <v>8315</v>
      </c>
      <c r="R3257" t="s">
        <v>8316</v>
      </c>
      <c r="S3257" s="16">
        <f t="shared" si="248"/>
        <v>41889.768229166664</v>
      </c>
      <c r="T3257" s="16">
        <f t="shared" si="249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6"/>
        <v>128</v>
      </c>
      <c r="P3258">
        <f t="shared" si="247"/>
        <v>72.760000000000005</v>
      </c>
      <c r="Q3258" s="11" t="s">
        <v>8315</v>
      </c>
      <c r="R3258" s="13" t="s">
        <v>8316</v>
      </c>
      <c r="S3258" s="16">
        <f t="shared" si="248"/>
        <v>42144.573807870373</v>
      </c>
      <c r="T3258" s="16">
        <f t="shared" si="249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6"/>
        <v>106</v>
      </c>
      <c r="P3259">
        <f t="shared" si="247"/>
        <v>51.85</v>
      </c>
      <c r="Q3259" s="11" t="s">
        <v>8315</v>
      </c>
      <c r="R3259" t="s">
        <v>8316</v>
      </c>
      <c r="S3259" s="16">
        <f t="shared" si="248"/>
        <v>42758.559629629628</v>
      </c>
      <c r="T3259" s="16">
        <f t="shared" si="249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6"/>
        <v>105</v>
      </c>
      <c r="P3260">
        <f t="shared" si="247"/>
        <v>98.2</v>
      </c>
      <c r="Q3260" s="11" t="s">
        <v>8315</v>
      </c>
      <c r="R3260" s="13" t="s">
        <v>8316</v>
      </c>
      <c r="S3260" s="16">
        <f t="shared" si="248"/>
        <v>41982.887280092589</v>
      </c>
      <c r="T3260" s="16">
        <f t="shared" si="249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6"/>
        <v>106</v>
      </c>
      <c r="P3261">
        <f t="shared" si="247"/>
        <v>251.74</v>
      </c>
      <c r="Q3261" s="11" t="s">
        <v>8315</v>
      </c>
      <c r="R3261" s="13" t="s">
        <v>8316</v>
      </c>
      <c r="S3261" s="16">
        <f t="shared" si="248"/>
        <v>42614.760937500003</v>
      </c>
      <c r="T3261" s="16">
        <f t="shared" si="249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6"/>
        <v>109</v>
      </c>
      <c r="P3262">
        <f t="shared" si="247"/>
        <v>74.819999999999993</v>
      </c>
      <c r="Q3262" s="11" t="s">
        <v>8315</v>
      </c>
      <c r="R3262" s="13" t="s">
        <v>8316</v>
      </c>
      <c r="S3262" s="16">
        <f t="shared" si="248"/>
        <v>42303.672662037032</v>
      </c>
      <c r="T3262" s="16">
        <f t="shared" si="249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6"/>
        <v>100</v>
      </c>
      <c r="P3263">
        <f t="shared" si="247"/>
        <v>67.650000000000006</v>
      </c>
      <c r="Q3263" s="11" t="s">
        <v>8315</v>
      </c>
      <c r="R3263" s="13" t="s">
        <v>8316</v>
      </c>
      <c r="S3263" s="16">
        <f t="shared" si="248"/>
        <v>42171.725416666668</v>
      </c>
      <c r="T3263" s="16">
        <f t="shared" si="249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6"/>
        <v>103</v>
      </c>
      <c r="P3264">
        <f t="shared" si="247"/>
        <v>93.81</v>
      </c>
      <c r="Q3264" s="11" t="s">
        <v>8315</v>
      </c>
      <c r="R3264" s="13" t="s">
        <v>8316</v>
      </c>
      <c r="S3264" s="16">
        <f t="shared" si="248"/>
        <v>41964.315532407403</v>
      </c>
      <c r="T3264" s="16">
        <f t="shared" si="249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6"/>
        <v>112</v>
      </c>
      <c r="P3265">
        <f t="shared" si="247"/>
        <v>41.24</v>
      </c>
      <c r="Q3265" s="11" t="s">
        <v>8315</v>
      </c>
      <c r="R3265" s="13" t="s">
        <v>8316</v>
      </c>
      <c r="S3265" s="16">
        <f t="shared" si="248"/>
        <v>42284.516064814816</v>
      </c>
      <c r="T3265" s="16">
        <f t="shared" si="249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0">ROUND(E3266/D3266*100, 0)</f>
        <v>103</v>
      </c>
      <c r="P3266">
        <f t="shared" ref="P3266:P3329" si="251">IFERROR(ROUND(E3266/L3266, 2), 0)</f>
        <v>52.55</v>
      </c>
      <c r="Q3266" s="11" t="s">
        <v>8315</v>
      </c>
      <c r="R3266" s="13" t="s">
        <v>8316</v>
      </c>
      <c r="S3266" s="16">
        <f t="shared" si="248"/>
        <v>42016.800208333334</v>
      </c>
      <c r="T3266" s="16">
        <f t="shared" si="249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0"/>
        <v>164</v>
      </c>
      <c r="P3267">
        <f t="shared" si="251"/>
        <v>70.290000000000006</v>
      </c>
      <c r="Q3267" s="11" t="s">
        <v>8315</v>
      </c>
      <c r="R3267" t="s">
        <v>8316</v>
      </c>
      <c r="S3267" s="16">
        <f t="shared" ref="S3267:S3330" si="252">(((J3267/60)/60)/24)+DATE(1970, 1, 1)</f>
        <v>42311.711979166663</v>
      </c>
      <c r="T3267" s="16">
        <f t="shared" ref="T3267:T3330" si="253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0"/>
        <v>131</v>
      </c>
      <c r="P3268">
        <f t="shared" si="251"/>
        <v>48.33</v>
      </c>
      <c r="Q3268" s="11" t="s">
        <v>8315</v>
      </c>
      <c r="R3268" s="13" t="s">
        <v>8316</v>
      </c>
      <c r="S3268" s="16">
        <f t="shared" si="252"/>
        <v>42136.536134259266</v>
      </c>
      <c r="T3268" s="16">
        <f t="shared" si="253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0"/>
        <v>102</v>
      </c>
      <c r="P3269">
        <f t="shared" si="251"/>
        <v>53.18</v>
      </c>
      <c r="Q3269" s="11" t="s">
        <v>8315</v>
      </c>
      <c r="R3269" s="13" t="s">
        <v>8316</v>
      </c>
      <c r="S3269" s="16">
        <f t="shared" si="252"/>
        <v>42172.757638888885</v>
      </c>
      <c r="T3269" s="16">
        <f t="shared" si="253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0"/>
        <v>128</v>
      </c>
      <c r="P3270">
        <f t="shared" si="251"/>
        <v>60.95</v>
      </c>
      <c r="Q3270" s="11" t="s">
        <v>8315</v>
      </c>
      <c r="R3270" s="13" t="s">
        <v>8316</v>
      </c>
      <c r="S3270" s="16">
        <f t="shared" si="252"/>
        <v>42590.90425925926</v>
      </c>
      <c r="T3270" s="16">
        <f t="shared" si="253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0"/>
        <v>102</v>
      </c>
      <c r="P3271">
        <f t="shared" si="251"/>
        <v>116</v>
      </c>
      <c r="Q3271" s="11" t="s">
        <v>8315</v>
      </c>
      <c r="R3271" t="s">
        <v>8316</v>
      </c>
      <c r="S3271" s="16">
        <f t="shared" si="252"/>
        <v>42137.395798611105</v>
      </c>
      <c r="T3271" s="16">
        <f t="shared" si="253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0"/>
        <v>102</v>
      </c>
      <c r="P3272">
        <f t="shared" si="251"/>
        <v>61</v>
      </c>
      <c r="Q3272" s="11" t="s">
        <v>8315</v>
      </c>
      <c r="R3272" t="s">
        <v>8316</v>
      </c>
      <c r="S3272" s="16">
        <f t="shared" si="252"/>
        <v>42167.533159722225</v>
      </c>
      <c r="T3272" s="16">
        <f t="shared" si="253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0"/>
        <v>130</v>
      </c>
      <c r="P3273">
        <f t="shared" si="251"/>
        <v>38.24</v>
      </c>
      <c r="Q3273" s="11" t="s">
        <v>8315</v>
      </c>
      <c r="R3273" t="s">
        <v>8316</v>
      </c>
      <c r="S3273" s="16">
        <f t="shared" si="252"/>
        <v>41915.437210648146</v>
      </c>
      <c r="T3273" s="16">
        <f t="shared" si="253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0"/>
        <v>154</v>
      </c>
      <c r="P3274">
        <f t="shared" si="251"/>
        <v>106.5</v>
      </c>
      <c r="Q3274" s="11" t="s">
        <v>8315</v>
      </c>
      <c r="R3274" s="13" t="s">
        <v>8316</v>
      </c>
      <c r="S3274" s="16">
        <f t="shared" si="252"/>
        <v>42284.500104166669</v>
      </c>
      <c r="T3274" s="16">
        <f t="shared" si="253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0"/>
        <v>107</v>
      </c>
      <c r="P3275">
        <f t="shared" si="251"/>
        <v>204.57</v>
      </c>
      <c r="Q3275" s="11" t="s">
        <v>8315</v>
      </c>
      <c r="R3275" s="13" t="s">
        <v>8316</v>
      </c>
      <c r="S3275" s="16">
        <f t="shared" si="252"/>
        <v>42611.801412037035</v>
      </c>
      <c r="T3275" s="16">
        <f t="shared" si="253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0"/>
        <v>101</v>
      </c>
      <c r="P3276">
        <f t="shared" si="251"/>
        <v>54.91</v>
      </c>
      <c r="Q3276" s="11" t="s">
        <v>8315</v>
      </c>
      <c r="R3276" s="13" t="s">
        <v>8316</v>
      </c>
      <c r="S3276" s="16">
        <f t="shared" si="252"/>
        <v>42400.704537037032</v>
      </c>
      <c r="T3276" s="16">
        <f t="shared" si="253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0"/>
        <v>100</v>
      </c>
      <c r="P3277">
        <f t="shared" si="251"/>
        <v>150.41999999999999</v>
      </c>
      <c r="Q3277" s="11" t="s">
        <v>8315</v>
      </c>
      <c r="R3277" s="13" t="s">
        <v>8316</v>
      </c>
      <c r="S3277" s="16">
        <f t="shared" si="252"/>
        <v>42017.88045138889</v>
      </c>
      <c r="T3277" s="16">
        <f t="shared" si="253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0"/>
        <v>117</v>
      </c>
      <c r="P3278">
        <f t="shared" si="251"/>
        <v>52.58</v>
      </c>
      <c r="Q3278" s="11" t="s">
        <v>8315</v>
      </c>
      <c r="R3278" t="s">
        <v>8316</v>
      </c>
      <c r="S3278" s="16">
        <f t="shared" si="252"/>
        <v>42426.949988425928</v>
      </c>
      <c r="T3278" s="16">
        <f t="shared" si="253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0"/>
        <v>109</v>
      </c>
      <c r="P3279">
        <f t="shared" si="251"/>
        <v>54.3</v>
      </c>
      <c r="Q3279" s="11" t="s">
        <v>8315</v>
      </c>
      <c r="R3279" t="s">
        <v>8316</v>
      </c>
      <c r="S3279" s="16">
        <f t="shared" si="252"/>
        <v>41931.682939814818</v>
      </c>
      <c r="T3279" s="16">
        <f t="shared" si="253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0"/>
        <v>103</v>
      </c>
      <c r="P3280">
        <f t="shared" si="251"/>
        <v>76.03</v>
      </c>
      <c r="Q3280" s="11" t="s">
        <v>8315</v>
      </c>
      <c r="R3280" t="s">
        <v>8316</v>
      </c>
      <c r="S3280" s="16">
        <f t="shared" si="252"/>
        <v>42124.848414351851</v>
      </c>
      <c r="T3280" s="16">
        <f t="shared" si="253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0"/>
        <v>114</v>
      </c>
      <c r="P3281">
        <f t="shared" si="251"/>
        <v>105.21</v>
      </c>
      <c r="Q3281" s="11" t="s">
        <v>8315</v>
      </c>
      <c r="R3281" s="13" t="s">
        <v>8316</v>
      </c>
      <c r="S3281" s="16">
        <f t="shared" si="252"/>
        <v>42431.102534722217</v>
      </c>
      <c r="T3281" s="16">
        <f t="shared" si="253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0"/>
        <v>103</v>
      </c>
      <c r="P3282">
        <f t="shared" si="251"/>
        <v>68.67</v>
      </c>
      <c r="Q3282" s="11" t="s">
        <v>8315</v>
      </c>
      <c r="R3282" s="13" t="s">
        <v>8316</v>
      </c>
      <c r="S3282" s="16">
        <f t="shared" si="252"/>
        <v>42121.756921296299</v>
      </c>
      <c r="T3282" s="16">
        <f t="shared" si="253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0"/>
        <v>122</v>
      </c>
      <c r="P3283">
        <f t="shared" si="251"/>
        <v>129.36000000000001</v>
      </c>
      <c r="Q3283" s="11" t="s">
        <v>8315</v>
      </c>
      <c r="R3283" s="13" t="s">
        <v>8316</v>
      </c>
      <c r="S3283" s="16">
        <f t="shared" si="252"/>
        <v>42219.019733796296</v>
      </c>
      <c r="T3283" s="16">
        <f t="shared" si="253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0"/>
        <v>103</v>
      </c>
      <c r="P3284">
        <f t="shared" si="251"/>
        <v>134.26</v>
      </c>
      <c r="Q3284" s="11" t="s">
        <v>8315</v>
      </c>
      <c r="R3284" s="13" t="s">
        <v>8316</v>
      </c>
      <c r="S3284" s="16">
        <f t="shared" si="252"/>
        <v>42445.19430555556</v>
      </c>
      <c r="T3284" s="16">
        <f t="shared" si="253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0"/>
        <v>105</v>
      </c>
      <c r="P3285">
        <f t="shared" si="251"/>
        <v>17.829999999999998</v>
      </c>
      <c r="Q3285" s="11" t="s">
        <v>8315</v>
      </c>
      <c r="R3285" t="s">
        <v>8316</v>
      </c>
      <c r="S3285" s="16">
        <f t="shared" si="252"/>
        <v>42379.74418981481</v>
      </c>
      <c r="T3285" s="16">
        <f t="shared" si="253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0"/>
        <v>102</v>
      </c>
      <c r="P3286">
        <f t="shared" si="251"/>
        <v>203.2</v>
      </c>
      <c r="Q3286" s="11" t="s">
        <v>8315</v>
      </c>
      <c r="R3286" s="13" t="s">
        <v>8316</v>
      </c>
      <c r="S3286" s="16">
        <f t="shared" si="252"/>
        <v>42380.884872685187</v>
      </c>
      <c r="T3286" s="16">
        <f t="shared" si="253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0"/>
        <v>112</v>
      </c>
      <c r="P3287">
        <f t="shared" si="251"/>
        <v>69.19</v>
      </c>
      <c r="Q3287" s="11" t="s">
        <v>8315</v>
      </c>
      <c r="R3287" s="13" t="s">
        <v>8316</v>
      </c>
      <c r="S3287" s="16">
        <f t="shared" si="252"/>
        <v>42762.942430555559</v>
      </c>
      <c r="T3287" s="16">
        <f t="shared" si="253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0"/>
        <v>102</v>
      </c>
      <c r="P3288">
        <f t="shared" si="251"/>
        <v>125.12</v>
      </c>
      <c r="Q3288" s="11" t="s">
        <v>8315</v>
      </c>
      <c r="R3288" s="13" t="s">
        <v>8316</v>
      </c>
      <c r="S3288" s="16">
        <f t="shared" si="252"/>
        <v>42567.840069444443</v>
      </c>
      <c r="T3288" s="16">
        <f t="shared" si="253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0"/>
        <v>100</v>
      </c>
      <c r="P3289">
        <f t="shared" si="251"/>
        <v>73.53</v>
      </c>
      <c r="Q3289" s="11" t="s">
        <v>8315</v>
      </c>
      <c r="R3289" t="s">
        <v>8316</v>
      </c>
      <c r="S3289" s="16">
        <f t="shared" si="252"/>
        <v>42311.750324074077</v>
      </c>
      <c r="T3289" s="16">
        <f t="shared" si="253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0"/>
        <v>100</v>
      </c>
      <c r="P3290">
        <f t="shared" si="251"/>
        <v>48.44</v>
      </c>
      <c r="Q3290" s="11" t="s">
        <v>8315</v>
      </c>
      <c r="R3290" t="s">
        <v>8316</v>
      </c>
      <c r="S3290" s="16">
        <f t="shared" si="252"/>
        <v>42505.774479166663</v>
      </c>
      <c r="T3290" s="16">
        <f t="shared" si="253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0"/>
        <v>133</v>
      </c>
      <c r="P3291">
        <f t="shared" si="251"/>
        <v>26.61</v>
      </c>
      <c r="Q3291" s="11" t="s">
        <v>8315</v>
      </c>
      <c r="R3291" t="s">
        <v>8316</v>
      </c>
      <c r="S3291" s="16">
        <f t="shared" si="252"/>
        <v>42758.368078703701</v>
      </c>
      <c r="T3291" s="16">
        <f t="shared" si="253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0"/>
        <v>121</v>
      </c>
      <c r="P3292">
        <f t="shared" si="251"/>
        <v>33.67</v>
      </c>
      <c r="Q3292" s="11" t="s">
        <v>8315</v>
      </c>
      <c r="R3292" t="s">
        <v>8316</v>
      </c>
      <c r="S3292" s="16">
        <f t="shared" si="252"/>
        <v>42775.51494212963</v>
      </c>
      <c r="T3292" s="16">
        <f t="shared" si="253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0"/>
        <v>114</v>
      </c>
      <c r="P3293">
        <f t="shared" si="251"/>
        <v>40.71</v>
      </c>
      <c r="Q3293" s="11" t="s">
        <v>8315</v>
      </c>
      <c r="R3293" s="13" t="s">
        <v>8316</v>
      </c>
      <c r="S3293" s="16">
        <f t="shared" si="252"/>
        <v>42232.702546296292</v>
      </c>
      <c r="T3293" s="16">
        <f t="shared" si="253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0"/>
        <v>286</v>
      </c>
      <c r="P3294">
        <f t="shared" si="251"/>
        <v>19.27</v>
      </c>
      <c r="Q3294" s="11" t="s">
        <v>8315</v>
      </c>
      <c r="R3294" t="s">
        <v>8316</v>
      </c>
      <c r="S3294" s="16">
        <f t="shared" si="252"/>
        <v>42282.770231481481</v>
      </c>
      <c r="T3294" s="16">
        <f t="shared" si="253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0"/>
        <v>170</v>
      </c>
      <c r="P3295">
        <f t="shared" si="251"/>
        <v>84.29</v>
      </c>
      <c r="Q3295" s="11" t="s">
        <v>8315</v>
      </c>
      <c r="R3295" t="s">
        <v>8316</v>
      </c>
      <c r="S3295" s="16">
        <f t="shared" si="252"/>
        <v>42768.425370370373</v>
      </c>
      <c r="T3295" s="16">
        <f t="shared" si="253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0"/>
        <v>118</v>
      </c>
      <c r="P3296">
        <f t="shared" si="251"/>
        <v>29.58</v>
      </c>
      <c r="Q3296" s="11" t="s">
        <v>8315</v>
      </c>
      <c r="R3296" t="s">
        <v>8316</v>
      </c>
      <c r="S3296" s="16">
        <f t="shared" si="252"/>
        <v>42141.541134259256</v>
      </c>
      <c r="T3296" s="16">
        <f t="shared" si="253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0"/>
        <v>103</v>
      </c>
      <c r="P3297">
        <f t="shared" si="251"/>
        <v>26.67</v>
      </c>
      <c r="Q3297" s="11" t="s">
        <v>8315</v>
      </c>
      <c r="R3297" t="s">
        <v>8316</v>
      </c>
      <c r="S3297" s="16">
        <f t="shared" si="252"/>
        <v>42609.442465277782</v>
      </c>
      <c r="T3297" s="16">
        <f t="shared" si="253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0"/>
        <v>144</v>
      </c>
      <c r="P3298">
        <f t="shared" si="251"/>
        <v>45.98</v>
      </c>
      <c r="Q3298" s="11" t="s">
        <v>8315</v>
      </c>
      <c r="R3298" t="s">
        <v>8316</v>
      </c>
      <c r="S3298" s="16">
        <f t="shared" si="252"/>
        <v>42309.756620370375</v>
      </c>
      <c r="T3298" s="16">
        <f t="shared" si="253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0"/>
        <v>100</v>
      </c>
      <c r="P3299">
        <f t="shared" si="251"/>
        <v>125.09</v>
      </c>
      <c r="Q3299" s="11" t="s">
        <v>8315</v>
      </c>
      <c r="R3299" t="s">
        <v>8316</v>
      </c>
      <c r="S3299" s="16">
        <f t="shared" si="252"/>
        <v>42193.771481481483</v>
      </c>
      <c r="T3299" s="16">
        <f t="shared" si="253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0"/>
        <v>102</v>
      </c>
      <c r="P3300">
        <f t="shared" si="251"/>
        <v>141.29</v>
      </c>
      <c r="Q3300" s="11" t="s">
        <v>8315</v>
      </c>
      <c r="R3300" s="13" t="s">
        <v>8316</v>
      </c>
      <c r="S3300" s="16">
        <f t="shared" si="252"/>
        <v>42239.957962962959</v>
      </c>
      <c r="T3300" s="16">
        <f t="shared" si="253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0"/>
        <v>116</v>
      </c>
      <c r="P3301">
        <f t="shared" si="251"/>
        <v>55.33</v>
      </c>
      <c r="Q3301" s="11" t="s">
        <v>8315</v>
      </c>
      <c r="R3301" s="13" t="s">
        <v>8316</v>
      </c>
      <c r="S3301" s="16">
        <f t="shared" si="252"/>
        <v>42261.917395833334</v>
      </c>
      <c r="T3301" s="16">
        <f t="shared" si="253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0"/>
        <v>136</v>
      </c>
      <c r="P3302">
        <f t="shared" si="251"/>
        <v>46.42</v>
      </c>
      <c r="Q3302" s="11" t="s">
        <v>8315</v>
      </c>
      <c r="R3302" s="13" t="s">
        <v>8316</v>
      </c>
      <c r="S3302" s="16">
        <f t="shared" si="252"/>
        <v>42102.743773148148</v>
      </c>
      <c r="T3302" s="16">
        <f t="shared" si="253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0"/>
        <v>133</v>
      </c>
      <c r="P3303">
        <f t="shared" si="251"/>
        <v>57.2</v>
      </c>
      <c r="Q3303" s="11" t="s">
        <v>8315</v>
      </c>
      <c r="R3303" s="13" t="s">
        <v>8316</v>
      </c>
      <c r="S3303" s="16">
        <f t="shared" si="252"/>
        <v>42538.73583333334</v>
      </c>
      <c r="T3303" s="16">
        <f t="shared" si="253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0"/>
        <v>103</v>
      </c>
      <c r="P3304">
        <f t="shared" si="251"/>
        <v>173.7</v>
      </c>
      <c r="Q3304" s="11" t="s">
        <v>8315</v>
      </c>
      <c r="R3304" t="s">
        <v>8316</v>
      </c>
      <c r="S3304" s="16">
        <f t="shared" si="252"/>
        <v>42681.35157407407</v>
      </c>
      <c r="T3304" s="16">
        <f t="shared" si="253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0"/>
        <v>116</v>
      </c>
      <c r="P3305">
        <f t="shared" si="251"/>
        <v>59.6</v>
      </c>
      <c r="Q3305" s="11" t="s">
        <v>8315</v>
      </c>
      <c r="R3305" s="13" t="s">
        <v>8316</v>
      </c>
      <c r="S3305" s="16">
        <f t="shared" si="252"/>
        <v>42056.65143518518</v>
      </c>
      <c r="T3305" s="16">
        <f t="shared" si="253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0"/>
        <v>105</v>
      </c>
      <c r="P3306">
        <f t="shared" si="251"/>
        <v>89.59</v>
      </c>
      <c r="Q3306" s="11" t="s">
        <v>8315</v>
      </c>
      <c r="R3306" s="13" t="s">
        <v>8316</v>
      </c>
      <c r="S3306" s="16">
        <f t="shared" si="252"/>
        <v>42696.624444444446</v>
      </c>
      <c r="T3306" s="16">
        <f t="shared" si="253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0"/>
        <v>102</v>
      </c>
      <c r="P3307">
        <f t="shared" si="251"/>
        <v>204.05</v>
      </c>
      <c r="Q3307" s="11" t="s">
        <v>8315</v>
      </c>
      <c r="R3307" s="13" t="s">
        <v>8316</v>
      </c>
      <c r="S3307" s="16">
        <f t="shared" si="252"/>
        <v>42186.855879629627</v>
      </c>
      <c r="T3307" s="16">
        <f t="shared" si="253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0"/>
        <v>175</v>
      </c>
      <c r="P3308">
        <f t="shared" si="251"/>
        <v>48.7</v>
      </c>
      <c r="Q3308" s="11" t="s">
        <v>8315</v>
      </c>
      <c r="R3308" s="13" t="s">
        <v>8316</v>
      </c>
      <c r="S3308" s="16">
        <f t="shared" si="252"/>
        <v>42493.219236111108</v>
      </c>
      <c r="T3308" s="16">
        <f t="shared" si="253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0"/>
        <v>107</v>
      </c>
      <c r="P3309">
        <f t="shared" si="251"/>
        <v>53.34</v>
      </c>
      <c r="Q3309" s="11" t="s">
        <v>8315</v>
      </c>
      <c r="R3309" s="13" t="s">
        <v>8316</v>
      </c>
      <c r="S3309" s="16">
        <f t="shared" si="252"/>
        <v>42475.057164351849</v>
      </c>
      <c r="T3309" s="16">
        <f t="shared" si="253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0"/>
        <v>122</v>
      </c>
      <c r="P3310">
        <f t="shared" si="251"/>
        <v>75.09</v>
      </c>
      <c r="Q3310" s="11" t="s">
        <v>8315</v>
      </c>
      <c r="R3310" s="13" t="s">
        <v>8316</v>
      </c>
      <c r="S3310" s="16">
        <f t="shared" si="252"/>
        <v>42452.876909722225</v>
      </c>
      <c r="T3310" s="16">
        <f t="shared" si="253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0"/>
        <v>159</v>
      </c>
      <c r="P3311">
        <f t="shared" si="251"/>
        <v>18</v>
      </c>
      <c r="Q3311" s="11" t="s">
        <v>8315</v>
      </c>
      <c r="R3311" t="s">
        <v>8316</v>
      </c>
      <c r="S3311" s="16">
        <f t="shared" si="252"/>
        <v>42628.650208333333</v>
      </c>
      <c r="T3311" s="16">
        <f t="shared" si="253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0"/>
        <v>100</v>
      </c>
      <c r="P3312">
        <f t="shared" si="251"/>
        <v>209.84</v>
      </c>
      <c r="Q3312" s="11" t="s">
        <v>8315</v>
      </c>
      <c r="R3312" s="13" t="s">
        <v>8316</v>
      </c>
      <c r="S3312" s="16">
        <f t="shared" si="252"/>
        <v>42253.928530092591</v>
      </c>
      <c r="T3312" s="16">
        <f t="shared" si="253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0"/>
        <v>110</v>
      </c>
      <c r="P3313">
        <f t="shared" si="251"/>
        <v>61.02</v>
      </c>
      <c r="Q3313" s="11" t="s">
        <v>8315</v>
      </c>
      <c r="R3313" s="13" t="s">
        <v>8316</v>
      </c>
      <c r="S3313" s="16">
        <f t="shared" si="252"/>
        <v>42264.29178240741</v>
      </c>
      <c r="T3313" s="16">
        <f t="shared" si="253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0"/>
        <v>100</v>
      </c>
      <c r="P3314">
        <f t="shared" si="251"/>
        <v>61</v>
      </c>
      <c r="Q3314" s="11" t="s">
        <v>8315</v>
      </c>
      <c r="R3314" s="13" t="s">
        <v>8316</v>
      </c>
      <c r="S3314" s="16">
        <f t="shared" si="252"/>
        <v>42664.809560185182</v>
      </c>
      <c r="T3314" s="16">
        <f t="shared" si="253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0"/>
        <v>116</v>
      </c>
      <c r="P3315">
        <f t="shared" si="251"/>
        <v>80.03</v>
      </c>
      <c r="Q3315" s="11" t="s">
        <v>8315</v>
      </c>
      <c r="R3315" s="13" t="s">
        <v>8316</v>
      </c>
      <c r="S3315" s="16">
        <f t="shared" si="252"/>
        <v>42382.244409722218</v>
      </c>
      <c r="T3315" s="16">
        <f t="shared" si="253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0"/>
        <v>211</v>
      </c>
      <c r="P3316">
        <f t="shared" si="251"/>
        <v>29.07</v>
      </c>
      <c r="Q3316" s="11" t="s">
        <v>8315</v>
      </c>
      <c r="R3316" t="s">
        <v>8316</v>
      </c>
      <c r="S3316" s="16">
        <f t="shared" si="252"/>
        <v>42105.267488425925</v>
      </c>
      <c r="T3316" s="16">
        <f t="shared" si="253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0"/>
        <v>110</v>
      </c>
      <c r="P3317">
        <f t="shared" si="251"/>
        <v>49.44</v>
      </c>
      <c r="Q3317" s="11" t="s">
        <v>8315</v>
      </c>
      <c r="R3317" t="s">
        <v>8316</v>
      </c>
      <c r="S3317" s="16">
        <f t="shared" si="252"/>
        <v>42466.303715277783</v>
      </c>
      <c r="T3317" s="16">
        <f t="shared" si="253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0"/>
        <v>100</v>
      </c>
      <c r="P3318">
        <f t="shared" si="251"/>
        <v>93.98</v>
      </c>
      <c r="Q3318" s="11" t="s">
        <v>8315</v>
      </c>
      <c r="R3318" s="13" t="s">
        <v>8316</v>
      </c>
      <c r="S3318" s="16">
        <f t="shared" si="252"/>
        <v>41826.871238425927</v>
      </c>
      <c r="T3318" s="16">
        <f t="shared" si="253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0"/>
        <v>106</v>
      </c>
      <c r="P3319">
        <f t="shared" si="251"/>
        <v>61.94</v>
      </c>
      <c r="Q3319" s="11" t="s">
        <v>8315</v>
      </c>
      <c r="R3319" s="13" t="s">
        <v>8316</v>
      </c>
      <c r="S3319" s="16">
        <f t="shared" si="252"/>
        <v>42499.039629629624</v>
      </c>
      <c r="T3319" s="16">
        <f t="shared" si="253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0"/>
        <v>126</v>
      </c>
      <c r="P3320">
        <f t="shared" si="251"/>
        <v>78.5</v>
      </c>
      <c r="Q3320" s="11" t="s">
        <v>8315</v>
      </c>
      <c r="R3320" t="s">
        <v>8316</v>
      </c>
      <c r="S3320" s="16">
        <f t="shared" si="252"/>
        <v>42431.302002314813</v>
      </c>
      <c r="T3320" s="16">
        <f t="shared" si="253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0"/>
        <v>108</v>
      </c>
      <c r="P3321">
        <f t="shared" si="251"/>
        <v>33.75</v>
      </c>
      <c r="Q3321" s="11" t="s">
        <v>8315</v>
      </c>
      <c r="R3321" t="s">
        <v>8316</v>
      </c>
      <c r="S3321" s="16">
        <f t="shared" si="252"/>
        <v>41990.585486111115</v>
      </c>
      <c r="T3321" s="16">
        <f t="shared" si="253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0"/>
        <v>101</v>
      </c>
      <c r="P3322">
        <f t="shared" si="251"/>
        <v>66.45</v>
      </c>
      <c r="Q3322" s="11" t="s">
        <v>8315</v>
      </c>
      <c r="R3322" s="13" t="s">
        <v>8316</v>
      </c>
      <c r="S3322" s="16">
        <f t="shared" si="252"/>
        <v>42513.045798611114</v>
      </c>
      <c r="T3322" s="16">
        <f t="shared" si="253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0"/>
        <v>107</v>
      </c>
      <c r="P3323">
        <f t="shared" si="251"/>
        <v>35.799999999999997</v>
      </c>
      <c r="Q3323" s="11" t="s">
        <v>8315</v>
      </c>
      <c r="R3323" s="13" t="s">
        <v>8316</v>
      </c>
      <c r="S3323" s="16">
        <f t="shared" si="252"/>
        <v>41914.100289351853</v>
      </c>
      <c r="T3323" s="16">
        <f t="shared" si="253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0"/>
        <v>102</v>
      </c>
      <c r="P3324">
        <f t="shared" si="251"/>
        <v>145.65</v>
      </c>
      <c r="Q3324" s="11" t="s">
        <v>8315</v>
      </c>
      <c r="R3324" s="13" t="s">
        <v>8316</v>
      </c>
      <c r="S3324" s="16">
        <f t="shared" si="252"/>
        <v>42521.010370370372</v>
      </c>
      <c r="T3324" s="16">
        <f t="shared" si="253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0"/>
        <v>126</v>
      </c>
      <c r="P3325">
        <f t="shared" si="251"/>
        <v>25.69</v>
      </c>
      <c r="Q3325" s="11" t="s">
        <v>8315</v>
      </c>
      <c r="R3325" t="s">
        <v>8316</v>
      </c>
      <c r="S3325" s="16">
        <f t="shared" si="252"/>
        <v>42608.36583333333</v>
      </c>
      <c r="T3325" s="16">
        <f t="shared" si="253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0"/>
        <v>102</v>
      </c>
      <c r="P3326">
        <f t="shared" si="251"/>
        <v>152.5</v>
      </c>
      <c r="Q3326" s="11" t="s">
        <v>8315</v>
      </c>
      <c r="R3326" t="s">
        <v>8316</v>
      </c>
      <c r="S3326" s="16">
        <f t="shared" si="252"/>
        <v>42512.58321759259</v>
      </c>
      <c r="T3326" s="16">
        <f t="shared" si="253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0"/>
        <v>113</v>
      </c>
      <c r="P3327">
        <f t="shared" si="251"/>
        <v>30</v>
      </c>
      <c r="Q3327" s="11" t="s">
        <v>8315</v>
      </c>
      <c r="R3327" t="s">
        <v>8316</v>
      </c>
      <c r="S3327" s="16">
        <f t="shared" si="252"/>
        <v>42064.785613425927</v>
      </c>
      <c r="T3327" s="16">
        <f t="shared" si="253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0"/>
        <v>101</v>
      </c>
      <c r="P3328">
        <f t="shared" si="251"/>
        <v>142.28</v>
      </c>
      <c r="Q3328" s="11" t="s">
        <v>8315</v>
      </c>
      <c r="R3328" s="13" t="s">
        <v>8316</v>
      </c>
      <c r="S3328" s="16">
        <f t="shared" si="252"/>
        <v>42041.714178240742</v>
      </c>
      <c r="T3328" s="16">
        <f t="shared" si="253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0"/>
        <v>101</v>
      </c>
      <c r="P3329">
        <f t="shared" si="251"/>
        <v>24.55</v>
      </c>
      <c r="Q3329" s="11" t="s">
        <v>8315</v>
      </c>
      <c r="R3329" t="s">
        <v>8316</v>
      </c>
      <c r="S3329" s="16">
        <f t="shared" si="252"/>
        <v>42468.374606481477</v>
      </c>
      <c r="T3329" s="16">
        <f t="shared" si="253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4">ROUND(E3330/D3330*100, 0)</f>
        <v>146</v>
      </c>
      <c r="P3330">
        <f t="shared" ref="P3330:P3393" si="255">IFERROR(ROUND(E3330/L3330, 2), 0)</f>
        <v>292.77999999999997</v>
      </c>
      <c r="Q3330" s="11" t="s">
        <v>8315</v>
      </c>
      <c r="R3330" s="13" t="s">
        <v>8316</v>
      </c>
      <c r="S3330" s="16">
        <f t="shared" si="252"/>
        <v>41822.57503472222</v>
      </c>
      <c r="T3330" s="16">
        <f t="shared" si="253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4"/>
        <v>117</v>
      </c>
      <c r="P3331">
        <f t="shared" si="255"/>
        <v>44.92</v>
      </c>
      <c r="Q3331" s="11" t="s">
        <v>8315</v>
      </c>
      <c r="R3331" t="s">
        <v>8316</v>
      </c>
      <c r="S3331" s="16">
        <f t="shared" ref="S3331:S3394" si="256">(((J3331/60)/60)/24)+DATE(1970, 1, 1)</f>
        <v>41837.323009259257</v>
      </c>
      <c r="T3331" s="16">
        <f t="shared" ref="T3331:T3394" si="257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4"/>
        <v>106</v>
      </c>
      <c r="P3332">
        <f t="shared" si="255"/>
        <v>23.1</v>
      </c>
      <c r="Q3332" s="11" t="s">
        <v>8315</v>
      </c>
      <c r="R3332" t="s">
        <v>8316</v>
      </c>
      <c r="S3332" s="16">
        <f t="shared" si="256"/>
        <v>42065.887361111112</v>
      </c>
      <c r="T3332" s="16">
        <f t="shared" si="257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4"/>
        <v>105</v>
      </c>
      <c r="P3333">
        <f t="shared" si="255"/>
        <v>80.400000000000006</v>
      </c>
      <c r="Q3333" s="11" t="s">
        <v>8315</v>
      </c>
      <c r="R3333" s="13" t="s">
        <v>8316</v>
      </c>
      <c r="S3333" s="16">
        <f t="shared" si="256"/>
        <v>42248.697754629626</v>
      </c>
      <c r="T3333" s="16">
        <f t="shared" si="257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4"/>
        <v>100</v>
      </c>
      <c r="P3334">
        <f t="shared" si="255"/>
        <v>72.290000000000006</v>
      </c>
      <c r="Q3334" s="11" t="s">
        <v>8315</v>
      </c>
      <c r="R3334" s="13" t="s">
        <v>8316</v>
      </c>
      <c r="S3334" s="16">
        <f t="shared" si="256"/>
        <v>41809.860300925924</v>
      </c>
      <c r="T3334" s="16">
        <f t="shared" si="257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4"/>
        <v>105</v>
      </c>
      <c r="P3335">
        <f t="shared" si="255"/>
        <v>32.97</v>
      </c>
      <c r="Q3335" s="11" t="s">
        <v>8315</v>
      </c>
      <c r="R3335" s="13" t="s">
        <v>8316</v>
      </c>
      <c r="S3335" s="16">
        <f t="shared" si="256"/>
        <v>42148.676851851851</v>
      </c>
      <c r="T3335" s="16">
        <f t="shared" si="257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4"/>
        <v>139</v>
      </c>
      <c r="P3336">
        <f t="shared" si="255"/>
        <v>116.65</v>
      </c>
      <c r="Q3336" s="11" t="s">
        <v>8315</v>
      </c>
      <c r="R3336" s="13" t="s">
        <v>8316</v>
      </c>
      <c r="S3336" s="16">
        <f t="shared" si="256"/>
        <v>42185.521087962959</v>
      </c>
      <c r="T3336" s="16">
        <f t="shared" si="257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4"/>
        <v>100</v>
      </c>
      <c r="P3337">
        <f t="shared" si="255"/>
        <v>79.62</v>
      </c>
      <c r="Q3337" s="11" t="s">
        <v>8315</v>
      </c>
      <c r="R3337" t="s">
        <v>8316</v>
      </c>
      <c r="S3337" s="16">
        <f t="shared" si="256"/>
        <v>41827.674143518518</v>
      </c>
      <c r="T3337" s="16">
        <f t="shared" si="257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4"/>
        <v>100</v>
      </c>
      <c r="P3338">
        <f t="shared" si="255"/>
        <v>27.78</v>
      </c>
      <c r="Q3338" s="11" t="s">
        <v>8315</v>
      </c>
      <c r="R3338" t="s">
        <v>8316</v>
      </c>
      <c r="S3338" s="16">
        <f t="shared" si="256"/>
        <v>42437.398680555561</v>
      </c>
      <c r="T3338" s="16">
        <f t="shared" si="257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4"/>
        <v>110</v>
      </c>
      <c r="P3339">
        <f t="shared" si="255"/>
        <v>81.03</v>
      </c>
      <c r="Q3339" s="11" t="s">
        <v>8315</v>
      </c>
      <c r="R3339" t="s">
        <v>8316</v>
      </c>
      <c r="S3339" s="16">
        <f t="shared" si="256"/>
        <v>41901.282025462962</v>
      </c>
      <c r="T3339" s="16">
        <f t="shared" si="257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4"/>
        <v>102</v>
      </c>
      <c r="P3340">
        <f t="shared" si="255"/>
        <v>136.85</v>
      </c>
      <c r="Q3340" s="11" t="s">
        <v>8315</v>
      </c>
      <c r="R3340" s="13" t="s">
        <v>8316</v>
      </c>
      <c r="S3340" s="16">
        <f t="shared" si="256"/>
        <v>42769.574999999997</v>
      </c>
      <c r="T3340" s="16">
        <f t="shared" si="257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4"/>
        <v>104</v>
      </c>
      <c r="P3341">
        <f t="shared" si="255"/>
        <v>177.62</v>
      </c>
      <c r="Q3341" s="11" t="s">
        <v>8315</v>
      </c>
      <c r="R3341" s="13" t="s">
        <v>8316</v>
      </c>
      <c r="S3341" s="16">
        <f t="shared" si="256"/>
        <v>42549.665717592594</v>
      </c>
      <c r="T3341" s="16">
        <f t="shared" si="257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4"/>
        <v>138</v>
      </c>
      <c r="P3342">
        <f t="shared" si="255"/>
        <v>109.08</v>
      </c>
      <c r="Q3342" s="11" t="s">
        <v>8315</v>
      </c>
      <c r="R3342" s="13" t="s">
        <v>8316</v>
      </c>
      <c r="S3342" s="16">
        <f t="shared" si="256"/>
        <v>42685.974004629628</v>
      </c>
      <c r="T3342" s="16">
        <f t="shared" si="257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4"/>
        <v>100</v>
      </c>
      <c r="P3343">
        <f t="shared" si="255"/>
        <v>119.64</v>
      </c>
      <c r="Q3343" s="11" t="s">
        <v>8315</v>
      </c>
      <c r="R3343" t="s">
        <v>8316</v>
      </c>
      <c r="S3343" s="16">
        <f t="shared" si="256"/>
        <v>42510.798854166671</v>
      </c>
      <c r="T3343" s="16">
        <f t="shared" si="257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4"/>
        <v>102</v>
      </c>
      <c r="P3344">
        <f t="shared" si="255"/>
        <v>78.209999999999994</v>
      </c>
      <c r="Q3344" s="11" t="s">
        <v>8315</v>
      </c>
      <c r="R3344" s="13" t="s">
        <v>8316</v>
      </c>
      <c r="S3344" s="16">
        <f t="shared" si="256"/>
        <v>42062.296412037031</v>
      </c>
      <c r="T3344" s="16">
        <f t="shared" si="257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4"/>
        <v>171</v>
      </c>
      <c r="P3345">
        <f t="shared" si="255"/>
        <v>52.17</v>
      </c>
      <c r="Q3345" s="11" t="s">
        <v>8315</v>
      </c>
      <c r="R3345" t="s">
        <v>8316</v>
      </c>
      <c r="S3345" s="16">
        <f t="shared" si="256"/>
        <v>42452.916481481487</v>
      </c>
      <c r="T3345" s="16">
        <f t="shared" si="257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4"/>
        <v>101</v>
      </c>
      <c r="P3346">
        <f t="shared" si="255"/>
        <v>114.13</v>
      </c>
      <c r="Q3346" s="11" t="s">
        <v>8315</v>
      </c>
      <c r="R3346" s="13" t="s">
        <v>8316</v>
      </c>
      <c r="S3346" s="16">
        <f t="shared" si="256"/>
        <v>41851.200150462959</v>
      </c>
      <c r="T3346" s="16">
        <f t="shared" si="257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4"/>
        <v>130</v>
      </c>
      <c r="P3347">
        <f t="shared" si="255"/>
        <v>50</v>
      </c>
      <c r="Q3347" s="11" t="s">
        <v>8315</v>
      </c>
      <c r="R3347" s="13" t="s">
        <v>8316</v>
      </c>
      <c r="S3347" s="16">
        <f t="shared" si="256"/>
        <v>42053.106111111112</v>
      </c>
      <c r="T3347" s="16">
        <f t="shared" si="257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4"/>
        <v>110</v>
      </c>
      <c r="P3348">
        <f t="shared" si="255"/>
        <v>91.67</v>
      </c>
      <c r="Q3348" s="11" t="s">
        <v>8315</v>
      </c>
      <c r="R3348" s="13" t="s">
        <v>8316</v>
      </c>
      <c r="S3348" s="16">
        <f t="shared" si="256"/>
        <v>42054.024421296301</v>
      </c>
      <c r="T3348" s="16">
        <f t="shared" si="257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4"/>
        <v>119</v>
      </c>
      <c r="P3349">
        <f t="shared" si="255"/>
        <v>108.59</v>
      </c>
      <c r="Q3349" s="11" t="s">
        <v>8315</v>
      </c>
      <c r="R3349" t="s">
        <v>8316</v>
      </c>
      <c r="S3349" s="16">
        <f t="shared" si="256"/>
        <v>42484.551550925928</v>
      </c>
      <c r="T3349" s="16">
        <f t="shared" si="257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4"/>
        <v>100</v>
      </c>
      <c r="P3350">
        <f t="shared" si="255"/>
        <v>69.819999999999993</v>
      </c>
      <c r="Q3350" s="11" t="s">
        <v>8315</v>
      </c>
      <c r="R3350" s="13" t="s">
        <v>8316</v>
      </c>
      <c r="S3350" s="16">
        <f t="shared" si="256"/>
        <v>42466.558796296296</v>
      </c>
      <c r="T3350" s="16">
        <f t="shared" si="257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4"/>
        <v>153</v>
      </c>
      <c r="P3351">
        <f t="shared" si="255"/>
        <v>109.57</v>
      </c>
      <c r="Q3351" s="11" t="s">
        <v>8315</v>
      </c>
      <c r="R3351" s="13" t="s">
        <v>8316</v>
      </c>
      <c r="S3351" s="16">
        <f t="shared" si="256"/>
        <v>42513.110787037032</v>
      </c>
      <c r="T3351" s="16">
        <f t="shared" si="257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4"/>
        <v>104</v>
      </c>
      <c r="P3352">
        <f t="shared" si="255"/>
        <v>71.67</v>
      </c>
      <c r="Q3352" s="11" t="s">
        <v>8315</v>
      </c>
      <c r="R3352" t="s">
        <v>8316</v>
      </c>
      <c r="S3352" s="16">
        <f t="shared" si="256"/>
        <v>42302.701516203699</v>
      </c>
      <c r="T3352" s="16">
        <f t="shared" si="257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4"/>
        <v>101</v>
      </c>
      <c r="P3353">
        <f t="shared" si="255"/>
        <v>93.61</v>
      </c>
      <c r="Q3353" s="11" t="s">
        <v>8315</v>
      </c>
      <c r="R3353" t="s">
        <v>8316</v>
      </c>
      <c r="S3353" s="16">
        <f t="shared" si="256"/>
        <v>41806.395428240743</v>
      </c>
      <c r="T3353" s="16">
        <f t="shared" si="257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4"/>
        <v>108</v>
      </c>
      <c r="P3354">
        <f t="shared" si="255"/>
        <v>76.8</v>
      </c>
      <c r="Q3354" s="11" t="s">
        <v>8315</v>
      </c>
      <c r="R3354" t="s">
        <v>8316</v>
      </c>
      <c r="S3354" s="16">
        <f t="shared" si="256"/>
        <v>42495.992800925931</v>
      </c>
      <c r="T3354" s="16">
        <f t="shared" si="257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4"/>
        <v>315</v>
      </c>
      <c r="P3355">
        <f t="shared" si="255"/>
        <v>35.799999999999997</v>
      </c>
      <c r="Q3355" s="11" t="s">
        <v>8315</v>
      </c>
      <c r="R3355" t="s">
        <v>8316</v>
      </c>
      <c r="S3355" s="16">
        <f t="shared" si="256"/>
        <v>42479.432291666672</v>
      </c>
      <c r="T3355" s="16">
        <f t="shared" si="257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4"/>
        <v>102</v>
      </c>
      <c r="P3356">
        <f t="shared" si="255"/>
        <v>55.6</v>
      </c>
      <c r="Q3356" s="11" t="s">
        <v>8315</v>
      </c>
      <c r="R3356" s="13" t="s">
        <v>8316</v>
      </c>
      <c r="S3356" s="16">
        <f t="shared" si="256"/>
        <v>42270.7269212963</v>
      </c>
      <c r="T3356" s="16">
        <f t="shared" si="257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4"/>
        <v>126</v>
      </c>
      <c r="P3357">
        <f t="shared" si="255"/>
        <v>147.33000000000001</v>
      </c>
      <c r="Q3357" s="11" t="s">
        <v>8315</v>
      </c>
      <c r="R3357" t="s">
        <v>8316</v>
      </c>
      <c r="S3357" s="16">
        <f t="shared" si="256"/>
        <v>42489.619525462964</v>
      </c>
      <c r="T3357" s="16">
        <f t="shared" si="257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4"/>
        <v>101</v>
      </c>
      <c r="P3358">
        <f t="shared" si="255"/>
        <v>56.33</v>
      </c>
      <c r="Q3358" s="11" t="s">
        <v>8315</v>
      </c>
      <c r="R3358" t="s">
        <v>8316</v>
      </c>
      <c r="S3358" s="16">
        <f t="shared" si="256"/>
        <v>42536.815648148149</v>
      </c>
      <c r="T3358" s="16">
        <f t="shared" si="257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4"/>
        <v>101</v>
      </c>
      <c r="P3359">
        <f t="shared" si="255"/>
        <v>96.19</v>
      </c>
      <c r="Q3359" s="11" t="s">
        <v>8315</v>
      </c>
      <c r="R3359" t="s">
        <v>8316</v>
      </c>
      <c r="S3359" s="16">
        <f t="shared" si="256"/>
        <v>41822.417939814812</v>
      </c>
      <c r="T3359" s="16">
        <f t="shared" si="257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4"/>
        <v>103</v>
      </c>
      <c r="P3360">
        <f t="shared" si="255"/>
        <v>63.57</v>
      </c>
      <c r="Q3360" s="11" t="s">
        <v>8315</v>
      </c>
      <c r="R3360" s="13" t="s">
        <v>8316</v>
      </c>
      <c r="S3360" s="16">
        <f t="shared" si="256"/>
        <v>41932.311099537037</v>
      </c>
      <c r="T3360" s="16">
        <f t="shared" si="257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4"/>
        <v>106</v>
      </c>
      <c r="P3361">
        <f t="shared" si="255"/>
        <v>184.78</v>
      </c>
      <c r="Q3361" s="11" t="s">
        <v>8315</v>
      </c>
      <c r="R3361" s="13" t="s">
        <v>8316</v>
      </c>
      <c r="S3361" s="16">
        <f t="shared" si="256"/>
        <v>42746.057106481487</v>
      </c>
      <c r="T3361" s="16">
        <f t="shared" si="257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4"/>
        <v>101</v>
      </c>
      <c r="P3362">
        <f t="shared" si="255"/>
        <v>126.72</v>
      </c>
      <c r="Q3362" s="11" t="s">
        <v>8315</v>
      </c>
      <c r="R3362" t="s">
        <v>8316</v>
      </c>
      <c r="S3362" s="16">
        <f t="shared" si="256"/>
        <v>42697.082673611112</v>
      </c>
      <c r="T3362" s="16">
        <f t="shared" si="257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4"/>
        <v>113</v>
      </c>
      <c r="P3363">
        <f t="shared" si="255"/>
        <v>83.43</v>
      </c>
      <c r="Q3363" s="11" t="s">
        <v>8315</v>
      </c>
      <c r="R3363" s="13" t="s">
        <v>8316</v>
      </c>
      <c r="S3363" s="16">
        <f t="shared" si="256"/>
        <v>41866.025347222225</v>
      </c>
      <c r="T3363" s="16">
        <f t="shared" si="257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4"/>
        <v>218</v>
      </c>
      <c r="P3364">
        <f t="shared" si="255"/>
        <v>54.5</v>
      </c>
      <c r="Q3364" s="11" t="s">
        <v>8315</v>
      </c>
      <c r="R3364" s="13" t="s">
        <v>8316</v>
      </c>
      <c r="S3364" s="16">
        <f t="shared" si="256"/>
        <v>42056.091631944444</v>
      </c>
      <c r="T3364" s="16">
        <f t="shared" si="257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4"/>
        <v>101</v>
      </c>
      <c r="P3365">
        <f t="shared" si="255"/>
        <v>302.31</v>
      </c>
      <c r="Q3365" s="11" t="s">
        <v>8315</v>
      </c>
      <c r="R3365" s="13" t="s">
        <v>8316</v>
      </c>
      <c r="S3365" s="16">
        <f t="shared" si="256"/>
        <v>41851.771354166667</v>
      </c>
      <c r="T3365" s="16">
        <f t="shared" si="257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4"/>
        <v>106</v>
      </c>
      <c r="P3366">
        <f t="shared" si="255"/>
        <v>44.14</v>
      </c>
      <c r="Q3366" s="11" t="s">
        <v>8315</v>
      </c>
      <c r="R3366" t="s">
        <v>8316</v>
      </c>
      <c r="S3366" s="16">
        <f t="shared" si="256"/>
        <v>42422.977418981478</v>
      </c>
      <c r="T3366" s="16">
        <f t="shared" si="257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4"/>
        <v>104</v>
      </c>
      <c r="P3367">
        <f t="shared" si="255"/>
        <v>866.67</v>
      </c>
      <c r="Q3367" s="11" t="s">
        <v>8315</v>
      </c>
      <c r="R3367" s="13" t="s">
        <v>8316</v>
      </c>
      <c r="S3367" s="16">
        <f t="shared" si="256"/>
        <v>42321.101759259262</v>
      </c>
      <c r="T3367" s="16">
        <f t="shared" si="257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4"/>
        <v>221</v>
      </c>
      <c r="P3368">
        <f t="shared" si="255"/>
        <v>61.39</v>
      </c>
      <c r="Q3368" s="11" t="s">
        <v>8315</v>
      </c>
      <c r="R3368" s="13" t="s">
        <v>8316</v>
      </c>
      <c r="S3368" s="16">
        <f t="shared" si="256"/>
        <v>42107.067557870367</v>
      </c>
      <c r="T3368" s="16">
        <f t="shared" si="257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4"/>
        <v>119</v>
      </c>
      <c r="P3369">
        <f t="shared" si="255"/>
        <v>29.67</v>
      </c>
      <c r="Q3369" s="11" t="s">
        <v>8315</v>
      </c>
      <c r="R3369" t="s">
        <v>8316</v>
      </c>
      <c r="S3369" s="16">
        <f t="shared" si="256"/>
        <v>42192.933958333335</v>
      </c>
      <c r="T3369" s="16">
        <f t="shared" si="257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4"/>
        <v>105</v>
      </c>
      <c r="P3370">
        <f t="shared" si="255"/>
        <v>45.48</v>
      </c>
      <c r="Q3370" s="11" t="s">
        <v>8315</v>
      </c>
      <c r="R3370" s="13" t="s">
        <v>8316</v>
      </c>
      <c r="S3370" s="16">
        <f t="shared" si="256"/>
        <v>41969.199756944443</v>
      </c>
      <c r="T3370" s="16">
        <f t="shared" si="257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4"/>
        <v>104</v>
      </c>
      <c r="P3371">
        <f t="shared" si="255"/>
        <v>96.2</v>
      </c>
      <c r="Q3371" s="11" t="s">
        <v>8315</v>
      </c>
      <c r="R3371" t="s">
        <v>8316</v>
      </c>
      <c r="S3371" s="16">
        <f t="shared" si="256"/>
        <v>42690.041435185187</v>
      </c>
      <c r="T3371" s="16">
        <f t="shared" si="257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4"/>
        <v>118</v>
      </c>
      <c r="P3372">
        <f t="shared" si="255"/>
        <v>67.92</v>
      </c>
      <c r="Q3372" s="11" t="s">
        <v>8315</v>
      </c>
      <c r="R3372" s="13" t="s">
        <v>8316</v>
      </c>
      <c r="S3372" s="16">
        <f t="shared" si="256"/>
        <v>42690.334317129629</v>
      </c>
      <c r="T3372" s="16">
        <f t="shared" si="257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4"/>
        <v>139</v>
      </c>
      <c r="P3373">
        <f t="shared" si="255"/>
        <v>30.78</v>
      </c>
      <c r="Q3373" s="11" t="s">
        <v>8315</v>
      </c>
      <c r="R3373" s="13" t="s">
        <v>8316</v>
      </c>
      <c r="S3373" s="16">
        <f t="shared" si="256"/>
        <v>42312.874594907407</v>
      </c>
      <c r="T3373" s="16">
        <f t="shared" si="257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4"/>
        <v>104</v>
      </c>
      <c r="P3374">
        <f t="shared" si="255"/>
        <v>38.33</v>
      </c>
      <c r="Q3374" s="11" t="s">
        <v>8315</v>
      </c>
      <c r="R3374" s="13" t="s">
        <v>8316</v>
      </c>
      <c r="S3374" s="16">
        <f t="shared" si="256"/>
        <v>41855.548101851848</v>
      </c>
      <c r="T3374" s="16">
        <f t="shared" si="257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4"/>
        <v>100</v>
      </c>
      <c r="P3375">
        <f t="shared" si="255"/>
        <v>66.83</v>
      </c>
      <c r="Q3375" s="11" t="s">
        <v>8315</v>
      </c>
      <c r="R3375" t="s">
        <v>8316</v>
      </c>
      <c r="S3375" s="16">
        <f t="shared" si="256"/>
        <v>42179.854629629626</v>
      </c>
      <c r="T3375" s="16">
        <f t="shared" si="257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4"/>
        <v>107</v>
      </c>
      <c r="P3376">
        <f t="shared" si="255"/>
        <v>71.73</v>
      </c>
      <c r="Q3376" s="11" t="s">
        <v>8315</v>
      </c>
      <c r="R3376" t="s">
        <v>8316</v>
      </c>
      <c r="S3376" s="16">
        <f t="shared" si="256"/>
        <v>42275.731666666667</v>
      </c>
      <c r="T3376" s="16">
        <f t="shared" si="257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4"/>
        <v>100</v>
      </c>
      <c r="P3377">
        <f t="shared" si="255"/>
        <v>176.47</v>
      </c>
      <c r="Q3377" s="11" t="s">
        <v>8315</v>
      </c>
      <c r="R3377" t="s">
        <v>8316</v>
      </c>
      <c r="S3377" s="16">
        <f t="shared" si="256"/>
        <v>41765.610798611109</v>
      </c>
      <c r="T3377" s="16">
        <f t="shared" si="257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4"/>
        <v>100</v>
      </c>
      <c r="P3378">
        <f t="shared" si="255"/>
        <v>421.11</v>
      </c>
      <c r="Q3378" s="11" t="s">
        <v>8315</v>
      </c>
      <c r="R3378" s="13" t="s">
        <v>8316</v>
      </c>
      <c r="S3378" s="16">
        <f t="shared" si="256"/>
        <v>42059.701319444444</v>
      </c>
      <c r="T3378" s="16">
        <f t="shared" si="257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4"/>
        <v>101</v>
      </c>
      <c r="P3379">
        <f t="shared" si="255"/>
        <v>104.99</v>
      </c>
      <c r="Q3379" s="11" t="s">
        <v>8315</v>
      </c>
      <c r="R3379" t="s">
        <v>8316</v>
      </c>
      <c r="S3379" s="16">
        <f t="shared" si="256"/>
        <v>42053.732627314821</v>
      </c>
      <c r="T3379" s="16">
        <f t="shared" si="257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4"/>
        <v>108</v>
      </c>
      <c r="P3380">
        <f t="shared" si="255"/>
        <v>28.19</v>
      </c>
      <c r="Q3380" s="11" t="s">
        <v>8315</v>
      </c>
      <c r="R3380" t="s">
        <v>8316</v>
      </c>
      <c r="S3380" s="16">
        <f t="shared" si="256"/>
        <v>41858.355393518519</v>
      </c>
      <c r="T3380" s="16">
        <f t="shared" si="257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4"/>
        <v>104</v>
      </c>
      <c r="P3381">
        <f t="shared" si="255"/>
        <v>54.55</v>
      </c>
      <c r="Q3381" s="11" t="s">
        <v>8315</v>
      </c>
      <c r="R3381" t="s">
        <v>8316</v>
      </c>
      <c r="S3381" s="16">
        <f t="shared" si="256"/>
        <v>42225.513888888891</v>
      </c>
      <c r="T3381" s="16">
        <f t="shared" si="257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4"/>
        <v>104</v>
      </c>
      <c r="P3382">
        <f t="shared" si="255"/>
        <v>111.89</v>
      </c>
      <c r="Q3382" s="11" t="s">
        <v>8315</v>
      </c>
      <c r="R3382" s="13" t="s">
        <v>8316</v>
      </c>
      <c r="S3382" s="16">
        <f t="shared" si="256"/>
        <v>41937.95344907407</v>
      </c>
      <c r="T3382" s="16">
        <f t="shared" si="257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4"/>
        <v>102</v>
      </c>
      <c r="P3383">
        <f t="shared" si="255"/>
        <v>85.21</v>
      </c>
      <c r="Q3383" s="11" t="s">
        <v>8315</v>
      </c>
      <c r="R3383" s="13" t="s">
        <v>8316</v>
      </c>
      <c r="S3383" s="16">
        <f t="shared" si="256"/>
        <v>42044.184988425928</v>
      </c>
      <c r="T3383" s="16">
        <f t="shared" si="257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4"/>
        <v>101</v>
      </c>
      <c r="P3384">
        <f t="shared" si="255"/>
        <v>76.650000000000006</v>
      </c>
      <c r="Q3384" s="11" t="s">
        <v>8315</v>
      </c>
      <c r="R3384" t="s">
        <v>8316</v>
      </c>
      <c r="S3384" s="16">
        <f t="shared" si="256"/>
        <v>42559.431203703702</v>
      </c>
      <c r="T3384" s="16">
        <f t="shared" si="257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4"/>
        <v>112</v>
      </c>
      <c r="P3385">
        <f t="shared" si="255"/>
        <v>65.17</v>
      </c>
      <c r="Q3385" s="11" t="s">
        <v>8315</v>
      </c>
      <c r="R3385" s="13" t="s">
        <v>8316</v>
      </c>
      <c r="S3385" s="16">
        <f t="shared" si="256"/>
        <v>42524.782638888893</v>
      </c>
      <c r="T3385" s="16">
        <f t="shared" si="257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4"/>
        <v>100</v>
      </c>
      <c r="P3386">
        <f t="shared" si="255"/>
        <v>93.76</v>
      </c>
      <c r="Q3386" s="11" t="s">
        <v>8315</v>
      </c>
      <c r="R3386" s="13" t="s">
        <v>8316</v>
      </c>
      <c r="S3386" s="16">
        <f t="shared" si="256"/>
        <v>42292.087592592594</v>
      </c>
      <c r="T3386" s="16">
        <f t="shared" si="257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4"/>
        <v>100</v>
      </c>
      <c r="P3387">
        <f t="shared" si="255"/>
        <v>133.33000000000001</v>
      </c>
      <c r="Q3387" s="11" t="s">
        <v>8315</v>
      </c>
      <c r="R3387" s="13" t="s">
        <v>8316</v>
      </c>
      <c r="S3387" s="16">
        <f t="shared" si="256"/>
        <v>41953.8675</v>
      </c>
      <c r="T3387" s="16">
        <f t="shared" si="257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4"/>
        <v>105</v>
      </c>
      <c r="P3388">
        <f t="shared" si="255"/>
        <v>51.22</v>
      </c>
      <c r="Q3388" s="11" t="s">
        <v>8315</v>
      </c>
      <c r="R3388" s="13" t="s">
        <v>8316</v>
      </c>
      <c r="S3388" s="16">
        <f t="shared" si="256"/>
        <v>41946.644745370373</v>
      </c>
      <c r="T3388" s="16">
        <f t="shared" si="257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4"/>
        <v>117</v>
      </c>
      <c r="P3389">
        <f t="shared" si="255"/>
        <v>100.17</v>
      </c>
      <c r="Q3389" s="11" t="s">
        <v>8315</v>
      </c>
      <c r="R3389" s="13" t="s">
        <v>8316</v>
      </c>
      <c r="S3389" s="16">
        <f t="shared" si="256"/>
        <v>41947.762592592589</v>
      </c>
      <c r="T3389" s="16">
        <f t="shared" si="257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4"/>
        <v>104</v>
      </c>
      <c r="P3390">
        <f t="shared" si="255"/>
        <v>34.6</v>
      </c>
      <c r="Q3390" s="11" t="s">
        <v>8315</v>
      </c>
      <c r="R3390" t="s">
        <v>8316</v>
      </c>
      <c r="S3390" s="16">
        <f t="shared" si="256"/>
        <v>42143.461122685185</v>
      </c>
      <c r="T3390" s="16">
        <f t="shared" si="257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4"/>
        <v>115</v>
      </c>
      <c r="P3391">
        <f t="shared" si="255"/>
        <v>184.68</v>
      </c>
      <c r="Q3391" s="11" t="s">
        <v>8315</v>
      </c>
      <c r="R3391" s="13" t="s">
        <v>8316</v>
      </c>
      <c r="S3391" s="16">
        <f t="shared" si="256"/>
        <v>42494.563449074078</v>
      </c>
      <c r="T3391" s="16">
        <f t="shared" si="257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4"/>
        <v>102</v>
      </c>
      <c r="P3392">
        <f t="shared" si="255"/>
        <v>69.819999999999993</v>
      </c>
      <c r="Q3392" s="11" t="s">
        <v>8315</v>
      </c>
      <c r="R3392" s="13" t="s">
        <v>8316</v>
      </c>
      <c r="S3392" s="16">
        <f t="shared" si="256"/>
        <v>41815.774826388886</v>
      </c>
      <c r="T3392" s="16">
        <f t="shared" si="257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4"/>
        <v>223</v>
      </c>
      <c r="P3393">
        <f t="shared" si="255"/>
        <v>61.94</v>
      </c>
      <c r="Q3393" s="11" t="s">
        <v>8315</v>
      </c>
      <c r="R3393" s="13" t="s">
        <v>8316</v>
      </c>
      <c r="S3393" s="16">
        <f t="shared" si="256"/>
        <v>41830.545694444445</v>
      </c>
      <c r="T3393" s="16">
        <f t="shared" si="257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58">ROUND(E3394/D3394*100, 0)</f>
        <v>100</v>
      </c>
      <c r="P3394">
        <f t="shared" ref="P3394:P3457" si="259">IFERROR(ROUND(E3394/L3394, 2), 0)</f>
        <v>41.67</v>
      </c>
      <c r="Q3394" s="11" t="s">
        <v>8315</v>
      </c>
      <c r="R3394" t="s">
        <v>8316</v>
      </c>
      <c r="S3394" s="16">
        <f t="shared" si="256"/>
        <v>42446.845543981486</v>
      </c>
      <c r="T3394" s="16">
        <f t="shared" si="257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58"/>
        <v>106</v>
      </c>
      <c r="P3395">
        <f t="shared" si="259"/>
        <v>36.07</v>
      </c>
      <c r="Q3395" s="11" t="s">
        <v>8315</v>
      </c>
      <c r="R3395" s="13" t="s">
        <v>8316</v>
      </c>
      <c r="S3395" s="16">
        <f t="shared" ref="S3395:S3458" si="260">(((J3395/60)/60)/24)+DATE(1970, 1, 1)</f>
        <v>41923.921643518523</v>
      </c>
      <c r="T3395" s="16">
        <f t="shared" ref="T3395:T3458" si="261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8"/>
        <v>142</v>
      </c>
      <c r="P3396">
        <f t="shared" si="259"/>
        <v>29</v>
      </c>
      <c r="Q3396" s="11" t="s">
        <v>8315</v>
      </c>
      <c r="R3396" t="s">
        <v>8316</v>
      </c>
      <c r="S3396" s="16">
        <f t="shared" si="260"/>
        <v>41817.59542824074</v>
      </c>
      <c r="T3396" s="16">
        <f t="shared" si="261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8"/>
        <v>184</v>
      </c>
      <c r="P3397">
        <f t="shared" si="259"/>
        <v>24.21</v>
      </c>
      <c r="Q3397" s="11" t="s">
        <v>8315</v>
      </c>
      <c r="R3397" t="s">
        <v>8316</v>
      </c>
      <c r="S3397" s="16">
        <f t="shared" si="260"/>
        <v>42140.712314814817</v>
      </c>
      <c r="T3397" s="16">
        <f t="shared" si="261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8"/>
        <v>104</v>
      </c>
      <c r="P3398">
        <f t="shared" si="259"/>
        <v>55.89</v>
      </c>
      <c r="Q3398" s="11" t="s">
        <v>8315</v>
      </c>
      <c r="R3398" s="13" t="s">
        <v>8316</v>
      </c>
      <c r="S3398" s="16">
        <f t="shared" si="260"/>
        <v>41764.44663194444</v>
      </c>
      <c r="T3398" s="16">
        <f t="shared" si="261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8"/>
        <v>112</v>
      </c>
      <c r="P3399">
        <f t="shared" si="259"/>
        <v>11.67</v>
      </c>
      <c r="Q3399" s="11" t="s">
        <v>8315</v>
      </c>
      <c r="R3399" t="s">
        <v>8316</v>
      </c>
      <c r="S3399" s="16">
        <f t="shared" si="260"/>
        <v>42378.478344907402</v>
      </c>
      <c r="T3399" s="16">
        <f t="shared" si="261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8"/>
        <v>111</v>
      </c>
      <c r="P3400">
        <f t="shared" si="259"/>
        <v>68.349999999999994</v>
      </c>
      <c r="Q3400" s="11" t="s">
        <v>8315</v>
      </c>
      <c r="R3400" s="13" t="s">
        <v>8316</v>
      </c>
      <c r="S3400" s="16">
        <f t="shared" si="260"/>
        <v>41941.75203703704</v>
      </c>
      <c r="T3400" s="16">
        <f t="shared" si="261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8"/>
        <v>104</v>
      </c>
      <c r="P3401">
        <f t="shared" si="259"/>
        <v>27.07</v>
      </c>
      <c r="Q3401" s="11" t="s">
        <v>8315</v>
      </c>
      <c r="R3401" t="s">
        <v>8316</v>
      </c>
      <c r="S3401" s="16">
        <f t="shared" si="260"/>
        <v>42026.920428240745</v>
      </c>
      <c r="T3401" s="16">
        <f t="shared" si="261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8"/>
        <v>100</v>
      </c>
      <c r="P3402">
        <f t="shared" si="259"/>
        <v>118.13</v>
      </c>
      <c r="Q3402" s="11" t="s">
        <v>8315</v>
      </c>
      <c r="R3402" s="13" t="s">
        <v>8316</v>
      </c>
      <c r="S3402" s="16">
        <f t="shared" si="260"/>
        <v>41834.953865740739</v>
      </c>
      <c r="T3402" s="16">
        <f t="shared" si="261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8"/>
        <v>102</v>
      </c>
      <c r="P3403">
        <f t="shared" si="259"/>
        <v>44.76</v>
      </c>
      <c r="Q3403" s="11" t="s">
        <v>8315</v>
      </c>
      <c r="R3403" t="s">
        <v>8316</v>
      </c>
      <c r="S3403" s="16">
        <f t="shared" si="260"/>
        <v>42193.723912037036</v>
      </c>
      <c r="T3403" s="16">
        <f t="shared" si="261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8"/>
        <v>110</v>
      </c>
      <c r="P3404">
        <f t="shared" si="259"/>
        <v>99.79</v>
      </c>
      <c r="Q3404" s="11" t="s">
        <v>8315</v>
      </c>
      <c r="R3404" s="13" t="s">
        <v>8316</v>
      </c>
      <c r="S3404" s="16">
        <f t="shared" si="260"/>
        <v>42290.61855324074</v>
      </c>
      <c r="T3404" s="16">
        <f t="shared" si="261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8"/>
        <v>100</v>
      </c>
      <c r="P3405">
        <f t="shared" si="259"/>
        <v>117.65</v>
      </c>
      <c r="Q3405" s="11" t="s">
        <v>8315</v>
      </c>
      <c r="R3405" t="s">
        <v>8316</v>
      </c>
      <c r="S3405" s="16">
        <f t="shared" si="260"/>
        <v>42150.462083333332</v>
      </c>
      <c r="T3405" s="16">
        <f t="shared" si="261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8"/>
        <v>122</v>
      </c>
      <c r="P3406">
        <f t="shared" si="259"/>
        <v>203.33</v>
      </c>
      <c r="Q3406" s="11" t="s">
        <v>8315</v>
      </c>
      <c r="R3406" s="13" t="s">
        <v>8316</v>
      </c>
      <c r="S3406" s="16">
        <f t="shared" si="260"/>
        <v>42152.503495370373</v>
      </c>
      <c r="T3406" s="16">
        <f t="shared" si="261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8"/>
        <v>138</v>
      </c>
      <c r="P3407">
        <f t="shared" si="259"/>
        <v>28.32</v>
      </c>
      <c r="Q3407" s="11" t="s">
        <v>8315</v>
      </c>
      <c r="R3407" t="s">
        <v>8316</v>
      </c>
      <c r="S3407" s="16">
        <f t="shared" si="260"/>
        <v>42410.017199074078</v>
      </c>
      <c r="T3407" s="16">
        <f t="shared" si="261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8"/>
        <v>100</v>
      </c>
      <c r="P3408">
        <f t="shared" si="259"/>
        <v>110.23</v>
      </c>
      <c r="Q3408" s="11" t="s">
        <v>8315</v>
      </c>
      <c r="R3408" s="13" t="s">
        <v>8316</v>
      </c>
      <c r="S3408" s="16">
        <f t="shared" si="260"/>
        <v>41791.492777777778</v>
      </c>
      <c r="T3408" s="16">
        <f t="shared" si="261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8"/>
        <v>107</v>
      </c>
      <c r="P3409">
        <f t="shared" si="259"/>
        <v>31.97</v>
      </c>
      <c r="Q3409" s="11" t="s">
        <v>8315</v>
      </c>
      <c r="R3409" t="s">
        <v>8316</v>
      </c>
      <c r="S3409" s="16">
        <f t="shared" si="260"/>
        <v>41796.422326388885</v>
      </c>
      <c r="T3409" s="16">
        <f t="shared" si="261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8"/>
        <v>211</v>
      </c>
      <c r="P3410">
        <f t="shared" si="259"/>
        <v>58.61</v>
      </c>
      <c r="Q3410" s="11" t="s">
        <v>8315</v>
      </c>
      <c r="R3410" s="13" t="s">
        <v>8316</v>
      </c>
      <c r="S3410" s="16">
        <f t="shared" si="260"/>
        <v>41808.991944444446</v>
      </c>
      <c r="T3410" s="16">
        <f t="shared" si="261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8"/>
        <v>124</v>
      </c>
      <c r="P3411">
        <f t="shared" si="259"/>
        <v>29.43</v>
      </c>
      <c r="Q3411" s="11" t="s">
        <v>8315</v>
      </c>
      <c r="R3411" t="s">
        <v>8316</v>
      </c>
      <c r="S3411" s="16">
        <f t="shared" si="260"/>
        <v>42544.814328703709</v>
      </c>
      <c r="T3411" s="16">
        <f t="shared" si="261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8"/>
        <v>109</v>
      </c>
      <c r="P3412">
        <f t="shared" si="259"/>
        <v>81.38</v>
      </c>
      <c r="Q3412" s="11" t="s">
        <v>8315</v>
      </c>
      <c r="R3412" s="13" t="s">
        <v>8316</v>
      </c>
      <c r="S3412" s="16">
        <f t="shared" si="260"/>
        <v>42500.041550925926</v>
      </c>
      <c r="T3412" s="16">
        <f t="shared" si="261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8"/>
        <v>104</v>
      </c>
      <c r="P3413">
        <f t="shared" si="259"/>
        <v>199.17</v>
      </c>
      <c r="Q3413" s="11" t="s">
        <v>8315</v>
      </c>
      <c r="R3413" s="13" t="s">
        <v>8316</v>
      </c>
      <c r="S3413" s="16">
        <f t="shared" si="260"/>
        <v>42265.022824074069</v>
      </c>
      <c r="T3413" s="16">
        <f t="shared" si="261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8"/>
        <v>100</v>
      </c>
      <c r="P3414">
        <f t="shared" si="259"/>
        <v>115.38</v>
      </c>
      <c r="Q3414" s="11" t="s">
        <v>8315</v>
      </c>
      <c r="R3414" t="s">
        <v>8316</v>
      </c>
      <c r="S3414" s="16">
        <f t="shared" si="260"/>
        <v>41879.959050925929</v>
      </c>
      <c r="T3414" s="16">
        <f t="shared" si="261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8"/>
        <v>130</v>
      </c>
      <c r="P3415">
        <f t="shared" si="259"/>
        <v>46.43</v>
      </c>
      <c r="Q3415" s="11" t="s">
        <v>8315</v>
      </c>
      <c r="R3415" s="13" t="s">
        <v>8316</v>
      </c>
      <c r="S3415" s="16">
        <f t="shared" si="260"/>
        <v>42053.733078703706</v>
      </c>
      <c r="T3415" s="16">
        <f t="shared" si="261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8"/>
        <v>104</v>
      </c>
      <c r="P3416">
        <f t="shared" si="259"/>
        <v>70.569999999999993</v>
      </c>
      <c r="Q3416" s="11" t="s">
        <v>8315</v>
      </c>
      <c r="R3416" s="13" t="s">
        <v>8316</v>
      </c>
      <c r="S3416" s="16">
        <f t="shared" si="260"/>
        <v>42675.832465277781</v>
      </c>
      <c r="T3416" s="16">
        <f t="shared" si="261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8"/>
        <v>100</v>
      </c>
      <c r="P3417">
        <f t="shared" si="259"/>
        <v>22.22</v>
      </c>
      <c r="Q3417" s="11" t="s">
        <v>8315</v>
      </c>
      <c r="R3417" s="13" t="s">
        <v>8316</v>
      </c>
      <c r="S3417" s="16">
        <f t="shared" si="260"/>
        <v>42467.144166666665</v>
      </c>
      <c r="T3417" s="16">
        <f t="shared" si="261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8"/>
        <v>120</v>
      </c>
      <c r="P3418">
        <f t="shared" si="259"/>
        <v>159.47</v>
      </c>
      <c r="Q3418" s="11" t="s">
        <v>8315</v>
      </c>
      <c r="R3418" t="s">
        <v>8316</v>
      </c>
      <c r="S3418" s="16">
        <f t="shared" si="260"/>
        <v>42089.412557870368</v>
      </c>
      <c r="T3418" s="16">
        <f t="shared" si="261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8"/>
        <v>100</v>
      </c>
      <c r="P3419">
        <f t="shared" si="259"/>
        <v>37.78</v>
      </c>
      <c r="Q3419" s="11" t="s">
        <v>8315</v>
      </c>
      <c r="R3419" s="13" t="s">
        <v>8316</v>
      </c>
      <c r="S3419" s="16">
        <f t="shared" si="260"/>
        <v>41894.91375</v>
      </c>
      <c r="T3419" s="16">
        <f t="shared" si="261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8"/>
        <v>101</v>
      </c>
      <c r="P3420">
        <f t="shared" si="259"/>
        <v>72.05</v>
      </c>
      <c r="Q3420" s="11" t="s">
        <v>8315</v>
      </c>
      <c r="R3420" s="13" t="s">
        <v>8316</v>
      </c>
      <c r="S3420" s="16">
        <f t="shared" si="260"/>
        <v>41752.83457175926</v>
      </c>
      <c r="T3420" s="16">
        <f t="shared" si="261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8"/>
        <v>107</v>
      </c>
      <c r="P3421">
        <f t="shared" si="259"/>
        <v>63.7</v>
      </c>
      <c r="Q3421" s="11" t="s">
        <v>8315</v>
      </c>
      <c r="R3421" t="s">
        <v>8316</v>
      </c>
      <c r="S3421" s="16">
        <f t="shared" si="260"/>
        <v>42448.821585648147</v>
      </c>
      <c r="T3421" s="16">
        <f t="shared" si="261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8"/>
        <v>138</v>
      </c>
      <c r="P3422">
        <f t="shared" si="259"/>
        <v>28.41</v>
      </c>
      <c r="Q3422" s="11" t="s">
        <v>8315</v>
      </c>
      <c r="R3422" t="s">
        <v>8316</v>
      </c>
      <c r="S3422" s="16">
        <f t="shared" si="260"/>
        <v>42405.090300925927</v>
      </c>
      <c r="T3422" s="16">
        <f t="shared" si="261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8"/>
        <v>101</v>
      </c>
      <c r="P3423">
        <f t="shared" si="259"/>
        <v>103.21</v>
      </c>
      <c r="Q3423" s="11" t="s">
        <v>8315</v>
      </c>
      <c r="R3423" s="13" t="s">
        <v>8316</v>
      </c>
      <c r="S3423" s="16">
        <f t="shared" si="260"/>
        <v>42037.791238425925</v>
      </c>
      <c r="T3423" s="16">
        <f t="shared" si="261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8"/>
        <v>109</v>
      </c>
      <c r="P3424">
        <f t="shared" si="259"/>
        <v>71.150000000000006</v>
      </c>
      <c r="Q3424" s="11" t="s">
        <v>8315</v>
      </c>
      <c r="R3424" t="s">
        <v>8316</v>
      </c>
      <c r="S3424" s="16">
        <f t="shared" si="260"/>
        <v>42323.562222222223</v>
      </c>
      <c r="T3424" s="16">
        <f t="shared" si="261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8"/>
        <v>140</v>
      </c>
      <c r="P3425">
        <f t="shared" si="259"/>
        <v>35</v>
      </c>
      <c r="Q3425" s="11" t="s">
        <v>8315</v>
      </c>
      <c r="R3425" s="13" t="s">
        <v>8316</v>
      </c>
      <c r="S3425" s="16">
        <f t="shared" si="260"/>
        <v>42088.911354166667</v>
      </c>
      <c r="T3425" s="16">
        <f t="shared" si="261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8"/>
        <v>104</v>
      </c>
      <c r="P3426">
        <f t="shared" si="259"/>
        <v>81.78</v>
      </c>
      <c r="Q3426" s="11" t="s">
        <v>8315</v>
      </c>
      <c r="R3426" s="13" t="s">
        <v>8316</v>
      </c>
      <c r="S3426" s="16">
        <f t="shared" si="260"/>
        <v>42018.676898148144</v>
      </c>
      <c r="T3426" s="16">
        <f t="shared" si="261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8"/>
        <v>103</v>
      </c>
      <c r="P3427">
        <f t="shared" si="259"/>
        <v>297.02999999999997</v>
      </c>
      <c r="Q3427" s="11" t="s">
        <v>8315</v>
      </c>
      <c r="R3427" s="13" t="s">
        <v>8316</v>
      </c>
      <c r="S3427" s="16">
        <f t="shared" si="260"/>
        <v>41884.617314814815</v>
      </c>
      <c r="T3427" s="16">
        <f t="shared" si="261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8"/>
        <v>108</v>
      </c>
      <c r="P3428">
        <f t="shared" si="259"/>
        <v>46.61</v>
      </c>
      <c r="Q3428" s="11" t="s">
        <v>8315</v>
      </c>
      <c r="R3428" s="13" t="s">
        <v>8316</v>
      </c>
      <c r="S3428" s="16">
        <f t="shared" si="260"/>
        <v>41884.056747685187</v>
      </c>
      <c r="T3428" s="16">
        <f t="shared" si="261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8"/>
        <v>100</v>
      </c>
      <c r="P3429">
        <f t="shared" si="259"/>
        <v>51.72</v>
      </c>
      <c r="Q3429" s="11" t="s">
        <v>8315</v>
      </c>
      <c r="R3429" t="s">
        <v>8316</v>
      </c>
      <c r="S3429" s="16">
        <f t="shared" si="260"/>
        <v>41792.645277777774</v>
      </c>
      <c r="T3429" s="16">
        <f t="shared" si="261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8"/>
        <v>103</v>
      </c>
      <c r="P3430">
        <f t="shared" si="259"/>
        <v>40.29</v>
      </c>
      <c r="Q3430" s="11" t="s">
        <v>8315</v>
      </c>
      <c r="R3430" t="s">
        <v>8316</v>
      </c>
      <c r="S3430" s="16">
        <f t="shared" si="260"/>
        <v>42038.720451388886</v>
      </c>
      <c r="T3430" s="16">
        <f t="shared" si="261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8"/>
        <v>130</v>
      </c>
      <c r="P3431">
        <f t="shared" si="259"/>
        <v>16.25</v>
      </c>
      <c r="Q3431" s="11" t="s">
        <v>8315</v>
      </c>
      <c r="R3431" t="s">
        <v>8316</v>
      </c>
      <c r="S3431" s="16">
        <f t="shared" si="260"/>
        <v>42662.021539351852</v>
      </c>
      <c r="T3431" s="16">
        <f t="shared" si="261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8"/>
        <v>109</v>
      </c>
      <c r="P3432">
        <f t="shared" si="259"/>
        <v>30.15</v>
      </c>
      <c r="Q3432" s="11" t="s">
        <v>8315</v>
      </c>
      <c r="R3432" t="s">
        <v>8316</v>
      </c>
      <c r="S3432" s="16">
        <f t="shared" si="260"/>
        <v>41820.945613425924</v>
      </c>
      <c r="T3432" s="16">
        <f t="shared" si="261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8"/>
        <v>100</v>
      </c>
      <c r="P3433">
        <f t="shared" si="259"/>
        <v>95.24</v>
      </c>
      <c r="Q3433" s="11" t="s">
        <v>8315</v>
      </c>
      <c r="R3433" s="13" t="s">
        <v>8316</v>
      </c>
      <c r="S3433" s="16">
        <f t="shared" si="260"/>
        <v>41839.730937500004</v>
      </c>
      <c r="T3433" s="16">
        <f t="shared" si="261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8"/>
        <v>110</v>
      </c>
      <c r="P3434">
        <f t="shared" si="259"/>
        <v>52.21</v>
      </c>
      <c r="Q3434" s="11" t="s">
        <v>8315</v>
      </c>
      <c r="R3434" s="13" t="s">
        <v>8316</v>
      </c>
      <c r="S3434" s="16">
        <f t="shared" si="260"/>
        <v>42380.581180555557</v>
      </c>
      <c r="T3434" s="16">
        <f t="shared" si="261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8"/>
        <v>100</v>
      </c>
      <c r="P3435">
        <f t="shared" si="259"/>
        <v>134.15</v>
      </c>
      <c r="Q3435" s="11" t="s">
        <v>8315</v>
      </c>
      <c r="R3435" s="13" t="s">
        <v>8316</v>
      </c>
      <c r="S3435" s="16">
        <f t="shared" si="260"/>
        <v>41776.063136574077</v>
      </c>
      <c r="T3435" s="16">
        <f t="shared" si="261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8"/>
        <v>106</v>
      </c>
      <c r="P3436">
        <f t="shared" si="259"/>
        <v>62.83</v>
      </c>
      <c r="Q3436" s="11" t="s">
        <v>8315</v>
      </c>
      <c r="R3436" s="13" t="s">
        <v>8316</v>
      </c>
      <c r="S3436" s="16">
        <f t="shared" si="260"/>
        <v>41800.380428240744</v>
      </c>
      <c r="T3436" s="16">
        <f t="shared" si="261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8"/>
        <v>112</v>
      </c>
      <c r="P3437">
        <f t="shared" si="259"/>
        <v>58.95</v>
      </c>
      <c r="Q3437" s="11" t="s">
        <v>8315</v>
      </c>
      <c r="R3437" s="13" t="s">
        <v>8316</v>
      </c>
      <c r="S3437" s="16">
        <f t="shared" si="260"/>
        <v>42572.61681712963</v>
      </c>
      <c r="T3437" s="16">
        <f t="shared" si="261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8"/>
        <v>106</v>
      </c>
      <c r="P3438">
        <f t="shared" si="259"/>
        <v>143.11000000000001</v>
      </c>
      <c r="Q3438" s="11" t="s">
        <v>8315</v>
      </c>
      <c r="R3438" s="13" t="s">
        <v>8316</v>
      </c>
      <c r="S3438" s="16">
        <f t="shared" si="260"/>
        <v>41851.541585648149</v>
      </c>
      <c r="T3438" s="16">
        <f t="shared" si="261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8"/>
        <v>101</v>
      </c>
      <c r="P3439">
        <f t="shared" si="259"/>
        <v>84.17</v>
      </c>
      <c r="Q3439" s="11" t="s">
        <v>8315</v>
      </c>
      <c r="R3439" s="13" t="s">
        <v>8316</v>
      </c>
      <c r="S3439" s="16">
        <f t="shared" si="260"/>
        <v>42205.710879629631</v>
      </c>
      <c r="T3439" s="16">
        <f t="shared" si="261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8"/>
        <v>104</v>
      </c>
      <c r="P3440">
        <f t="shared" si="259"/>
        <v>186.07</v>
      </c>
      <c r="Q3440" s="11" t="s">
        <v>8315</v>
      </c>
      <c r="R3440" t="s">
        <v>8316</v>
      </c>
      <c r="S3440" s="16">
        <f t="shared" si="260"/>
        <v>42100.927858796291</v>
      </c>
      <c r="T3440" s="16">
        <f t="shared" si="261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8"/>
        <v>135</v>
      </c>
      <c r="P3441">
        <f t="shared" si="259"/>
        <v>89.79</v>
      </c>
      <c r="Q3441" s="11" t="s">
        <v>8315</v>
      </c>
      <c r="R3441" s="13" t="s">
        <v>8316</v>
      </c>
      <c r="S3441" s="16">
        <f t="shared" si="260"/>
        <v>42374.911226851851</v>
      </c>
      <c r="T3441" s="16">
        <f t="shared" si="261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8"/>
        <v>105</v>
      </c>
      <c r="P3442">
        <f t="shared" si="259"/>
        <v>64.16</v>
      </c>
      <c r="Q3442" s="11" t="s">
        <v>8315</v>
      </c>
      <c r="R3442" s="13" t="s">
        <v>8316</v>
      </c>
      <c r="S3442" s="16">
        <f t="shared" si="260"/>
        <v>41809.12300925926</v>
      </c>
      <c r="T3442" s="16">
        <f t="shared" si="261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8"/>
        <v>103</v>
      </c>
      <c r="P3443">
        <f t="shared" si="259"/>
        <v>59.65</v>
      </c>
      <c r="Q3443" s="11" t="s">
        <v>8315</v>
      </c>
      <c r="R3443" s="13" t="s">
        <v>8316</v>
      </c>
      <c r="S3443" s="16">
        <f t="shared" si="260"/>
        <v>42294.429641203707</v>
      </c>
      <c r="T3443" s="16">
        <f t="shared" si="261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8"/>
        <v>100</v>
      </c>
      <c r="P3444">
        <f t="shared" si="259"/>
        <v>31.25</v>
      </c>
      <c r="Q3444" s="11" t="s">
        <v>8315</v>
      </c>
      <c r="R3444" s="13" t="s">
        <v>8316</v>
      </c>
      <c r="S3444" s="16">
        <f t="shared" si="260"/>
        <v>42124.841111111105</v>
      </c>
      <c r="T3444" s="16">
        <f t="shared" si="261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8"/>
        <v>186</v>
      </c>
      <c r="P3445">
        <f t="shared" si="259"/>
        <v>41.22</v>
      </c>
      <c r="Q3445" s="11" t="s">
        <v>8315</v>
      </c>
      <c r="R3445" s="13" t="s">
        <v>8316</v>
      </c>
      <c r="S3445" s="16">
        <f t="shared" si="260"/>
        <v>41861.524837962963</v>
      </c>
      <c r="T3445" s="16">
        <f t="shared" si="261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8"/>
        <v>289</v>
      </c>
      <c r="P3446">
        <f t="shared" si="259"/>
        <v>43.35</v>
      </c>
      <c r="Q3446" s="11" t="s">
        <v>8315</v>
      </c>
      <c r="R3446" t="s">
        <v>8316</v>
      </c>
      <c r="S3446" s="16">
        <f t="shared" si="260"/>
        <v>42521.291504629626</v>
      </c>
      <c r="T3446" s="16">
        <f t="shared" si="261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8"/>
        <v>100</v>
      </c>
      <c r="P3447">
        <f t="shared" si="259"/>
        <v>64.52</v>
      </c>
      <c r="Q3447" s="11" t="s">
        <v>8315</v>
      </c>
      <c r="R3447" t="s">
        <v>8316</v>
      </c>
      <c r="S3447" s="16">
        <f t="shared" si="260"/>
        <v>42272.530509259261</v>
      </c>
      <c r="T3447" s="16">
        <f t="shared" si="261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8"/>
        <v>108</v>
      </c>
      <c r="P3448">
        <f t="shared" si="259"/>
        <v>43.28</v>
      </c>
      <c r="Q3448" s="11" t="s">
        <v>8315</v>
      </c>
      <c r="R3448" t="s">
        <v>8316</v>
      </c>
      <c r="S3448" s="16">
        <f t="shared" si="260"/>
        <v>42016.832465277781</v>
      </c>
      <c r="T3448" s="16">
        <f t="shared" si="261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8"/>
        <v>108</v>
      </c>
      <c r="P3449">
        <f t="shared" si="259"/>
        <v>77</v>
      </c>
      <c r="Q3449" s="11" t="s">
        <v>8315</v>
      </c>
      <c r="R3449" s="13" t="s">
        <v>8316</v>
      </c>
      <c r="S3449" s="16">
        <f t="shared" si="260"/>
        <v>42402.889027777783</v>
      </c>
      <c r="T3449" s="16">
        <f t="shared" si="261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8"/>
        <v>110</v>
      </c>
      <c r="P3450">
        <f t="shared" si="259"/>
        <v>51.22</v>
      </c>
      <c r="Q3450" s="11" t="s">
        <v>8315</v>
      </c>
      <c r="R3450" s="13" t="s">
        <v>8316</v>
      </c>
      <c r="S3450" s="16">
        <f t="shared" si="260"/>
        <v>41960.119085648148</v>
      </c>
      <c r="T3450" s="16">
        <f t="shared" si="261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8"/>
        <v>171</v>
      </c>
      <c r="P3451">
        <f t="shared" si="259"/>
        <v>68.25</v>
      </c>
      <c r="Q3451" s="11" t="s">
        <v>8315</v>
      </c>
      <c r="R3451" s="13" t="s">
        <v>8316</v>
      </c>
      <c r="S3451" s="16">
        <f t="shared" si="260"/>
        <v>42532.052523148144</v>
      </c>
      <c r="T3451" s="16">
        <f t="shared" si="261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8"/>
        <v>152</v>
      </c>
      <c r="P3452">
        <f t="shared" si="259"/>
        <v>19.489999999999998</v>
      </c>
      <c r="Q3452" s="11" t="s">
        <v>8315</v>
      </c>
      <c r="R3452" t="s">
        <v>8316</v>
      </c>
      <c r="S3452" s="16">
        <f t="shared" si="260"/>
        <v>42036.704525462963</v>
      </c>
      <c r="T3452" s="16">
        <f t="shared" si="261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8"/>
        <v>101</v>
      </c>
      <c r="P3453">
        <f t="shared" si="259"/>
        <v>41.13</v>
      </c>
      <c r="Q3453" s="11" t="s">
        <v>8315</v>
      </c>
      <c r="R3453" s="13" t="s">
        <v>8316</v>
      </c>
      <c r="S3453" s="16">
        <f t="shared" si="260"/>
        <v>42088.723692129628</v>
      </c>
      <c r="T3453" s="16">
        <f t="shared" si="261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8"/>
        <v>153</v>
      </c>
      <c r="P3454">
        <f t="shared" si="259"/>
        <v>41.41</v>
      </c>
      <c r="Q3454" s="11" t="s">
        <v>8315</v>
      </c>
      <c r="R3454" s="13" t="s">
        <v>8316</v>
      </c>
      <c r="S3454" s="16">
        <f t="shared" si="260"/>
        <v>41820.639189814814</v>
      </c>
      <c r="T3454" s="16">
        <f t="shared" si="261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8"/>
        <v>128</v>
      </c>
      <c r="P3455">
        <f t="shared" si="259"/>
        <v>27.5</v>
      </c>
      <c r="Q3455" s="11" t="s">
        <v>8315</v>
      </c>
      <c r="R3455" t="s">
        <v>8316</v>
      </c>
      <c r="S3455" s="16">
        <f t="shared" si="260"/>
        <v>42535.97865740741</v>
      </c>
      <c r="T3455" s="16">
        <f t="shared" si="261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8"/>
        <v>101</v>
      </c>
      <c r="P3456">
        <f t="shared" si="259"/>
        <v>33.57</v>
      </c>
      <c r="Q3456" s="11" t="s">
        <v>8315</v>
      </c>
      <c r="R3456" t="s">
        <v>8316</v>
      </c>
      <c r="S3456" s="16">
        <f t="shared" si="260"/>
        <v>41821.698599537034</v>
      </c>
      <c r="T3456" s="16">
        <f t="shared" si="261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8"/>
        <v>101</v>
      </c>
      <c r="P3457">
        <f t="shared" si="259"/>
        <v>145.87</v>
      </c>
      <c r="Q3457" s="11" t="s">
        <v>8315</v>
      </c>
      <c r="R3457" s="13" t="s">
        <v>8316</v>
      </c>
      <c r="S3457" s="16">
        <f t="shared" si="260"/>
        <v>42626.7503125</v>
      </c>
      <c r="T3457" s="16">
        <f t="shared" si="261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2">ROUND(E3458/D3458*100, 0)</f>
        <v>191</v>
      </c>
      <c r="P3458">
        <f t="shared" ref="P3458:P3521" si="263">IFERROR(ROUND(E3458/L3458, 2), 0)</f>
        <v>358.69</v>
      </c>
      <c r="Q3458" s="11" t="s">
        <v>8315</v>
      </c>
      <c r="R3458" s="13" t="s">
        <v>8316</v>
      </c>
      <c r="S3458" s="16">
        <f t="shared" si="260"/>
        <v>41821.205636574072</v>
      </c>
      <c r="T3458" s="16">
        <f t="shared" si="261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2"/>
        <v>140</v>
      </c>
      <c r="P3459">
        <f t="shared" si="263"/>
        <v>50.98</v>
      </c>
      <c r="Q3459" s="11" t="s">
        <v>8315</v>
      </c>
      <c r="R3459" s="13" t="s">
        <v>8316</v>
      </c>
      <c r="S3459" s="16">
        <f t="shared" ref="S3459:S3522" si="264">(((J3459/60)/60)/24)+DATE(1970, 1, 1)</f>
        <v>42016.706678240742</v>
      </c>
      <c r="T3459" s="16">
        <f t="shared" ref="T3459:T3522" si="265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2"/>
        <v>124</v>
      </c>
      <c r="P3460">
        <f t="shared" si="263"/>
        <v>45.04</v>
      </c>
      <c r="Q3460" s="11" t="s">
        <v>8315</v>
      </c>
      <c r="R3460" s="13" t="s">
        <v>8316</v>
      </c>
      <c r="S3460" s="16">
        <f t="shared" si="264"/>
        <v>42011.202581018515</v>
      </c>
      <c r="T3460" s="16">
        <f t="shared" si="265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2"/>
        <v>126</v>
      </c>
      <c r="P3461">
        <f t="shared" si="263"/>
        <v>17.53</v>
      </c>
      <c r="Q3461" s="11" t="s">
        <v>8315</v>
      </c>
      <c r="R3461" t="s">
        <v>8316</v>
      </c>
      <c r="S3461" s="16">
        <f t="shared" si="264"/>
        <v>42480.479861111111</v>
      </c>
      <c r="T3461" s="16">
        <f t="shared" si="265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2"/>
        <v>190</v>
      </c>
      <c r="P3462">
        <f t="shared" si="263"/>
        <v>50</v>
      </c>
      <c r="Q3462" s="11" t="s">
        <v>8315</v>
      </c>
      <c r="R3462" t="s">
        <v>8316</v>
      </c>
      <c r="S3462" s="16">
        <f t="shared" si="264"/>
        <v>41852.527222222219</v>
      </c>
      <c r="T3462" s="16">
        <f t="shared" si="265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2"/>
        <v>139</v>
      </c>
      <c r="P3463">
        <f t="shared" si="263"/>
        <v>57.92</v>
      </c>
      <c r="Q3463" s="11" t="s">
        <v>8315</v>
      </c>
      <c r="R3463" s="13" t="s">
        <v>8316</v>
      </c>
      <c r="S3463" s="16">
        <f t="shared" si="264"/>
        <v>42643.632858796293</v>
      </c>
      <c r="T3463" s="16">
        <f t="shared" si="265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2"/>
        <v>202</v>
      </c>
      <c r="P3464">
        <f t="shared" si="263"/>
        <v>29.71</v>
      </c>
      <c r="Q3464" s="11" t="s">
        <v>8315</v>
      </c>
      <c r="R3464" s="13" t="s">
        <v>8316</v>
      </c>
      <c r="S3464" s="16">
        <f t="shared" si="264"/>
        <v>42179.898472222223</v>
      </c>
      <c r="T3464" s="16">
        <f t="shared" si="265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2"/>
        <v>103</v>
      </c>
      <c r="P3465">
        <f t="shared" si="263"/>
        <v>90.68</v>
      </c>
      <c r="Q3465" s="11" t="s">
        <v>8315</v>
      </c>
      <c r="R3465" t="s">
        <v>8316</v>
      </c>
      <c r="S3465" s="16">
        <f t="shared" si="264"/>
        <v>42612.918807870374</v>
      </c>
      <c r="T3465" s="16">
        <f t="shared" si="265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2"/>
        <v>102</v>
      </c>
      <c r="P3466">
        <f t="shared" si="263"/>
        <v>55.01</v>
      </c>
      <c r="Q3466" s="11" t="s">
        <v>8315</v>
      </c>
      <c r="R3466" s="13" t="s">
        <v>8316</v>
      </c>
      <c r="S3466" s="16">
        <f t="shared" si="264"/>
        <v>42575.130057870367</v>
      </c>
      <c r="T3466" s="16">
        <f t="shared" si="265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2"/>
        <v>103</v>
      </c>
      <c r="P3467">
        <f t="shared" si="263"/>
        <v>57.22</v>
      </c>
      <c r="Q3467" s="11" t="s">
        <v>8315</v>
      </c>
      <c r="R3467" t="s">
        <v>8316</v>
      </c>
      <c r="S3467" s="16">
        <f t="shared" si="264"/>
        <v>42200.625833333332</v>
      </c>
      <c r="T3467" s="16">
        <f t="shared" si="265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2"/>
        <v>127</v>
      </c>
      <c r="P3468">
        <f t="shared" si="263"/>
        <v>72.95</v>
      </c>
      <c r="Q3468" s="11" t="s">
        <v>8315</v>
      </c>
      <c r="R3468" s="13" t="s">
        <v>8316</v>
      </c>
      <c r="S3468" s="16">
        <f t="shared" si="264"/>
        <v>42420.019097222219</v>
      </c>
      <c r="T3468" s="16">
        <f t="shared" si="265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2"/>
        <v>101</v>
      </c>
      <c r="P3469">
        <f t="shared" si="263"/>
        <v>64.47</v>
      </c>
      <c r="Q3469" s="11" t="s">
        <v>8315</v>
      </c>
      <c r="R3469" s="13" t="s">
        <v>8316</v>
      </c>
      <c r="S3469" s="16">
        <f t="shared" si="264"/>
        <v>42053.671666666662</v>
      </c>
      <c r="T3469" s="16">
        <f t="shared" si="265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2"/>
        <v>122</v>
      </c>
      <c r="P3470">
        <f t="shared" si="263"/>
        <v>716.35</v>
      </c>
      <c r="Q3470" s="11" t="s">
        <v>8315</v>
      </c>
      <c r="R3470" s="13" t="s">
        <v>8316</v>
      </c>
      <c r="S3470" s="16">
        <f t="shared" si="264"/>
        <v>42605.765381944439</v>
      </c>
      <c r="T3470" s="16">
        <f t="shared" si="265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2"/>
        <v>113</v>
      </c>
      <c r="P3471">
        <f t="shared" si="263"/>
        <v>50.4</v>
      </c>
      <c r="Q3471" s="11" t="s">
        <v>8315</v>
      </c>
      <c r="R3471" s="13" t="s">
        <v>8316</v>
      </c>
      <c r="S3471" s="16">
        <f t="shared" si="264"/>
        <v>42458.641724537039</v>
      </c>
      <c r="T3471" s="16">
        <f t="shared" si="265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2"/>
        <v>150</v>
      </c>
      <c r="P3472">
        <f t="shared" si="263"/>
        <v>41.67</v>
      </c>
      <c r="Q3472" s="11" t="s">
        <v>8315</v>
      </c>
      <c r="R3472" s="13" t="s">
        <v>8316</v>
      </c>
      <c r="S3472" s="16">
        <f t="shared" si="264"/>
        <v>42529.022013888884</v>
      </c>
      <c r="T3472" s="16">
        <f t="shared" si="265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2"/>
        <v>215</v>
      </c>
      <c r="P3473">
        <f t="shared" si="263"/>
        <v>35.770000000000003</v>
      </c>
      <c r="Q3473" s="11" t="s">
        <v>8315</v>
      </c>
      <c r="R3473" t="s">
        <v>8316</v>
      </c>
      <c r="S3473" s="16">
        <f t="shared" si="264"/>
        <v>41841.820486111108</v>
      </c>
      <c r="T3473" s="16">
        <f t="shared" si="265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2"/>
        <v>102</v>
      </c>
      <c r="P3474">
        <f t="shared" si="263"/>
        <v>88.74</v>
      </c>
      <c r="Q3474" s="11" t="s">
        <v>8315</v>
      </c>
      <c r="R3474" s="13" t="s">
        <v>8316</v>
      </c>
      <c r="S3474" s="16">
        <f t="shared" si="264"/>
        <v>41928.170497685183</v>
      </c>
      <c r="T3474" s="16">
        <f t="shared" si="265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2"/>
        <v>100</v>
      </c>
      <c r="P3475">
        <f t="shared" si="263"/>
        <v>148.47999999999999</v>
      </c>
      <c r="Q3475" s="11" t="s">
        <v>8315</v>
      </c>
      <c r="R3475" s="13" t="s">
        <v>8316</v>
      </c>
      <c r="S3475" s="16">
        <f t="shared" si="264"/>
        <v>42062.834444444445</v>
      </c>
      <c r="T3475" s="16">
        <f t="shared" si="265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2"/>
        <v>101</v>
      </c>
      <c r="P3476">
        <f t="shared" si="263"/>
        <v>51.79</v>
      </c>
      <c r="Q3476" s="11" t="s">
        <v>8315</v>
      </c>
      <c r="R3476" t="s">
        <v>8316</v>
      </c>
      <c r="S3476" s="16">
        <f t="shared" si="264"/>
        <v>42541.501516203702</v>
      </c>
      <c r="T3476" s="16">
        <f t="shared" si="265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2"/>
        <v>113</v>
      </c>
      <c r="P3477">
        <f t="shared" si="263"/>
        <v>20</v>
      </c>
      <c r="Q3477" s="11" t="s">
        <v>8315</v>
      </c>
      <c r="R3477" t="s">
        <v>8316</v>
      </c>
      <c r="S3477" s="16">
        <f t="shared" si="264"/>
        <v>41918.880833333329</v>
      </c>
      <c r="T3477" s="16">
        <f t="shared" si="265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2"/>
        <v>104</v>
      </c>
      <c r="P3478">
        <f t="shared" si="263"/>
        <v>52</v>
      </c>
      <c r="Q3478" s="11" t="s">
        <v>8315</v>
      </c>
      <c r="R3478" s="13" t="s">
        <v>8316</v>
      </c>
      <c r="S3478" s="16">
        <f t="shared" si="264"/>
        <v>41921.279976851853</v>
      </c>
      <c r="T3478" s="16">
        <f t="shared" si="265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2"/>
        <v>115</v>
      </c>
      <c r="P3479">
        <f t="shared" si="263"/>
        <v>53.23</v>
      </c>
      <c r="Q3479" s="11" t="s">
        <v>8315</v>
      </c>
      <c r="R3479" s="13" t="s">
        <v>8316</v>
      </c>
      <c r="S3479" s="16">
        <f t="shared" si="264"/>
        <v>42128.736608796295</v>
      </c>
      <c r="T3479" s="16">
        <f t="shared" si="265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2"/>
        <v>113</v>
      </c>
      <c r="P3480">
        <f t="shared" si="263"/>
        <v>39.6</v>
      </c>
      <c r="Q3480" s="11" t="s">
        <v>8315</v>
      </c>
      <c r="R3480" s="13" t="s">
        <v>8316</v>
      </c>
      <c r="S3480" s="16">
        <f t="shared" si="264"/>
        <v>42053.916921296302</v>
      </c>
      <c r="T3480" s="16">
        <f t="shared" si="265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2"/>
        <v>128</v>
      </c>
      <c r="P3481">
        <f t="shared" si="263"/>
        <v>34.25</v>
      </c>
      <c r="Q3481" s="11" t="s">
        <v>8315</v>
      </c>
      <c r="R3481" t="s">
        <v>8316</v>
      </c>
      <c r="S3481" s="16">
        <f t="shared" si="264"/>
        <v>41781.855092592588</v>
      </c>
      <c r="T3481" s="16">
        <f t="shared" si="265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2"/>
        <v>143</v>
      </c>
      <c r="P3482">
        <f t="shared" si="263"/>
        <v>164.62</v>
      </c>
      <c r="Q3482" s="11" t="s">
        <v>8315</v>
      </c>
      <c r="R3482" s="13" t="s">
        <v>8316</v>
      </c>
      <c r="S3482" s="16">
        <f t="shared" si="264"/>
        <v>42171.317442129628</v>
      </c>
      <c r="T3482" s="16">
        <f t="shared" si="265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2"/>
        <v>119</v>
      </c>
      <c r="P3483">
        <f t="shared" si="263"/>
        <v>125.05</v>
      </c>
      <c r="Q3483" s="11" t="s">
        <v>8315</v>
      </c>
      <c r="R3483" t="s">
        <v>8316</v>
      </c>
      <c r="S3483" s="16">
        <f t="shared" si="264"/>
        <v>41989.24754629629</v>
      </c>
      <c r="T3483" s="16">
        <f t="shared" si="265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2"/>
        <v>138</v>
      </c>
      <c r="P3484">
        <f t="shared" si="263"/>
        <v>51.88</v>
      </c>
      <c r="Q3484" s="11" t="s">
        <v>8315</v>
      </c>
      <c r="R3484" t="s">
        <v>8316</v>
      </c>
      <c r="S3484" s="16">
        <f t="shared" si="264"/>
        <v>41796.771597222221</v>
      </c>
      <c r="T3484" s="16">
        <f t="shared" si="265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2"/>
        <v>160</v>
      </c>
      <c r="P3485">
        <f t="shared" si="263"/>
        <v>40.29</v>
      </c>
      <c r="Q3485" s="11" t="s">
        <v>8315</v>
      </c>
      <c r="R3485" s="13" t="s">
        <v>8316</v>
      </c>
      <c r="S3485" s="16">
        <f t="shared" si="264"/>
        <v>41793.668761574074</v>
      </c>
      <c r="T3485" s="16">
        <f t="shared" si="265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2"/>
        <v>114</v>
      </c>
      <c r="P3486">
        <f t="shared" si="263"/>
        <v>64.91</v>
      </c>
      <c r="Q3486" s="11" t="s">
        <v>8315</v>
      </c>
      <c r="R3486" s="13" t="s">
        <v>8316</v>
      </c>
      <c r="S3486" s="16">
        <f t="shared" si="264"/>
        <v>42506.760405092587</v>
      </c>
      <c r="T3486" s="16">
        <f t="shared" si="265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2"/>
        <v>101</v>
      </c>
      <c r="P3487">
        <f t="shared" si="263"/>
        <v>55.33</v>
      </c>
      <c r="Q3487" s="11" t="s">
        <v>8315</v>
      </c>
      <c r="R3487" s="13" t="s">
        <v>8316</v>
      </c>
      <c r="S3487" s="16">
        <f t="shared" si="264"/>
        <v>42372.693055555559</v>
      </c>
      <c r="T3487" s="16">
        <f t="shared" si="265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2"/>
        <v>155</v>
      </c>
      <c r="P3488">
        <f t="shared" si="263"/>
        <v>83.14</v>
      </c>
      <c r="Q3488" s="11" t="s">
        <v>8315</v>
      </c>
      <c r="R3488" s="13" t="s">
        <v>8316</v>
      </c>
      <c r="S3488" s="16">
        <f t="shared" si="264"/>
        <v>42126.87501157407</v>
      </c>
      <c r="T3488" s="16">
        <f t="shared" si="265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2"/>
        <v>128</v>
      </c>
      <c r="P3489">
        <f t="shared" si="263"/>
        <v>38.71</v>
      </c>
      <c r="Q3489" s="11" t="s">
        <v>8315</v>
      </c>
      <c r="R3489" t="s">
        <v>8316</v>
      </c>
      <c r="S3489" s="16">
        <f t="shared" si="264"/>
        <v>42149.940416666665</v>
      </c>
      <c r="T3489" s="16">
        <f t="shared" si="265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2"/>
        <v>121</v>
      </c>
      <c r="P3490">
        <f t="shared" si="263"/>
        <v>125.38</v>
      </c>
      <c r="Q3490" s="11" t="s">
        <v>8315</v>
      </c>
      <c r="R3490" s="13" t="s">
        <v>8316</v>
      </c>
      <c r="S3490" s="16">
        <f t="shared" si="264"/>
        <v>42087.768055555556</v>
      </c>
      <c r="T3490" s="16">
        <f t="shared" si="265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2"/>
        <v>113</v>
      </c>
      <c r="P3491">
        <f t="shared" si="263"/>
        <v>78.260000000000005</v>
      </c>
      <c r="Q3491" s="11" t="s">
        <v>8315</v>
      </c>
      <c r="R3491" t="s">
        <v>8316</v>
      </c>
      <c r="S3491" s="16">
        <f t="shared" si="264"/>
        <v>41753.635775462964</v>
      </c>
      <c r="T3491" s="16">
        <f t="shared" si="265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2"/>
        <v>128</v>
      </c>
      <c r="P3492">
        <f t="shared" si="263"/>
        <v>47.22</v>
      </c>
      <c r="Q3492" s="11" t="s">
        <v>8315</v>
      </c>
      <c r="R3492" s="13" t="s">
        <v>8316</v>
      </c>
      <c r="S3492" s="16">
        <f t="shared" si="264"/>
        <v>42443.802361111113</v>
      </c>
      <c r="T3492" s="16">
        <f t="shared" si="265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2"/>
        <v>158</v>
      </c>
      <c r="P3493">
        <f t="shared" si="263"/>
        <v>79.099999999999994</v>
      </c>
      <c r="Q3493" s="11" t="s">
        <v>8315</v>
      </c>
      <c r="R3493" s="13" t="s">
        <v>8316</v>
      </c>
      <c r="S3493" s="16">
        <f t="shared" si="264"/>
        <v>42121.249814814815</v>
      </c>
      <c r="T3493" s="16">
        <f t="shared" si="265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2"/>
        <v>105</v>
      </c>
      <c r="P3494">
        <f t="shared" si="263"/>
        <v>114.29</v>
      </c>
      <c r="Q3494" s="11" t="s">
        <v>8315</v>
      </c>
      <c r="R3494" s="13" t="s">
        <v>8316</v>
      </c>
      <c r="S3494" s="16">
        <f t="shared" si="264"/>
        <v>42268.009224537032</v>
      </c>
      <c r="T3494" s="16">
        <f t="shared" si="265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2"/>
        <v>100</v>
      </c>
      <c r="P3495">
        <f t="shared" si="263"/>
        <v>51.72</v>
      </c>
      <c r="Q3495" s="11" t="s">
        <v>8315</v>
      </c>
      <c r="R3495" s="13" t="s">
        <v>8316</v>
      </c>
      <c r="S3495" s="16">
        <f t="shared" si="264"/>
        <v>41848.866157407407</v>
      </c>
      <c r="T3495" s="16">
        <f t="shared" si="265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2"/>
        <v>100</v>
      </c>
      <c r="P3496">
        <f t="shared" si="263"/>
        <v>30.77</v>
      </c>
      <c r="Q3496" s="11" t="s">
        <v>8315</v>
      </c>
      <c r="R3496" s="13" t="s">
        <v>8316</v>
      </c>
      <c r="S3496" s="16">
        <f t="shared" si="264"/>
        <v>42689.214988425927</v>
      </c>
      <c r="T3496" s="16">
        <f t="shared" si="265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2"/>
        <v>107</v>
      </c>
      <c r="P3497">
        <f t="shared" si="263"/>
        <v>74.209999999999994</v>
      </c>
      <c r="Q3497" s="11" t="s">
        <v>8315</v>
      </c>
      <c r="R3497" t="s">
        <v>8316</v>
      </c>
      <c r="S3497" s="16">
        <f t="shared" si="264"/>
        <v>41915.762835648151</v>
      </c>
      <c r="T3497" s="16">
        <f t="shared" si="265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2"/>
        <v>124</v>
      </c>
      <c r="P3498">
        <f t="shared" si="263"/>
        <v>47.85</v>
      </c>
      <c r="Q3498" s="11" t="s">
        <v>8315</v>
      </c>
      <c r="R3498" s="13" t="s">
        <v>8316</v>
      </c>
      <c r="S3498" s="16">
        <f t="shared" si="264"/>
        <v>42584.846828703703</v>
      </c>
      <c r="T3498" s="16">
        <f t="shared" si="265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2"/>
        <v>109</v>
      </c>
      <c r="P3499">
        <f t="shared" si="263"/>
        <v>34.409999999999997</v>
      </c>
      <c r="Q3499" s="11" t="s">
        <v>8315</v>
      </c>
      <c r="R3499" s="13" t="s">
        <v>8316</v>
      </c>
      <c r="S3499" s="16">
        <f t="shared" si="264"/>
        <v>42511.741944444439</v>
      </c>
      <c r="T3499" s="16">
        <f t="shared" si="265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2"/>
        <v>102</v>
      </c>
      <c r="P3500">
        <f t="shared" si="263"/>
        <v>40.24</v>
      </c>
      <c r="Q3500" s="11" t="s">
        <v>8315</v>
      </c>
      <c r="R3500" t="s">
        <v>8316</v>
      </c>
      <c r="S3500" s="16">
        <f t="shared" si="264"/>
        <v>42459.15861111111</v>
      </c>
      <c r="T3500" s="16">
        <f t="shared" si="265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2"/>
        <v>106</v>
      </c>
      <c r="P3501">
        <f t="shared" si="263"/>
        <v>60.29</v>
      </c>
      <c r="Q3501" s="11" t="s">
        <v>8315</v>
      </c>
      <c r="R3501" s="13" t="s">
        <v>8316</v>
      </c>
      <c r="S3501" s="16">
        <f t="shared" si="264"/>
        <v>42132.036168981482</v>
      </c>
      <c r="T3501" s="16">
        <f t="shared" si="265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2"/>
        <v>106</v>
      </c>
      <c r="P3502">
        <f t="shared" si="263"/>
        <v>25.31</v>
      </c>
      <c r="Q3502" s="11" t="s">
        <v>8315</v>
      </c>
      <c r="R3502" s="13" t="s">
        <v>8316</v>
      </c>
      <c r="S3502" s="16">
        <f t="shared" si="264"/>
        <v>42419.91942129629</v>
      </c>
      <c r="T3502" s="16">
        <f t="shared" si="265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2"/>
        <v>101</v>
      </c>
      <c r="P3503">
        <f t="shared" si="263"/>
        <v>35.950000000000003</v>
      </c>
      <c r="Q3503" s="11" t="s">
        <v>8315</v>
      </c>
      <c r="R3503" t="s">
        <v>8316</v>
      </c>
      <c r="S3503" s="16">
        <f t="shared" si="264"/>
        <v>42233.763831018514</v>
      </c>
      <c r="T3503" s="16">
        <f t="shared" si="265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2"/>
        <v>105</v>
      </c>
      <c r="P3504">
        <f t="shared" si="263"/>
        <v>136</v>
      </c>
      <c r="Q3504" s="11" t="s">
        <v>8315</v>
      </c>
      <c r="R3504" s="13" t="s">
        <v>8316</v>
      </c>
      <c r="S3504" s="16">
        <f t="shared" si="264"/>
        <v>42430.839398148149</v>
      </c>
      <c r="T3504" s="16">
        <f t="shared" si="265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2"/>
        <v>108</v>
      </c>
      <c r="P3505">
        <f t="shared" si="263"/>
        <v>70.760000000000005</v>
      </c>
      <c r="Q3505" s="11" t="s">
        <v>8315</v>
      </c>
      <c r="R3505" t="s">
        <v>8316</v>
      </c>
      <c r="S3505" s="16">
        <f t="shared" si="264"/>
        <v>42545.478333333333</v>
      </c>
      <c r="T3505" s="16">
        <f t="shared" si="265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2"/>
        <v>100</v>
      </c>
      <c r="P3506">
        <f t="shared" si="263"/>
        <v>125</v>
      </c>
      <c r="Q3506" s="11" t="s">
        <v>8315</v>
      </c>
      <c r="R3506" s="13" t="s">
        <v>8316</v>
      </c>
      <c r="S3506" s="16">
        <f t="shared" si="264"/>
        <v>42297.748738425929</v>
      </c>
      <c r="T3506" s="16">
        <f t="shared" si="265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2"/>
        <v>104</v>
      </c>
      <c r="P3507">
        <f t="shared" si="263"/>
        <v>66.510000000000005</v>
      </c>
      <c r="Q3507" s="11" t="s">
        <v>8315</v>
      </c>
      <c r="R3507" s="13" t="s">
        <v>8316</v>
      </c>
      <c r="S3507" s="16">
        <f t="shared" si="264"/>
        <v>41760.935706018521</v>
      </c>
      <c r="T3507" s="16">
        <f t="shared" si="265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2"/>
        <v>102</v>
      </c>
      <c r="P3508">
        <f t="shared" si="263"/>
        <v>105</v>
      </c>
      <c r="Q3508" s="11" t="s">
        <v>8315</v>
      </c>
      <c r="R3508" s="13" t="s">
        <v>8316</v>
      </c>
      <c r="S3508" s="16">
        <f t="shared" si="264"/>
        <v>41829.734259259261</v>
      </c>
      <c r="T3508" s="16">
        <f t="shared" si="265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2"/>
        <v>104</v>
      </c>
      <c r="P3509">
        <f t="shared" si="263"/>
        <v>145</v>
      </c>
      <c r="Q3509" s="11" t="s">
        <v>8315</v>
      </c>
      <c r="R3509" s="13" t="s">
        <v>8316</v>
      </c>
      <c r="S3509" s="16">
        <f t="shared" si="264"/>
        <v>42491.92288194444</v>
      </c>
      <c r="T3509" s="16">
        <f t="shared" si="265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2"/>
        <v>180</v>
      </c>
      <c r="P3510">
        <f t="shared" si="263"/>
        <v>12</v>
      </c>
      <c r="Q3510" s="11" t="s">
        <v>8315</v>
      </c>
      <c r="R3510" t="s">
        <v>8316</v>
      </c>
      <c r="S3510" s="16">
        <f t="shared" si="264"/>
        <v>42477.729780092588</v>
      </c>
      <c r="T3510" s="16">
        <f t="shared" si="265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2"/>
        <v>106</v>
      </c>
      <c r="P3511">
        <f t="shared" si="263"/>
        <v>96.67</v>
      </c>
      <c r="Q3511" s="11" t="s">
        <v>8315</v>
      </c>
      <c r="R3511" s="13" t="s">
        <v>8316</v>
      </c>
      <c r="S3511" s="16">
        <f t="shared" si="264"/>
        <v>41950.859560185185</v>
      </c>
      <c r="T3511" s="16">
        <f t="shared" si="265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2"/>
        <v>101</v>
      </c>
      <c r="P3512">
        <f t="shared" si="263"/>
        <v>60.33</v>
      </c>
      <c r="Q3512" s="11" t="s">
        <v>8315</v>
      </c>
      <c r="R3512" s="13" t="s">
        <v>8316</v>
      </c>
      <c r="S3512" s="16">
        <f t="shared" si="264"/>
        <v>41802.62090277778</v>
      </c>
      <c r="T3512" s="16">
        <f t="shared" si="265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2"/>
        <v>101</v>
      </c>
      <c r="P3513">
        <f t="shared" si="263"/>
        <v>79.89</v>
      </c>
      <c r="Q3513" s="11" t="s">
        <v>8315</v>
      </c>
      <c r="R3513" t="s">
        <v>8316</v>
      </c>
      <c r="S3513" s="16">
        <f t="shared" si="264"/>
        <v>41927.873784722222</v>
      </c>
      <c r="T3513" s="16">
        <f t="shared" si="265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2"/>
        <v>100</v>
      </c>
      <c r="P3514">
        <f t="shared" si="263"/>
        <v>58.82</v>
      </c>
      <c r="Q3514" s="11" t="s">
        <v>8315</v>
      </c>
      <c r="R3514" t="s">
        <v>8316</v>
      </c>
      <c r="S3514" s="16">
        <f t="shared" si="264"/>
        <v>42057.536944444444</v>
      </c>
      <c r="T3514" s="16">
        <f t="shared" si="265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2"/>
        <v>118</v>
      </c>
      <c r="P3515">
        <f t="shared" si="263"/>
        <v>75.34</v>
      </c>
      <c r="Q3515" s="11" t="s">
        <v>8315</v>
      </c>
      <c r="R3515" s="13" t="s">
        <v>8316</v>
      </c>
      <c r="S3515" s="16">
        <f t="shared" si="264"/>
        <v>41781.096203703702</v>
      </c>
      <c r="T3515" s="16">
        <f t="shared" si="265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2"/>
        <v>110</v>
      </c>
      <c r="P3516">
        <f t="shared" si="263"/>
        <v>55</v>
      </c>
      <c r="Q3516" s="11" t="s">
        <v>8315</v>
      </c>
      <c r="R3516" s="13" t="s">
        <v>8316</v>
      </c>
      <c r="S3516" s="16">
        <f t="shared" si="264"/>
        <v>42020.846666666665</v>
      </c>
      <c r="T3516" s="16">
        <f t="shared" si="265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2"/>
        <v>103</v>
      </c>
      <c r="P3517">
        <f t="shared" si="263"/>
        <v>66.959999999999994</v>
      </c>
      <c r="Q3517" s="11" t="s">
        <v>8315</v>
      </c>
      <c r="R3517" s="13" t="s">
        <v>8316</v>
      </c>
      <c r="S3517" s="16">
        <f t="shared" si="264"/>
        <v>42125.772812499999</v>
      </c>
      <c r="T3517" s="16">
        <f t="shared" si="265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2"/>
        <v>100</v>
      </c>
      <c r="P3518">
        <f t="shared" si="263"/>
        <v>227.27</v>
      </c>
      <c r="Q3518" s="11" t="s">
        <v>8315</v>
      </c>
      <c r="R3518" s="13" t="s">
        <v>8316</v>
      </c>
      <c r="S3518" s="16">
        <f t="shared" si="264"/>
        <v>41856.010069444441</v>
      </c>
      <c r="T3518" s="16">
        <f t="shared" si="265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2"/>
        <v>100</v>
      </c>
      <c r="P3519">
        <f t="shared" si="263"/>
        <v>307.69</v>
      </c>
      <c r="Q3519" s="11" t="s">
        <v>8315</v>
      </c>
      <c r="R3519" t="s">
        <v>8316</v>
      </c>
      <c r="S3519" s="16">
        <f t="shared" si="264"/>
        <v>41794.817523148151</v>
      </c>
      <c r="T3519" s="16">
        <f t="shared" si="265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2"/>
        <v>110</v>
      </c>
      <c r="P3520">
        <f t="shared" si="263"/>
        <v>50.02</v>
      </c>
      <c r="Q3520" s="11" t="s">
        <v>8315</v>
      </c>
      <c r="R3520" s="13" t="s">
        <v>8316</v>
      </c>
      <c r="S3520" s="16">
        <f t="shared" si="264"/>
        <v>41893.783553240741</v>
      </c>
      <c r="T3520" s="16">
        <f t="shared" si="265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2"/>
        <v>101</v>
      </c>
      <c r="P3521">
        <f t="shared" si="263"/>
        <v>72.39</v>
      </c>
      <c r="Q3521" s="11" t="s">
        <v>8315</v>
      </c>
      <c r="R3521" t="s">
        <v>8316</v>
      </c>
      <c r="S3521" s="16">
        <f t="shared" si="264"/>
        <v>42037.598958333328</v>
      </c>
      <c r="T3521" s="16">
        <f t="shared" si="265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66">ROUND(E3522/D3522*100, 0)</f>
        <v>101</v>
      </c>
      <c r="P3522">
        <f t="shared" ref="P3522:P3585" si="267">IFERROR(ROUND(E3522/L3522, 2), 0)</f>
        <v>95.95</v>
      </c>
      <c r="Q3522" s="11" t="s">
        <v>8315</v>
      </c>
      <c r="R3522" t="s">
        <v>8316</v>
      </c>
      <c r="S3522" s="16">
        <f t="shared" si="264"/>
        <v>42227.824212962965</v>
      </c>
      <c r="T3522" s="16">
        <f t="shared" si="265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6"/>
        <v>169</v>
      </c>
      <c r="P3523">
        <f t="shared" si="267"/>
        <v>45.62</v>
      </c>
      <c r="Q3523" s="11" t="s">
        <v>8315</v>
      </c>
      <c r="R3523" s="13" t="s">
        <v>8316</v>
      </c>
      <c r="S3523" s="16">
        <f t="shared" ref="S3523:S3586" si="268">(((J3523/60)/60)/24)+DATE(1970, 1, 1)</f>
        <v>41881.361342592594</v>
      </c>
      <c r="T3523" s="16">
        <f t="shared" ref="T3523:T3586" si="269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6"/>
        <v>100</v>
      </c>
      <c r="P3524">
        <f t="shared" si="267"/>
        <v>41.03</v>
      </c>
      <c r="Q3524" s="11" t="s">
        <v>8315</v>
      </c>
      <c r="R3524" t="s">
        <v>8316</v>
      </c>
      <c r="S3524" s="16">
        <f t="shared" si="268"/>
        <v>42234.789884259255</v>
      </c>
      <c r="T3524" s="16">
        <f t="shared" si="269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6"/>
        <v>114</v>
      </c>
      <c r="P3525">
        <f t="shared" si="267"/>
        <v>56.83</v>
      </c>
      <c r="Q3525" s="11" t="s">
        <v>8315</v>
      </c>
      <c r="R3525" t="s">
        <v>8316</v>
      </c>
      <c r="S3525" s="16">
        <f t="shared" si="268"/>
        <v>42581.397546296299</v>
      </c>
      <c r="T3525" s="16">
        <f t="shared" si="269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6"/>
        <v>102</v>
      </c>
      <c r="P3526">
        <f t="shared" si="267"/>
        <v>137.24</v>
      </c>
      <c r="Q3526" s="11" t="s">
        <v>8315</v>
      </c>
      <c r="R3526" s="13" t="s">
        <v>8316</v>
      </c>
      <c r="S3526" s="16">
        <f t="shared" si="268"/>
        <v>41880.76357638889</v>
      </c>
      <c r="T3526" s="16">
        <f t="shared" si="269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6"/>
        <v>106</v>
      </c>
      <c r="P3527">
        <f t="shared" si="267"/>
        <v>75.709999999999994</v>
      </c>
      <c r="Q3527" s="11" t="s">
        <v>8315</v>
      </c>
      <c r="R3527" s="13" t="s">
        <v>8316</v>
      </c>
      <c r="S3527" s="16">
        <f t="shared" si="268"/>
        <v>42214.6956712963</v>
      </c>
      <c r="T3527" s="16">
        <f t="shared" si="269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6"/>
        <v>102</v>
      </c>
      <c r="P3528">
        <f t="shared" si="267"/>
        <v>99</v>
      </c>
      <c r="Q3528" s="11" t="s">
        <v>8315</v>
      </c>
      <c r="R3528" s="13" t="s">
        <v>8316</v>
      </c>
      <c r="S3528" s="16">
        <f t="shared" si="268"/>
        <v>42460.335312499999</v>
      </c>
      <c r="T3528" s="16">
        <f t="shared" si="269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6"/>
        <v>117</v>
      </c>
      <c r="P3529">
        <f t="shared" si="267"/>
        <v>81.569999999999993</v>
      </c>
      <c r="Q3529" s="11" t="s">
        <v>8315</v>
      </c>
      <c r="R3529" s="13" t="s">
        <v>8316</v>
      </c>
      <c r="S3529" s="16">
        <f t="shared" si="268"/>
        <v>42167.023206018523</v>
      </c>
      <c r="T3529" s="16">
        <f t="shared" si="269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6"/>
        <v>101</v>
      </c>
      <c r="P3530">
        <f t="shared" si="267"/>
        <v>45.11</v>
      </c>
      <c r="Q3530" s="11" t="s">
        <v>8315</v>
      </c>
      <c r="R3530" t="s">
        <v>8316</v>
      </c>
      <c r="S3530" s="16">
        <f t="shared" si="268"/>
        <v>42733.50136574074</v>
      </c>
      <c r="T3530" s="16">
        <f t="shared" si="269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6"/>
        <v>132</v>
      </c>
      <c r="P3531">
        <f t="shared" si="267"/>
        <v>36.67</v>
      </c>
      <c r="Q3531" s="11" t="s">
        <v>8315</v>
      </c>
      <c r="R3531" s="13" t="s">
        <v>8316</v>
      </c>
      <c r="S3531" s="16">
        <f t="shared" si="268"/>
        <v>42177.761782407411</v>
      </c>
      <c r="T3531" s="16">
        <f t="shared" si="269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6"/>
        <v>100</v>
      </c>
      <c r="P3532">
        <f t="shared" si="267"/>
        <v>125</v>
      </c>
      <c r="Q3532" s="11" t="s">
        <v>8315</v>
      </c>
      <c r="R3532" t="s">
        <v>8316</v>
      </c>
      <c r="S3532" s="16">
        <f t="shared" si="268"/>
        <v>42442.623344907406</v>
      </c>
      <c r="T3532" s="16">
        <f t="shared" si="269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6"/>
        <v>128</v>
      </c>
      <c r="P3533">
        <f t="shared" si="267"/>
        <v>49.23</v>
      </c>
      <c r="Q3533" s="11" t="s">
        <v>8315</v>
      </c>
      <c r="R3533" s="13" t="s">
        <v>8316</v>
      </c>
      <c r="S3533" s="16">
        <f t="shared" si="268"/>
        <v>42521.654328703706</v>
      </c>
      <c r="T3533" s="16">
        <f t="shared" si="269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6"/>
        <v>119</v>
      </c>
      <c r="P3534">
        <f t="shared" si="267"/>
        <v>42.3</v>
      </c>
      <c r="Q3534" s="11" t="s">
        <v>8315</v>
      </c>
      <c r="R3534" s="13" t="s">
        <v>8316</v>
      </c>
      <c r="S3534" s="16">
        <f t="shared" si="268"/>
        <v>41884.599849537037</v>
      </c>
      <c r="T3534" s="16">
        <f t="shared" si="269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6"/>
        <v>126</v>
      </c>
      <c r="P3535">
        <f t="shared" si="267"/>
        <v>78.88</v>
      </c>
      <c r="Q3535" s="11" t="s">
        <v>8315</v>
      </c>
      <c r="R3535" s="13" t="s">
        <v>8316</v>
      </c>
      <c r="S3535" s="16">
        <f t="shared" si="268"/>
        <v>42289.761192129634</v>
      </c>
      <c r="T3535" s="16">
        <f t="shared" si="269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6"/>
        <v>156</v>
      </c>
      <c r="P3536">
        <f t="shared" si="267"/>
        <v>38.28</v>
      </c>
      <c r="Q3536" s="11" t="s">
        <v>8315</v>
      </c>
      <c r="R3536" s="13" t="s">
        <v>8316</v>
      </c>
      <c r="S3536" s="16">
        <f t="shared" si="268"/>
        <v>42243.6252662037</v>
      </c>
      <c r="T3536" s="16">
        <f t="shared" si="269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6"/>
        <v>103</v>
      </c>
      <c r="P3537">
        <f t="shared" si="267"/>
        <v>44.85</v>
      </c>
      <c r="Q3537" s="11" t="s">
        <v>8315</v>
      </c>
      <c r="R3537" t="s">
        <v>8316</v>
      </c>
      <c r="S3537" s="16">
        <f t="shared" si="268"/>
        <v>42248.640162037031</v>
      </c>
      <c r="T3537" s="16">
        <f t="shared" si="269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6"/>
        <v>153</v>
      </c>
      <c r="P3538">
        <f t="shared" si="267"/>
        <v>13.53</v>
      </c>
      <c r="Q3538" s="11" t="s">
        <v>8315</v>
      </c>
      <c r="R3538" t="s">
        <v>8316</v>
      </c>
      <c r="S3538" s="16">
        <f t="shared" si="268"/>
        <v>42328.727141203708</v>
      </c>
      <c r="T3538" s="16">
        <f t="shared" si="269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6"/>
        <v>180</v>
      </c>
      <c r="P3539">
        <f t="shared" si="267"/>
        <v>43.5</v>
      </c>
      <c r="Q3539" s="11" t="s">
        <v>8315</v>
      </c>
      <c r="R3539" t="s">
        <v>8316</v>
      </c>
      <c r="S3539" s="16">
        <f t="shared" si="268"/>
        <v>41923.354351851849</v>
      </c>
      <c r="T3539" s="16">
        <f t="shared" si="269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6"/>
        <v>128</v>
      </c>
      <c r="P3540">
        <f t="shared" si="267"/>
        <v>30.95</v>
      </c>
      <c r="Q3540" s="11" t="s">
        <v>8315</v>
      </c>
      <c r="R3540" t="s">
        <v>8316</v>
      </c>
      <c r="S3540" s="16">
        <f t="shared" si="268"/>
        <v>42571.420601851853</v>
      </c>
      <c r="T3540" s="16">
        <f t="shared" si="269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6"/>
        <v>120</v>
      </c>
      <c r="P3541">
        <f t="shared" si="267"/>
        <v>55.23</v>
      </c>
      <c r="Q3541" s="11" t="s">
        <v>8315</v>
      </c>
      <c r="R3541" s="13" t="s">
        <v>8316</v>
      </c>
      <c r="S3541" s="16">
        <f t="shared" si="268"/>
        <v>42600.756041666667</v>
      </c>
      <c r="T3541" s="16">
        <f t="shared" si="269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6"/>
        <v>123</v>
      </c>
      <c r="P3542">
        <f t="shared" si="267"/>
        <v>46.13</v>
      </c>
      <c r="Q3542" s="11" t="s">
        <v>8315</v>
      </c>
      <c r="R3542" t="s">
        <v>8316</v>
      </c>
      <c r="S3542" s="16">
        <f t="shared" si="268"/>
        <v>42517.003368055557</v>
      </c>
      <c r="T3542" s="16">
        <f t="shared" si="269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6"/>
        <v>105</v>
      </c>
      <c r="P3543">
        <f t="shared" si="267"/>
        <v>39.380000000000003</v>
      </c>
      <c r="Q3543" s="11" t="s">
        <v>8315</v>
      </c>
      <c r="R3543" t="s">
        <v>8316</v>
      </c>
      <c r="S3543" s="16">
        <f t="shared" si="268"/>
        <v>42222.730034722219</v>
      </c>
      <c r="T3543" s="16">
        <f t="shared" si="269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6"/>
        <v>102</v>
      </c>
      <c r="P3544">
        <f t="shared" si="267"/>
        <v>66.150000000000006</v>
      </c>
      <c r="Q3544" s="11" t="s">
        <v>8315</v>
      </c>
      <c r="R3544" s="13" t="s">
        <v>8316</v>
      </c>
      <c r="S3544" s="16">
        <f t="shared" si="268"/>
        <v>41829.599791666667</v>
      </c>
      <c r="T3544" s="16">
        <f t="shared" si="269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6"/>
        <v>105</v>
      </c>
      <c r="P3545">
        <f t="shared" si="267"/>
        <v>54.14</v>
      </c>
      <c r="Q3545" s="11" t="s">
        <v>8315</v>
      </c>
      <c r="R3545" t="s">
        <v>8316</v>
      </c>
      <c r="S3545" s="16">
        <f t="shared" si="268"/>
        <v>42150.755312499998</v>
      </c>
      <c r="T3545" s="16">
        <f t="shared" si="269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6"/>
        <v>100</v>
      </c>
      <c r="P3546">
        <f t="shared" si="267"/>
        <v>104.17</v>
      </c>
      <c r="Q3546" s="11" t="s">
        <v>8315</v>
      </c>
      <c r="R3546" s="13" t="s">
        <v>8316</v>
      </c>
      <c r="S3546" s="16">
        <f t="shared" si="268"/>
        <v>42040.831678240742</v>
      </c>
      <c r="T3546" s="16">
        <f t="shared" si="269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6"/>
        <v>100</v>
      </c>
      <c r="P3547">
        <f t="shared" si="267"/>
        <v>31.38</v>
      </c>
      <c r="Q3547" s="11" t="s">
        <v>8315</v>
      </c>
      <c r="R3547" s="13" t="s">
        <v>8316</v>
      </c>
      <c r="S3547" s="16">
        <f t="shared" si="268"/>
        <v>42075.807395833333</v>
      </c>
      <c r="T3547" s="16">
        <f t="shared" si="269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6"/>
        <v>102</v>
      </c>
      <c r="P3548">
        <f t="shared" si="267"/>
        <v>59.21</v>
      </c>
      <c r="Q3548" s="11" t="s">
        <v>8315</v>
      </c>
      <c r="R3548" s="13" t="s">
        <v>8316</v>
      </c>
      <c r="S3548" s="16">
        <f t="shared" si="268"/>
        <v>42073.660694444443</v>
      </c>
      <c r="T3548" s="16">
        <f t="shared" si="269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6"/>
        <v>114</v>
      </c>
      <c r="P3549">
        <f t="shared" si="267"/>
        <v>119.18</v>
      </c>
      <c r="Q3549" s="11" t="s">
        <v>8315</v>
      </c>
      <c r="R3549" s="13" t="s">
        <v>8316</v>
      </c>
      <c r="S3549" s="16">
        <f t="shared" si="268"/>
        <v>42480.078715277778</v>
      </c>
      <c r="T3549" s="16">
        <f t="shared" si="269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6"/>
        <v>102</v>
      </c>
      <c r="P3550">
        <f t="shared" si="267"/>
        <v>164.62</v>
      </c>
      <c r="Q3550" s="11" t="s">
        <v>8315</v>
      </c>
      <c r="R3550" s="13" t="s">
        <v>8316</v>
      </c>
      <c r="S3550" s="16">
        <f t="shared" si="268"/>
        <v>42411.942291666666</v>
      </c>
      <c r="T3550" s="16">
        <f t="shared" si="269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6"/>
        <v>102</v>
      </c>
      <c r="P3551">
        <f t="shared" si="267"/>
        <v>24.29</v>
      </c>
      <c r="Q3551" s="11" t="s">
        <v>8315</v>
      </c>
      <c r="R3551" t="s">
        <v>8316</v>
      </c>
      <c r="S3551" s="16">
        <f t="shared" si="268"/>
        <v>42223.394363425927</v>
      </c>
      <c r="T3551" s="16">
        <f t="shared" si="269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6"/>
        <v>105</v>
      </c>
      <c r="P3552">
        <f t="shared" si="267"/>
        <v>40.94</v>
      </c>
      <c r="Q3552" s="11" t="s">
        <v>8315</v>
      </c>
      <c r="R3552" t="s">
        <v>8316</v>
      </c>
      <c r="S3552" s="16">
        <f t="shared" si="268"/>
        <v>42462.893495370372</v>
      </c>
      <c r="T3552" s="16">
        <f t="shared" si="269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6"/>
        <v>102</v>
      </c>
      <c r="P3553">
        <f t="shared" si="267"/>
        <v>61.1</v>
      </c>
      <c r="Q3553" s="11" t="s">
        <v>8315</v>
      </c>
      <c r="R3553" s="13" t="s">
        <v>8316</v>
      </c>
      <c r="S3553" s="16">
        <f t="shared" si="268"/>
        <v>41753.515856481477</v>
      </c>
      <c r="T3553" s="16">
        <f t="shared" si="269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6"/>
        <v>100</v>
      </c>
      <c r="P3554">
        <f t="shared" si="267"/>
        <v>38.65</v>
      </c>
      <c r="Q3554" s="11" t="s">
        <v>8315</v>
      </c>
      <c r="R3554" t="s">
        <v>8316</v>
      </c>
      <c r="S3554" s="16">
        <f t="shared" si="268"/>
        <v>41788.587083333332</v>
      </c>
      <c r="T3554" s="16">
        <f t="shared" si="269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6"/>
        <v>106</v>
      </c>
      <c r="P3555">
        <f t="shared" si="267"/>
        <v>56.2</v>
      </c>
      <c r="Q3555" s="11" t="s">
        <v>8315</v>
      </c>
      <c r="R3555" s="13" t="s">
        <v>8316</v>
      </c>
      <c r="S3555" s="16">
        <f t="shared" si="268"/>
        <v>42196.028703703705</v>
      </c>
      <c r="T3555" s="16">
        <f t="shared" si="269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6"/>
        <v>113</v>
      </c>
      <c r="P3556">
        <f t="shared" si="267"/>
        <v>107</v>
      </c>
      <c r="Q3556" s="11" t="s">
        <v>8315</v>
      </c>
      <c r="R3556" s="13" t="s">
        <v>8316</v>
      </c>
      <c r="S3556" s="16">
        <f t="shared" si="268"/>
        <v>42016.050451388888</v>
      </c>
      <c r="T3556" s="16">
        <f t="shared" si="269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6"/>
        <v>100</v>
      </c>
      <c r="P3557">
        <f t="shared" si="267"/>
        <v>171.43</v>
      </c>
      <c r="Q3557" s="11" t="s">
        <v>8315</v>
      </c>
      <c r="R3557" t="s">
        <v>8316</v>
      </c>
      <c r="S3557" s="16">
        <f t="shared" si="268"/>
        <v>42661.442060185189</v>
      </c>
      <c r="T3557" s="16">
        <f t="shared" si="269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6"/>
        <v>100</v>
      </c>
      <c r="P3558">
        <f t="shared" si="267"/>
        <v>110.5</v>
      </c>
      <c r="Q3558" s="11" t="s">
        <v>8315</v>
      </c>
      <c r="R3558" t="s">
        <v>8316</v>
      </c>
      <c r="S3558" s="16">
        <f t="shared" si="268"/>
        <v>41808.649583333332</v>
      </c>
      <c r="T3558" s="16">
        <f t="shared" si="269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6"/>
        <v>100</v>
      </c>
      <c r="P3559">
        <f t="shared" si="267"/>
        <v>179.28</v>
      </c>
      <c r="Q3559" s="11" t="s">
        <v>8315</v>
      </c>
      <c r="R3559" s="13" t="s">
        <v>8316</v>
      </c>
      <c r="S3559" s="16">
        <f t="shared" si="268"/>
        <v>41730.276747685188</v>
      </c>
      <c r="T3559" s="16">
        <f t="shared" si="269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6"/>
        <v>144</v>
      </c>
      <c r="P3560">
        <f t="shared" si="267"/>
        <v>22.91</v>
      </c>
      <c r="Q3560" s="11" t="s">
        <v>8315</v>
      </c>
      <c r="R3560" t="s">
        <v>8316</v>
      </c>
      <c r="S3560" s="16">
        <f t="shared" si="268"/>
        <v>42139.816840277781</v>
      </c>
      <c r="T3560" s="16">
        <f t="shared" si="269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6"/>
        <v>104</v>
      </c>
      <c r="P3561">
        <f t="shared" si="267"/>
        <v>43.13</v>
      </c>
      <c r="Q3561" s="11" t="s">
        <v>8315</v>
      </c>
      <c r="R3561" t="s">
        <v>8316</v>
      </c>
      <c r="S3561" s="16">
        <f t="shared" si="268"/>
        <v>42194.096157407403</v>
      </c>
      <c r="T3561" s="16">
        <f t="shared" si="269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6"/>
        <v>108</v>
      </c>
      <c r="P3562">
        <f t="shared" si="267"/>
        <v>46.89</v>
      </c>
      <c r="Q3562" s="11" t="s">
        <v>8315</v>
      </c>
      <c r="R3562" t="s">
        <v>8316</v>
      </c>
      <c r="S3562" s="16">
        <f t="shared" si="268"/>
        <v>42115.889652777783</v>
      </c>
      <c r="T3562" s="16">
        <f t="shared" si="269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6"/>
        <v>102</v>
      </c>
      <c r="P3563">
        <f t="shared" si="267"/>
        <v>47.41</v>
      </c>
      <c r="Q3563" s="11" t="s">
        <v>8315</v>
      </c>
      <c r="R3563" s="13" t="s">
        <v>8316</v>
      </c>
      <c r="S3563" s="16">
        <f t="shared" si="268"/>
        <v>42203.680300925931</v>
      </c>
      <c r="T3563" s="16">
        <f t="shared" si="269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6"/>
        <v>149</v>
      </c>
      <c r="P3564">
        <f t="shared" si="267"/>
        <v>15.13</v>
      </c>
      <c r="Q3564" s="11" t="s">
        <v>8315</v>
      </c>
      <c r="R3564" t="s">
        <v>8316</v>
      </c>
      <c r="S3564" s="16">
        <f t="shared" si="268"/>
        <v>42433.761886574073</v>
      </c>
      <c r="T3564" s="16">
        <f t="shared" si="269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6"/>
        <v>105</v>
      </c>
      <c r="P3565">
        <f t="shared" si="267"/>
        <v>21.1</v>
      </c>
      <c r="Q3565" s="11" t="s">
        <v>8315</v>
      </c>
      <c r="R3565" t="s">
        <v>8316</v>
      </c>
      <c r="S3565" s="16">
        <f t="shared" si="268"/>
        <v>42555.671944444446</v>
      </c>
      <c r="T3565" s="16">
        <f t="shared" si="269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6"/>
        <v>101</v>
      </c>
      <c r="P3566">
        <f t="shared" si="267"/>
        <v>59.12</v>
      </c>
      <c r="Q3566" s="11" t="s">
        <v>8315</v>
      </c>
      <c r="R3566" t="s">
        <v>8316</v>
      </c>
      <c r="S3566" s="16">
        <f t="shared" si="268"/>
        <v>42236.623252314821</v>
      </c>
      <c r="T3566" s="16">
        <f t="shared" si="269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6"/>
        <v>131</v>
      </c>
      <c r="P3567">
        <f t="shared" si="267"/>
        <v>97.92</v>
      </c>
      <c r="Q3567" s="11" t="s">
        <v>8315</v>
      </c>
      <c r="R3567" s="13" t="s">
        <v>8316</v>
      </c>
      <c r="S3567" s="16">
        <f t="shared" si="268"/>
        <v>41974.743148148147</v>
      </c>
      <c r="T3567" s="16">
        <f t="shared" si="269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6"/>
        <v>105</v>
      </c>
      <c r="P3568">
        <f t="shared" si="267"/>
        <v>55.13</v>
      </c>
      <c r="Q3568" s="11" t="s">
        <v>8315</v>
      </c>
      <c r="R3568" t="s">
        <v>8316</v>
      </c>
      <c r="S3568" s="16">
        <f t="shared" si="268"/>
        <v>41997.507905092592</v>
      </c>
      <c r="T3568" s="16">
        <f t="shared" si="269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6"/>
        <v>109</v>
      </c>
      <c r="P3569">
        <f t="shared" si="267"/>
        <v>26.54</v>
      </c>
      <c r="Q3569" s="11" t="s">
        <v>8315</v>
      </c>
      <c r="R3569" t="s">
        <v>8316</v>
      </c>
      <c r="S3569" s="16">
        <f t="shared" si="268"/>
        <v>42135.810694444444</v>
      </c>
      <c r="T3569" s="16">
        <f t="shared" si="269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6"/>
        <v>111</v>
      </c>
      <c r="P3570">
        <f t="shared" si="267"/>
        <v>58.42</v>
      </c>
      <c r="Q3570" s="11" t="s">
        <v>8315</v>
      </c>
      <c r="R3570" s="13" t="s">
        <v>8316</v>
      </c>
      <c r="S3570" s="16">
        <f t="shared" si="268"/>
        <v>41869.740671296298</v>
      </c>
      <c r="T3570" s="16">
        <f t="shared" si="269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6"/>
        <v>100</v>
      </c>
      <c r="P3571">
        <f t="shared" si="267"/>
        <v>122.54</v>
      </c>
      <c r="Q3571" s="11" t="s">
        <v>8315</v>
      </c>
      <c r="R3571" s="13" t="s">
        <v>8316</v>
      </c>
      <c r="S3571" s="16">
        <f t="shared" si="268"/>
        <v>41982.688611111109</v>
      </c>
      <c r="T3571" s="16">
        <f t="shared" si="269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6"/>
        <v>114</v>
      </c>
      <c r="P3572">
        <f t="shared" si="267"/>
        <v>87.96</v>
      </c>
      <c r="Q3572" s="11" t="s">
        <v>8315</v>
      </c>
      <c r="R3572" s="13" t="s">
        <v>8316</v>
      </c>
      <c r="S3572" s="16">
        <f t="shared" si="268"/>
        <v>41976.331979166673</v>
      </c>
      <c r="T3572" s="16">
        <f t="shared" si="269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6"/>
        <v>122</v>
      </c>
      <c r="P3573">
        <f t="shared" si="267"/>
        <v>73.239999999999995</v>
      </c>
      <c r="Q3573" s="11" t="s">
        <v>8315</v>
      </c>
      <c r="R3573" t="s">
        <v>8316</v>
      </c>
      <c r="S3573" s="16">
        <f t="shared" si="268"/>
        <v>41912.858946759261</v>
      </c>
      <c r="T3573" s="16">
        <f t="shared" si="269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6"/>
        <v>100</v>
      </c>
      <c r="P3574">
        <f t="shared" si="267"/>
        <v>55.56</v>
      </c>
      <c r="Q3574" s="11" t="s">
        <v>8315</v>
      </c>
      <c r="R3574" t="s">
        <v>8316</v>
      </c>
      <c r="S3574" s="16">
        <f t="shared" si="268"/>
        <v>42146.570393518516</v>
      </c>
      <c r="T3574" s="16">
        <f t="shared" si="269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6"/>
        <v>103</v>
      </c>
      <c r="P3575">
        <f t="shared" si="267"/>
        <v>39.54</v>
      </c>
      <c r="Q3575" s="11" t="s">
        <v>8315</v>
      </c>
      <c r="R3575" t="s">
        <v>8316</v>
      </c>
      <c r="S3575" s="16">
        <f t="shared" si="268"/>
        <v>41921.375532407408</v>
      </c>
      <c r="T3575" s="16">
        <f t="shared" si="269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6"/>
        <v>106</v>
      </c>
      <c r="P3576">
        <f t="shared" si="267"/>
        <v>136.78</v>
      </c>
      <c r="Q3576" s="11" t="s">
        <v>8315</v>
      </c>
      <c r="R3576" s="13" t="s">
        <v>8316</v>
      </c>
      <c r="S3576" s="16">
        <f t="shared" si="268"/>
        <v>41926.942685185182</v>
      </c>
      <c r="T3576" s="16">
        <f t="shared" si="269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6"/>
        <v>101</v>
      </c>
      <c r="P3577">
        <f t="shared" si="267"/>
        <v>99.34</v>
      </c>
      <c r="Q3577" s="11" t="s">
        <v>8315</v>
      </c>
      <c r="R3577" s="13" t="s">
        <v>8316</v>
      </c>
      <c r="S3577" s="16">
        <f t="shared" si="268"/>
        <v>42561.783877314811</v>
      </c>
      <c r="T3577" s="16">
        <f t="shared" si="269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6"/>
        <v>100</v>
      </c>
      <c r="P3578">
        <f t="shared" si="267"/>
        <v>20</v>
      </c>
      <c r="Q3578" s="11" t="s">
        <v>8315</v>
      </c>
      <c r="R3578" s="13" t="s">
        <v>8316</v>
      </c>
      <c r="S3578" s="16">
        <f t="shared" si="268"/>
        <v>42649.54923611111</v>
      </c>
      <c r="T3578" s="16">
        <f t="shared" si="269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6"/>
        <v>130</v>
      </c>
      <c r="P3579">
        <f t="shared" si="267"/>
        <v>28.89</v>
      </c>
      <c r="Q3579" s="11" t="s">
        <v>8315</v>
      </c>
      <c r="R3579" s="13" t="s">
        <v>8316</v>
      </c>
      <c r="S3579" s="16">
        <f t="shared" si="268"/>
        <v>42093.786840277782</v>
      </c>
      <c r="T3579" s="16">
        <f t="shared" si="269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6"/>
        <v>100</v>
      </c>
      <c r="P3580">
        <f t="shared" si="267"/>
        <v>40.549999999999997</v>
      </c>
      <c r="Q3580" s="11" t="s">
        <v>8315</v>
      </c>
      <c r="R3580" t="s">
        <v>8316</v>
      </c>
      <c r="S3580" s="16">
        <f t="shared" si="268"/>
        <v>42460.733530092592</v>
      </c>
      <c r="T3580" s="16">
        <f t="shared" si="269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6"/>
        <v>100</v>
      </c>
      <c r="P3581">
        <f t="shared" si="267"/>
        <v>35.71</v>
      </c>
      <c r="Q3581" s="11" t="s">
        <v>8315</v>
      </c>
      <c r="R3581" t="s">
        <v>8316</v>
      </c>
      <c r="S3581" s="16">
        <f t="shared" si="268"/>
        <v>42430.762222222227</v>
      </c>
      <c r="T3581" s="16">
        <f t="shared" si="269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6"/>
        <v>114</v>
      </c>
      <c r="P3582">
        <f t="shared" si="267"/>
        <v>37.96</v>
      </c>
      <c r="Q3582" s="11" t="s">
        <v>8315</v>
      </c>
      <c r="R3582" s="13" t="s">
        <v>8316</v>
      </c>
      <c r="S3582" s="16">
        <f t="shared" si="268"/>
        <v>42026.176180555558</v>
      </c>
      <c r="T3582" s="16">
        <f t="shared" si="269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6"/>
        <v>100</v>
      </c>
      <c r="P3583">
        <f t="shared" si="267"/>
        <v>33.33</v>
      </c>
      <c r="Q3583" s="11" t="s">
        <v>8315</v>
      </c>
      <c r="R3583" t="s">
        <v>8316</v>
      </c>
      <c r="S3583" s="16">
        <f t="shared" si="268"/>
        <v>41836.471180555556</v>
      </c>
      <c r="T3583" s="16">
        <f t="shared" si="269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6"/>
        <v>287</v>
      </c>
      <c r="P3584">
        <f t="shared" si="267"/>
        <v>58.57</v>
      </c>
      <c r="Q3584" s="11" t="s">
        <v>8315</v>
      </c>
      <c r="R3584" s="13" t="s">
        <v>8316</v>
      </c>
      <c r="S3584" s="16">
        <f t="shared" si="268"/>
        <v>42451.095856481479</v>
      </c>
      <c r="T3584" s="16">
        <f t="shared" si="269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6"/>
        <v>109</v>
      </c>
      <c r="P3585">
        <f t="shared" si="267"/>
        <v>135.63</v>
      </c>
      <c r="Q3585" s="11" t="s">
        <v>8315</v>
      </c>
      <c r="R3585" s="13" t="s">
        <v>8316</v>
      </c>
      <c r="S3585" s="16">
        <f t="shared" si="268"/>
        <v>42418.425983796296</v>
      </c>
      <c r="T3585" s="16">
        <f t="shared" si="269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70">ROUND(E3586/D3586*100, 0)</f>
        <v>116</v>
      </c>
      <c r="P3586">
        <f t="shared" ref="P3586:P3649" si="271">IFERROR(ROUND(E3586/L3586, 2), 0)</f>
        <v>30.94</v>
      </c>
      <c r="Q3586" s="11" t="s">
        <v>8315</v>
      </c>
      <c r="R3586" t="s">
        <v>8316</v>
      </c>
      <c r="S3586" s="16">
        <f t="shared" si="268"/>
        <v>42168.316481481481</v>
      </c>
      <c r="T3586" s="16">
        <f t="shared" si="269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0"/>
        <v>119</v>
      </c>
      <c r="P3587">
        <f t="shared" si="271"/>
        <v>176.09</v>
      </c>
      <c r="Q3587" s="11" t="s">
        <v>8315</v>
      </c>
      <c r="R3587" s="13" t="s">
        <v>8316</v>
      </c>
      <c r="S3587" s="16">
        <f t="shared" ref="S3587:S3650" si="272">(((J3587/60)/60)/24)+DATE(1970, 1, 1)</f>
        <v>41964.716319444444</v>
      </c>
      <c r="T3587" s="16">
        <f t="shared" ref="T3587:T3650" si="273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0"/>
        <v>109</v>
      </c>
      <c r="P3588">
        <f t="shared" si="271"/>
        <v>151.97999999999999</v>
      </c>
      <c r="Q3588" s="11" t="s">
        <v>8315</v>
      </c>
      <c r="R3588" s="13" t="s">
        <v>8316</v>
      </c>
      <c r="S3588" s="16">
        <f t="shared" si="272"/>
        <v>42576.697569444441</v>
      </c>
      <c r="T3588" s="16">
        <f t="shared" si="273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0"/>
        <v>127</v>
      </c>
      <c r="P3589">
        <f t="shared" si="271"/>
        <v>22.61</v>
      </c>
      <c r="Q3589" s="11" t="s">
        <v>8315</v>
      </c>
      <c r="R3589" t="s">
        <v>8316</v>
      </c>
      <c r="S3589" s="16">
        <f t="shared" si="272"/>
        <v>42503.539976851855</v>
      </c>
      <c r="T3589" s="16">
        <f t="shared" si="273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0"/>
        <v>101</v>
      </c>
      <c r="P3590">
        <f t="shared" si="271"/>
        <v>18.27</v>
      </c>
      <c r="Q3590" s="11" t="s">
        <v>8315</v>
      </c>
      <c r="R3590" t="s">
        <v>8316</v>
      </c>
      <c r="S3590" s="16">
        <f t="shared" si="272"/>
        <v>42101.828819444447</v>
      </c>
      <c r="T3590" s="16">
        <f t="shared" si="273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0"/>
        <v>128</v>
      </c>
      <c r="P3591">
        <f t="shared" si="271"/>
        <v>82.26</v>
      </c>
      <c r="Q3591" s="11" t="s">
        <v>8315</v>
      </c>
      <c r="R3591" s="13" t="s">
        <v>8316</v>
      </c>
      <c r="S3591" s="16">
        <f t="shared" si="272"/>
        <v>42125.647534722222</v>
      </c>
      <c r="T3591" s="16">
        <f t="shared" si="273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0"/>
        <v>100</v>
      </c>
      <c r="P3592">
        <f t="shared" si="271"/>
        <v>68.53</v>
      </c>
      <c r="Q3592" s="11" t="s">
        <v>8315</v>
      </c>
      <c r="R3592" t="s">
        <v>8316</v>
      </c>
      <c r="S3592" s="16">
        <f t="shared" si="272"/>
        <v>41902.333726851852</v>
      </c>
      <c r="T3592" s="16">
        <f t="shared" si="273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0"/>
        <v>175</v>
      </c>
      <c r="P3593">
        <f t="shared" si="271"/>
        <v>68.06</v>
      </c>
      <c r="Q3593" s="11" t="s">
        <v>8315</v>
      </c>
      <c r="R3593" s="13" t="s">
        <v>8316</v>
      </c>
      <c r="S3593" s="16">
        <f t="shared" si="272"/>
        <v>42003.948425925926</v>
      </c>
      <c r="T3593" s="16">
        <f t="shared" si="273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0"/>
        <v>127</v>
      </c>
      <c r="P3594">
        <f t="shared" si="271"/>
        <v>72.709999999999994</v>
      </c>
      <c r="Q3594" s="11" t="s">
        <v>8315</v>
      </c>
      <c r="R3594" s="13" t="s">
        <v>8316</v>
      </c>
      <c r="S3594" s="16">
        <f t="shared" si="272"/>
        <v>41988.829942129625</v>
      </c>
      <c r="T3594" s="16">
        <f t="shared" si="273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0"/>
        <v>111</v>
      </c>
      <c r="P3595">
        <f t="shared" si="271"/>
        <v>77.19</v>
      </c>
      <c r="Q3595" s="11" t="s">
        <v>8315</v>
      </c>
      <c r="R3595" s="13" t="s">
        <v>8316</v>
      </c>
      <c r="S3595" s="16">
        <f t="shared" si="272"/>
        <v>41974.898599537039</v>
      </c>
      <c r="T3595" s="16">
        <f t="shared" si="273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0"/>
        <v>126</v>
      </c>
      <c r="P3596">
        <f t="shared" si="271"/>
        <v>55.97</v>
      </c>
      <c r="Q3596" s="11" t="s">
        <v>8315</v>
      </c>
      <c r="R3596" s="13" t="s">
        <v>8316</v>
      </c>
      <c r="S3596" s="16">
        <f t="shared" si="272"/>
        <v>42592.066921296297</v>
      </c>
      <c r="T3596" s="16">
        <f t="shared" si="273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0"/>
        <v>119</v>
      </c>
      <c r="P3597">
        <f t="shared" si="271"/>
        <v>49.69</v>
      </c>
      <c r="Q3597" s="11" t="s">
        <v>8315</v>
      </c>
      <c r="R3597" s="13" t="s">
        <v>8316</v>
      </c>
      <c r="S3597" s="16">
        <f t="shared" si="272"/>
        <v>42050.008368055554</v>
      </c>
      <c r="T3597" s="16">
        <f t="shared" si="273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0"/>
        <v>108</v>
      </c>
      <c r="P3598">
        <f t="shared" si="271"/>
        <v>79</v>
      </c>
      <c r="Q3598" s="11" t="s">
        <v>8315</v>
      </c>
      <c r="R3598" t="s">
        <v>8316</v>
      </c>
      <c r="S3598" s="16">
        <f t="shared" si="272"/>
        <v>41856.715069444443</v>
      </c>
      <c r="T3598" s="16">
        <f t="shared" si="273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0"/>
        <v>103</v>
      </c>
      <c r="P3599">
        <f t="shared" si="271"/>
        <v>77.73</v>
      </c>
      <c r="Q3599" s="11" t="s">
        <v>8315</v>
      </c>
      <c r="R3599" s="13" t="s">
        <v>8316</v>
      </c>
      <c r="S3599" s="16">
        <f t="shared" si="272"/>
        <v>42417.585532407407</v>
      </c>
      <c r="T3599" s="16">
        <f t="shared" si="273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0"/>
        <v>110</v>
      </c>
      <c r="P3600">
        <f t="shared" si="271"/>
        <v>40.78</v>
      </c>
      <c r="Q3600" s="11" t="s">
        <v>8315</v>
      </c>
      <c r="R3600" s="13" t="s">
        <v>8316</v>
      </c>
      <c r="S3600" s="16">
        <f t="shared" si="272"/>
        <v>41866.79886574074</v>
      </c>
      <c r="T3600" s="16">
        <f t="shared" si="273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0"/>
        <v>202</v>
      </c>
      <c r="P3601">
        <f t="shared" si="271"/>
        <v>59.41</v>
      </c>
      <c r="Q3601" s="11" t="s">
        <v>8315</v>
      </c>
      <c r="R3601" s="13" t="s">
        <v>8316</v>
      </c>
      <c r="S3601" s="16">
        <f t="shared" si="272"/>
        <v>42220.79487268519</v>
      </c>
      <c r="T3601" s="16">
        <f t="shared" si="273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0"/>
        <v>130</v>
      </c>
      <c r="P3602">
        <f t="shared" si="271"/>
        <v>3.25</v>
      </c>
      <c r="Q3602" s="11" t="s">
        <v>8315</v>
      </c>
      <c r="R3602" s="13" t="s">
        <v>8316</v>
      </c>
      <c r="S3602" s="16">
        <f t="shared" si="272"/>
        <v>42628.849120370374</v>
      </c>
      <c r="T3602" s="16">
        <f t="shared" si="273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0"/>
        <v>104</v>
      </c>
      <c r="P3603">
        <f t="shared" si="271"/>
        <v>39.380000000000003</v>
      </c>
      <c r="Q3603" s="11" t="s">
        <v>8315</v>
      </c>
      <c r="R3603" t="s">
        <v>8316</v>
      </c>
      <c r="S3603" s="16">
        <f t="shared" si="272"/>
        <v>41990.99863425926</v>
      </c>
      <c r="T3603" s="16">
        <f t="shared" si="273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0"/>
        <v>100</v>
      </c>
      <c r="P3604">
        <f t="shared" si="271"/>
        <v>81.67</v>
      </c>
      <c r="Q3604" s="11" t="s">
        <v>8315</v>
      </c>
      <c r="R3604" s="13" t="s">
        <v>8316</v>
      </c>
      <c r="S3604" s="16">
        <f t="shared" si="272"/>
        <v>42447.894432870366</v>
      </c>
      <c r="T3604" s="16">
        <f t="shared" si="273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0"/>
        <v>171</v>
      </c>
      <c r="P3605">
        <f t="shared" si="271"/>
        <v>44.91</v>
      </c>
      <c r="Q3605" s="11" t="s">
        <v>8315</v>
      </c>
      <c r="R3605" s="13" t="s">
        <v>8316</v>
      </c>
      <c r="S3605" s="16">
        <f t="shared" si="272"/>
        <v>42283.864351851851</v>
      </c>
      <c r="T3605" s="16">
        <f t="shared" si="273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0"/>
        <v>113</v>
      </c>
      <c r="P3606">
        <f t="shared" si="271"/>
        <v>49.06</v>
      </c>
      <c r="Q3606" s="11" t="s">
        <v>8315</v>
      </c>
      <c r="R3606" s="13" t="s">
        <v>8316</v>
      </c>
      <c r="S3606" s="16">
        <f t="shared" si="272"/>
        <v>42483.015694444446</v>
      </c>
      <c r="T3606" s="16">
        <f t="shared" si="273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0"/>
        <v>184</v>
      </c>
      <c r="P3607">
        <f t="shared" si="271"/>
        <v>30.67</v>
      </c>
      <c r="Q3607" s="11" t="s">
        <v>8315</v>
      </c>
      <c r="R3607" t="s">
        <v>8316</v>
      </c>
      <c r="S3607" s="16">
        <f t="shared" si="272"/>
        <v>42383.793124999997</v>
      </c>
      <c r="T3607" s="16">
        <f t="shared" si="273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0"/>
        <v>130</v>
      </c>
      <c r="P3608">
        <f t="shared" si="271"/>
        <v>61.06</v>
      </c>
      <c r="Q3608" s="11" t="s">
        <v>8315</v>
      </c>
      <c r="R3608" t="s">
        <v>8316</v>
      </c>
      <c r="S3608" s="16">
        <f t="shared" si="272"/>
        <v>42566.604826388888</v>
      </c>
      <c r="T3608" s="16">
        <f t="shared" si="273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0"/>
        <v>105</v>
      </c>
      <c r="P3609">
        <f t="shared" si="271"/>
        <v>29</v>
      </c>
      <c r="Q3609" s="11" t="s">
        <v>8315</v>
      </c>
      <c r="R3609" t="s">
        <v>8316</v>
      </c>
      <c r="S3609" s="16">
        <f t="shared" si="272"/>
        <v>42338.963912037041</v>
      </c>
      <c r="T3609" s="16">
        <f t="shared" si="273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0"/>
        <v>100</v>
      </c>
      <c r="P3610">
        <f t="shared" si="271"/>
        <v>29.63</v>
      </c>
      <c r="Q3610" s="11" t="s">
        <v>8315</v>
      </c>
      <c r="R3610" t="s">
        <v>8316</v>
      </c>
      <c r="S3610" s="16">
        <f t="shared" si="272"/>
        <v>42506.709375000006</v>
      </c>
      <c r="T3610" s="16">
        <f t="shared" si="273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0"/>
        <v>153</v>
      </c>
      <c r="P3611">
        <f t="shared" si="271"/>
        <v>143.1</v>
      </c>
      <c r="Q3611" s="11" t="s">
        <v>8315</v>
      </c>
      <c r="R3611" t="s">
        <v>8316</v>
      </c>
      <c r="S3611" s="16">
        <f t="shared" si="272"/>
        <v>42429.991724537031</v>
      </c>
      <c r="T3611" s="16">
        <f t="shared" si="273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0"/>
        <v>162</v>
      </c>
      <c r="P3612">
        <f t="shared" si="271"/>
        <v>52.35</v>
      </c>
      <c r="Q3612" s="11" t="s">
        <v>8315</v>
      </c>
      <c r="R3612" t="s">
        <v>8316</v>
      </c>
      <c r="S3612" s="16">
        <f t="shared" si="272"/>
        <v>42203.432129629626</v>
      </c>
      <c r="T3612" s="16">
        <f t="shared" si="273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0"/>
        <v>136</v>
      </c>
      <c r="P3613">
        <f t="shared" si="271"/>
        <v>66.67</v>
      </c>
      <c r="Q3613" s="11" t="s">
        <v>8315</v>
      </c>
      <c r="R3613" t="s">
        <v>8316</v>
      </c>
      <c r="S3613" s="16">
        <f t="shared" si="272"/>
        <v>42072.370381944449</v>
      </c>
      <c r="T3613" s="16">
        <f t="shared" si="273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0"/>
        <v>144</v>
      </c>
      <c r="P3614">
        <f t="shared" si="271"/>
        <v>126.67</v>
      </c>
      <c r="Q3614" s="11" t="s">
        <v>8315</v>
      </c>
      <c r="R3614" t="s">
        <v>8316</v>
      </c>
      <c r="S3614" s="16">
        <f t="shared" si="272"/>
        <v>41789.726979166669</v>
      </c>
      <c r="T3614" s="16">
        <f t="shared" si="273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0"/>
        <v>100</v>
      </c>
      <c r="P3615">
        <f t="shared" si="271"/>
        <v>62.5</v>
      </c>
      <c r="Q3615" s="11" t="s">
        <v>8315</v>
      </c>
      <c r="R3615" s="13" t="s">
        <v>8316</v>
      </c>
      <c r="S3615" s="16">
        <f t="shared" si="272"/>
        <v>41788.58997685185</v>
      </c>
      <c r="T3615" s="16">
        <f t="shared" si="273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0"/>
        <v>101</v>
      </c>
      <c r="P3616">
        <f t="shared" si="271"/>
        <v>35.49</v>
      </c>
      <c r="Q3616" s="11" t="s">
        <v>8315</v>
      </c>
      <c r="R3616" s="13" t="s">
        <v>8316</v>
      </c>
      <c r="S3616" s="16">
        <f t="shared" si="272"/>
        <v>42144.041851851856</v>
      </c>
      <c r="T3616" s="16">
        <f t="shared" si="273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0"/>
        <v>107</v>
      </c>
      <c r="P3617">
        <f t="shared" si="271"/>
        <v>37.08</v>
      </c>
      <c r="Q3617" s="11" t="s">
        <v>8315</v>
      </c>
      <c r="R3617" t="s">
        <v>8316</v>
      </c>
      <c r="S3617" s="16">
        <f t="shared" si="272"/>
        <v>42318.593703703707</v>
      </c>
      <c r="T3617" s="16">
        <f t="shared" si="273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0"/>
        <v>125</v>
      </c>
      <c r="P3618">
        <f t="shared" si="271"/>
        <v>69.33</v>
      </c>
      <c r="Q3618" s="11" t="s">
        <v>8315</v>
      </c>
      <c r="R3618" t="s">
        <v>8316</v>
      </c>
      <c r="S3618" s="16">
        <f t="shared" si="272"/>
        <v>42052.949814814812</v>
      </c>
      <c r="T3618" s="16">
        <f t="shared" si="273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0"/>
        <v>119</v>
      </c>
      <c r="P3619">
        <f t="shared" si="271"/>
        <v>17.25</v>
      </c>
      <c r="Q3619" s="11" t="s">
        <v>8315</v>
      </c>
      <c r="R3619" t="s">
        <v>8316</v>
      </c>
      <c r="S3619" s="16">
        <f t="shared" si="272"/>
        <v>42779.610289351855</v>
      </c>
      <c r="T3619" s="16">
        <f t="shared" si="273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0"/>
        <v>101</v>
      </c>
      <c r="P3620">
        <f t="shared" si="271"/>
        <v>36.07</v>
      </c>
      <c r="Q3620" s="11" t="s">
        <v>8315</v>
      </c>
      <c r="R3620" t="s">
        <v>8316</v>
      </c>
      <c r="S3620" s="16">
        <f t="shared" si="272"/>
        <v>42128.627893518518</v>
      </c>
      <c r="T3620" s="16">
        <f t="shared" si="273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0"/>
        <v>113</v>
      </c>
      <c r="P3621">
        <f t="shared" si="271"/>
        <v>66.47</v>
      </c>
      <c r="Q3621" s="11" t="s">
        <v>8315</v>
      </c>
      <c r="R3621" s="13" t="s">
        <v>8316</v>
      </c>
      <c r="S3621" s="16">
        <f t="shared" si="272"/>
        <v>42661.132245370376</v>
      </c>
      <c r="T3621" s="16">
        <f t="shared" si="273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0"/>
        <v>105</v>
      </c>
      <c r="P3622">
        <f t="shared" si="271"/>
        <v>56.07</v>
      </c>
      <c r="Q3622" s="11" t="s">
        <v>8315</v>
      </c>
      <c r="R3622" s="13" t="s">
        <v>8316</v>
      </c>
      <c r="S3622" s="16">
        <f t="shared" si="272"/>
        <v>42037.938206018516</v>
      </c>
      <c r="T3622" s="16">
        <f t="shared" si="273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0"/>
        <v>110</v>
      </c>
      <c r="P3623">
        <f t="shared" si="271"/>
        <v>47.03</v>
      </c>
      <c r="Q3623" s="11" t="s">
        <v>8315</v>
      </c>
      <c r="R3623" s="13" t="s">
        <v>8316</v>
      </c>
      <c r="S3623" s="16">
        <f t="shared" si="272"/>
        <v>42619.935694444444</v>
      </c>
      <c r="T3623" s="16">
        <f t="shared" si="273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0"/>
        <v>100</v>
      </c>
      <c r="P3624">
        <f t="shared" si="271"/>
        <v>47.67</v>
      </c>
      <c r="Q3624" s="11" t="s">
        <v>8315</v>
      </c>
      <c r="R3624" s="13" t="s">
        <v>8316</v>
      </c>
      <c r="S3624" s="16">
        <f t="shared" si="272"/>
        <v>41877.221886574072</v>
      </c>
      <c r="T3624" s="16">
        <f t="shared" si="273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0"/>
        <v>120</v>
      </c>
      <c r="P3625">
        <f t="shared" si="271"/>
        <v>88.24</v>
      </c>
      <c r="Q3625" s="11" t="s">
        <v>8315</v>
      </c>
      <c r="R3625" s="13" t="s">
        <v>8316</v>
      </c>
      <c r="S3625" s="16">
        <f t="shared" si="272"/>
        <v>41828.736921296295</v>
      </c>
      <c r="T3625" s="16">
        <f t="shared" si="273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0"/>
        <v>105</v>
      </c>
      <c r="P3626">
        <f t="shared" si="271"/>
        <v>80.72</v>
      </c>
      <c r="Q3626" s="11" t="s">
        <v>8315</v>
      </c>
      <c r="R3626" s="13" t="s">
        <v>8316</v>
      </c>
      <c r="S3626" s="16">
        <f t="shared" si="272"/>
        <v>42545.774189814809</v>
      </c>
      <c r="T3626" s="16">
        <f t="shared" si="273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0"/>
        <v>103</v>
      </c>
      <c r="P3627">
        <f t="shared" si="271"/>
        <v>39.49</v>
      </c>
      <c r="Q3627" s="11" t="s">
        <v>8315</v>
      </c>
      <c r="R3627" t="s">
        <v>8316</v>
      </c>
      <c r="S3627" s="16">
        <f t="shared" si="272"/>
        <v>42157.652511574073</v>
      </c>
      <c r="T3627" s="16">
        <f t="shared" si="273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0"/>
        <v>102</v>
      </c>
      <c r="P3628">
        <f t="shared" si="271"/>
        <v>84.85</v>
      </c>
      <c r="Q3628" s="11" t="s">
        <v>8315</v>
      </c>
      <c r="R3628" t="s">
        <v>8316</v>
      </c>
      <c r="S3628" s="16">
        <f t="shared" si="272"/>
        <v>41846.667326388888</v>
      </c>
      <c r="T3628" s="16">
        <f t="shared" si="273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0"/>
        <v>100</v>
      </c>
      <c r="P3629">
        <f t="shared" si="271"/>
        <v>68.97</v>
      </c>
      <c r="Q3629" s="11" t="s">
        <v>8315</v>
      </c>
      <c r="R3629" s="13" t="s">
        <v>8316</v>
      </c>
      <c r="S3629" s="16">
        <f t="shared" si="272"/>
        <v>42460.741747685184</v>
      </c>
      <c r="T3629" s="16">
        <f t="shared" si="273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0"/>
        <v>0</v>
      </c>
      <c r="P3630">
        <f t="shared" si="271"/>
        <v>0</v>
      </c>
      <c r="Q3630" s="11" t="s">
        <v>8315</v>
      </c>
      <c r="R3630" t="s">
        <v>8357</v>
      </c>
      <c r="S3630" s="16">
        <f t="shared" si="272"/>
        <v>42291.833287037036</v>
      </c>
      <c r="T3630" s="16">
        <f t="shared" si="273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0"/>
        <v>0</v>
      </c>
      <c r="P3631">
        <f t="shared" si="271"/>
        <v>1</v>
      </c>
      <c r="Q3631" s="11" t="s">
        <v>8315</v>
      </c>
      <c r="R3631" t="s">
        <v>8357</v>
      </c>
      <c r="S3631" s="16">
        <f t="shared" si="272"/>
        <v>42437.094490740739</v>
      </c>
      <c r="T3631" s="16">
        <f t="shared" si="273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0"/>
        <v>0</v>
      </c>
      <c r="P3632">
        <f t="shared" si="271"/>
        <v>1</v>
      </c>
      <c r="Q3632" s="11" t="s">
        <v>8315</v>
      </c>
      <c r="R3632" t="s">
        <v>8357</v>
      </c>
      <c r="S3632" s="16">
        <f t="shared" si="272"/>
        <v>41942.84710648148</v>
      </c>
      <c r="T3632" s="16">
        <f t="shared" si="273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0"/>
        <v>51</v>
      </c>
      <c r="P3633">
        <f t="shared" si="271"/>
        <v>147.88</v>
      </c>
      <c r="Q3633" s="11" t="s">
        <v>8315</v>
      </c>
      <c r="R3633" t="s">
        <v>8357</v>
      </c>
      <c r="S3633" s="16">
        <f t="shared" si="272"/>
        <v>41880.753437499996</v>
      </c>
      <c r="T3633" s="16">
        <f t="shared" si="273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0"/>
        <v>20</v>
      </c>
      <c r="P3634">
        <f t="shared" si="271"/>
        <v>100</v>
      </c>
      <c r="Q3634" s="11" t="s">
        <v>8315</v>
      </c>
      <c r="R3634" t="s">
        <v>8357</v>
      </c>
      <c r="S3634" s="16">
        <f t="shared" si="272"/>
        <v>41946.936909722222</v>
      </c>
      <c r="T3634" s="16">
        <f t="shared" si="273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0"/>
        <v>35</v>
      </c>
      <c r="P3635">
        <f t="shared" si="271"/>
        <v>56.84</v>
      </c>
      <c r="Q3635" s="11" t="s">
        <v>8315</v>
      </c>
      <c r="R3635" t="s">
        <v>8357</v>
      </c>
      <c r="S3635" s="16">
        <f t="shared" si="272"/>
        <v>42649.623460648145</v>
      </c>
      <c r="T3635" s="16">
        <f t="shared" si="273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0"/>
        <v>4</v>
      </c>
      <c r="P3636">
        <f t="shared" si="271"/>
        <v>176.94</v>
      </c>
      <c r="Q3636" s="11" t="s">
        <v>8315</v>
      </c>
      <c r="R3636" t="s">
        <v>8357</v>
      </c>
      <c r="S3636" s="16">
        <f t="shared" si="272"/>
        <v>42701.166365740741</v>
      </c>
      <c r="T3636" s="16">
        <f t="shared" si="273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0"/>
        <v>36</v>
      </c>
      <c r="P3637">
        <f t="shared" si="271"/>
        <v>127.6</v>
      </c>
      <c r="Q3637" s="11" t="s">
        <v>8315</v>
      </c>
      <c r="R3637" t="s">
        <v>8357</v>
      </c>
      <c r="S3637" s="16">
        <f t="shared" si="272"/>
        <v>42450.88282407407</v>
      </c>
      <c r="T3637" s="16">
        <f t="shared" si="273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0"/>
        <v>0</v>
      </c>
      <c r="P3638">
        <f t="shared" si="271"/>
        <v>0</v>
      </c>
      <c r="Q3638" s="11" t="s">
        <v>8315</v>
      </c>
      <c r="R3638" t="s">
        <v>8357</v>
      </c>
      <c r="S3638" s="16">
        <f t="shared" si="272"/>
        <v>42226.694780092599</v>
      </c>
      <c r="T3638" s="16">
        <f t="shared" si="273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0"/>
        <v>31</v>
      </c>
      <c r="P3639">
        <f t="shared" si="271"/>
        <v>66.14</v>
      </c>
      <c r="Q3639" s="11" t="s">
        <v>8315</v>
      </c>
      <c r="R3639" t="s">
        <v>8357</v>
      </c>
      <c r="S3639" s="16">
        <f t="shared" si="272"/>
        <v>41975.700636574074</v>
      </c>
      <c r="T3639" s="16">
        <f t="shared" si="273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0"/>
        <v>7</v>
      </c>
      <c r="P3640">
        <f t="shared" si="271"/>
        <v>108</v>
      </c>
      <c r="Q3640" s="11" t="s">
        <v>8315</v>
      </c>
      <c r="R3640" t="s">
        <v>8357</v>
      </c>
      <c r="S3640" s="16">
        <f t="shared" si="272"/>
        <v>42053.672824074078</v>
      </c>
      <c r="T3640" s="16">
        <f t="shared" si="273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0"/>
        <v>0</v>
      </c>
      <c r="P3641">
        <f t="shared" si="271"/>
        <v>1</v>
      </c>
      <c r="Q3641" s="11" t="s">
        <v>8315</v>
      </c>
      <c r="R3641" t="s">
        <v>8357</v>
      </c>
      <c r="S3641" s="16">
        <f t="shared" si="272"/>
        <v>42590.677152777775</v>
      </c>
      <c r="T3641" s="16">
        <f t="shared" si="273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0"/>
        <v>6</v>
      </c>
      <c r="P3642">
        <f t="shared" si="271"/>
        <v>18.329999999999998</v>
      </c>
      <c r="Q3642" s="11" t="s">
        <v>8315</v>
      </c>
      <c r="R3642" t="s">
        <v>8357</v>
      </c>
      <c r="S3642" s="16">
        <f t="shared" si="272"/>
        <v>42104.781597222223</v>
      </c>
      <c r="T3642" s="16">
        <f t="shared" si="273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0"/>
        <v>0</v>
      </c>
      <c r="P3643">
        <f t="shared" si="271"/>
        <v>0</v>
      </c>
      <c r="Q3643" s="11" t="s">
        <v>8315</v>
      </c>
      <c r="R3643" t="s">
        <v>8357</v>
      </c>
      <c r="S3643" s="16">
        <f t="shared" si="272"/>
        <v>41899.627071759263</v>
      </c>
      <c r="T3643" s="16">
        <f t="shared" si="273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0"/>
        <v>2</v>
      </c>
      <c r="P3644">
        <f t="shared" si="271"/>
        <v>7.5</v>
      </c>
      <c r="Q3644" s="11" t="s">
        <v>8315</v>
      </c>
      <c r="R3644" t="s">
        <v>8357</v>
      </c>
      <c r="S3644" s="16">
        <f t="shared" si="272"/>
        <v>42297.816284722227</v>
      </c>
      <c r="T3644" s="16">
        <f t="shared" si="273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0"/>
        <v>0</v>
      </c>
      <c r="P3645">
        <f t="shared" si="271"/>
        <v>0</v>
      </c>
      <c r="Q3645" s="11" t="s">
        <v>8315</v>
      </c>
      <c r="R3645" t="s">
        <v>8357</v>
      </c>
      <c r="S3645" s="16">
        <f t="shared" si="272"/>
        <v>42285.143969907411</v>
      </c>
      <c r="T3645" s="16">
        <f t="shared" si="273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0"/>
        <v>16</v>
      </c>
      <c r="P3646">
        <f t="shared" si="271"/>
        <v>68.42</v>
      </c>
      <c r="Q3646" s="11" t="s">
        <v>8315</v>
      </c>
      <c r="R3646" t="s">
        <v>8357</v>
      </c>
      <c r="S3646" s="16">
        <f t="shared" si="272"/>
        <v>42409.241747685184</v>
      </c>
      <c r="T3646" s="16">
        <f t="shared" si="273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0"/>
        <v>0</v>
      </c>
      <c r="P3647">
        <f t="shared" si="271"/>
        <v>1</v>
      </c>
      <c r="Q3647" s="11" t="s">
        <v>8315</v>
      </c>
      <c r="R3647" t="s">
        <v>8357</v>
      </c>
      <c r="S3647" s="16">
        <f t="shared" si="272"/>
        <v>42665.970347222217</v>
      </c>
      <c r="T3647" s="16">
        <f t="shared" si="273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0"/>
        <v>5</v>
      </c>
      <c r="P3648">
        <f t="shared" si="271"/>
        <v>60.13</v>
      </c>
      <c r="Q3648" s="11" t="s">
        <v>8315</v>
      </c>
      <c r="R3648" t="s">
        <v>8357</v>
      </c>
      <c r="S3648" s="16">
        <f t="shared" si="272"/>
        <v>42140.421319444446</v>
      </c>
      <c r="T3648" s="16">
        <f t="shared" si="273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0"/>
        <v>6</v>
      </c>
      <c r="P3649">
        <f t="shared" si="271"/>
        <v>15</v>
      </c>
      <c r="Q3649" s="11" t="s">
        <v>8315</v>
      </c>
      <c r="R3649" t="s">
        <v>8357</v>
      </c>
      <c r="S3649" s="16">
        <f t="shared" si="272"/>
        <v>42598.749155092592</v>
      </c>
      <c r="T3649" s="16">
        <f t="shared" si="273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74">ROUND(E3650/D3650*100, 0)</f>
        <v>100</v>
      </c>
      <c r="P3650">
        <f t="shared" ref="P3650:P3713" si="275">IFERROR(ROUND(E3650/L3650, 2), 0)</f>
        <v>550.04</v>
      </c>
      <c r="Q3650" s="11" t="s">
        <v>8315</v>
      </c>
      <c r="R3650" s="13" t="s">
        <v>8316</v>
      </c>
      <c r="S3650" s="16">
        <f t="shared" si="272"/>
        <v>41887.292187500003</v>
      </c>
      <c r="T3650" s="16">
        <f t="shared" si="273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4"/>
        <v>104</v>
      </c>
      <c r="P3651">
        <f t="shared" si="275"/>
        <v>97.5</v>
      </c>
      <c r="Q3651" s="11" t="s">
        <v>8315</v>
      </c>
      <c r="R3651" t="s">
        <v>8316</v>
      </c>
      <c r="S3651" s="16">
        <f t="shared" ref="S3651:S3714" si="276">(((J3651/60)/60)/24)+DATE(1970, 1, 1)</f>
        <v>41780.712893518517</v>
      </c>
      <c r="T3651" s="16">
        <f t="shared" ref="T3651:T3714" si="277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4"/>
        <v>100</v>
      </c>
      <c r="P3652">
        <f t="shared" si="275"/>
        <v>29.41</v>
      </c>
      <c r="Q3652" s="11" t="s">
        <v>8315</v>
      </c>
      <c r="R3652" t="s">
        <v>8316</v>
      </c>
      <c r="S3652" s="16">
        <f t="shared" si="276"/>
        <v>42381.478981481487</v>
      </c>
      <c r="T3652" s="16">
        <f t="shared" si="277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4"/>
        <v>104</v>
      </c>
      <c r="P3653">
        <f t="shared" si="275"/>
        <v>57.78</v>
      </c>
      <c r="Q3653" s="11" t="s">
        <v>8315</v>
      </c>
      <c r="R3653" s="13" t="s">
        <v>8316</v>
      </c>
      <c r="S3653" s="16">
        <f t="shared" si="276"/>
        <v>41828.646319444444</v>
      </c>
      <c r="T3653" s="16">
        <f t="shared" si="277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4"/>
        <v>251</v>
      </c>
      <c r="P3654">
        <f t="shared" si="275"/>
        <v>44.24</v>
      </c>
      <c r="Q3654" s="11" t="s">
        <v>8315</v>
      </c>
      <c r="R3654" t="s">
        <v>8316</v>
      </c>
      <c r="S3654" s="16">
        <f t="shared" si="276"/>
        <v>42596.644699074073</v>
      </c>
      <c r="T3654" s="16">
        <f t="shared" si="277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4"/>
        <v>101</v>
      </c>
      <c r="P3655">
        <f t="shared" si="275"/>
        <v>60.91</v>
      </c>
      <c r="Q3655" s="11" t="s">
        <v>8315</v>
      </c>
      <c r="R3655" t="s">
        <v>8316</v>
      </c>
      <c r="S3655" s="16">
        <f t="shared" si="276"/>
        <v>42191.363506944443</v>
      </c>
      <c r="T3655" s="16">
        <f t="shared" si="277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4"/>
        <v>174</v>
      </c>
      <c r="P3656">
        <f t="shared" si="275"/>
        <v>68.84</v>
      </c>
      <c r="Q3656" s="11" t="s">
        <v>8315</v>
      </c>
      <c r="R3656" t="s">
        <v>8316</v>
      </c>
      <c r="S3656" s="16">
        <f t="shared" si="276"/>
        <v>42440.416504629626</v>
      </c>
      <c r="T3656" s="16">
        <f t="shared" si="277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4"/>
        <v>116</v>
      </c>
      <c r="P3657">
        <f t="shared" si="275"/>
        <v>73.58</v>
      </c>
      <c r="Q3657" s="11" t="s">
        <v>8315</v>
      </c>
      <c r="R3657" s="13" t="s">
        <v>8316</v>
      </c>
      <c r="S3657" s="16">
        <f t="shared" si="276"/>
        <v>42173.803217592591</v>
      </c>
      <c r="T3657" s="16">
        <f t="shared" si="277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4"/>
        <v>106</v>
      </c>
      <c r="P3658">
        <f t="shared" si="275"/>
        <v>115.02</v>
      </c>
      <c r="Q3658" s="11" t="s">
        <v>8315</v>
      </c>
      <c r="R3658" t="s">
        <v>8316</v>
      </c>
      <c r="S3658" s="16">
        <f t="shared" si="276"/>
        <v>42737.910138888896</v>
      </c>
      <c r="T3658" s="16">
        <f t="shared" si="277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4"/>
        <v>111</v>
      </c>
      <c r="P3659">
        <f t="shared" si="275"/>
        <v>110.75</v>
      </c>
      <c r="Q3659" s="11" t="s">
        <v>8315</v>
      </c>
      <c r="R3659" t="s">
        <v>8316</v>
      </c>
      <c r="S3659" s="16">
        <f t="shared" si="276"/>
        <v>42499.629849537043</v>
      </c>
      <c r="T3659" s="16">
        <f t="shared" si="277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4"/>
        <v>101</v>
      </c>
      <c r="P3660">
        <f t="shared" si="275"/>
        <v>75.5</v>
      </c>
      <c r="Q3660" s="11" t="s">
        <v>8315</v>
      </c>
      <c r="R3660" s="13" t="s">
        <v>8316</v>
      </c>
      <c r="S3660" s="16">
        <f t="shared" si="276"/>
        <v>41775.858564814815</v>
      </c>
      <c r="T3660" s="16">
        <f t="shared" si="277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4"/>
        <v>102</v>
      </c>
      <c r="P3661">
        <f t="shared" si="275"/>
        <v>235.46</v>
      </c>
      <c r="Q3661" s="11" t="s">
        <v>8315</v>
      </c>
      <c r="R3661" s="13" t="s">
        <v>8316</v>
      </c>
      <c r="S3661" s="16">
        <f t="shared" si="276"/>
        <v>42055.277199074073</v>
      </c>
      <c r="T3661" s="16">
        <f t="shared" si="277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4"/>
        <v>100</v>
      </c>
      <c r="P3662">
        <f t="shared" si="275"/>
        <v>11.36</v>
      </c>
      <c r="Q3662" s="11" t="s">
        <v>8315</v>
      </c>
      <c r="R3662" t="s">
        <v>8316</v>
      </c>
      <c r="S3662" s="16">
        <f t="shared" si="276"/>
        <v>41971.881076388891</v>
      </c>
      <c r="T3662" s="16">
        <f t="shared" si="277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4"/>
        <v>111</v>
      </c>
      <c r="P3663">
        <f t="shared" si="275"/>
        <v>92.5</v>
      </c>
      <c r="Q3663" s="11" t="s">
        <v>8315</v>
      </c>
      <c r="R3663" s="13" t="s">
        <v>8316</v>
      </c>
      <c r="S3663" s="16">
        <f t="shared" si="276"/>
        <v>42447.896666666667</v>
      </c>
      <c r="T3663" s="16">
        <f t="shared" si="277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4"/>
        <v>101</v>
      </c>
      <c r="P3664">
        <f t="shared" si="275"/>
        <v>202.85</v>
      </c>
      <c r="Q3664" s="11" t="s">
        <v>8315</v>
      </c>
      <c r="R3664" t="s">
        <v>8316</v>
      </c>
      <c r="S3664" s="16">
        <f t="shared" si="276"/>
        <v>42064.220069444447</v>
      </c>
      <c r="T3664" s="16">
        <f t="shared" si="277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4"/>
        <v>104</v>
      </c>
      <c r="P3665">
        <f t="shared" si="275"/>
        <v>26</v>
      </c>
      <c r="Q3665" s="11" t="s">
        <v>8315</v>
      </c>
      <c r="R3665" t="s">
        <v>8316</v>
      </c>
      <c r="S3665" s="16">
        <f t="shared" si="276"/>
        <v>42665.451736111107</v>
      </c>
      <c r="T3665" s="16">
        <f t="shared" si="277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4"/>
        <v>109</v>
      </c>
      <c r="P3666">
        <f t="shared" si="275"/>
        <v>46.05</v>
      </c>
      <c r="Q3666" s="11" t="s">
        <v>8315</v>
      </c>
      <c r="R3666" s="13" t="s">
        <v>8316</v>
      </c>
      <c r="S3666" s="16">
        <f t="shared" si="276"/>
        <v>42523.248715277776</v>
      </c>
      <c r="T3666" s="16">
        <f t="shared" si="277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4"/>
        <v>115</v>
      </c>
      <c r="P3667">
        <f t="shared" si="275"/>
        <v>51</v>
      </c>
      <c r="Q3667" s="11" t="s">
        <v>8315</v>
      </c>
      <c r="R3667" t="s">
        <v>8316</v>
      </c>
      <c r="S3667" s="16">
        <f t="shared" si="276"/>
        <v>42294.808124999996</v>
      </c>
      <c r="T3667" s="16">
        <f t="shared" si="277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4"/>
        <v>100</v>
      </c>
      <c r="P3668">
        <f t="shared" si="275"/>
        <v>31.58</v>
      </c>
      <c r="Q3668" s="11" t="s">
        <v>8315</v>
      </c>
      <c r="R3668" s="13" t="s">
        <v>8316</v>
      </c>
      <c r="S3668" s="16">
        <f t="shared" si="276"/>
        <v>41822.90488425926</v>
      </c>
      <c r="T3668" s="16">
        <f t="shared" si="277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4"/>
        <v>103</v>
      </c>
      <c r="P3669">
        <f t="shared" si="275"/>
        <v>53.36</v>
      </c>
      <c r="Q3669" s="11" t="s">
        <v>8315</v>
      </c>
      <c r="R3669" t="s">
        <v>8316</v>
      </c>
      <c r="S3669" s="16">
        <f t="shared" si="276"/>
        <v>42173.970127314817</v>
      </c>
      <c r="T3669" s="16">
        <f t="shared" si="277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4"/>
        <v>104</v>
      </c>
      <c r="P3670">
        <f t="shared" si="275"/>
        <v>36.96</v>
      </c>
      <c r="Q3670" s="11" t="s">
        <v>8315</v>
      </c>
      <c r="R3670" s="13" t="s">
        <v>8316</v>
      </c>
      <c r="S3670" s="16">
        <f t="shared" si="276"/>
        <v>42185.556157407409</v>
      </c>
      <c r="T3670" s="16">
        <f t="shared" si="277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4"/>
        <v>138</v>
      </c>
      <c r="P3671">
        <f t="shared" si="275"/>
        <v>81.290000000000006</v>
      </c>
      <c r="Q3671" s="11" t="s">
        <v>8315</v>
      </c>
      <c r="R3671" t="s">
        <v>8316</v>
      </c>
      <c r="S3671" s="16">
        <f t="shared" si="276"/>
        <v>42136.675196759257</v>
      </c>
      <c r="T3671" s="16">
        <f t="shared" si="277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4"/>
        <v>110</v>
      </c>
      <c r="P3672">
        <f t="shared" si="275"/>
        <v>20.079999999999998</v>
      </c>
      <c r="Q3672" s="11" t="s">
        <v>8315</v>
      </c>
      <c r="R3672" t="s">
        <v>8316</v>
      </c>
      <c r="S3672" s="16">
        <f t="shared" si="276"/>
        <v>42142.514016203699</v>
      </c>
      <c r="T3672" s="16">
        <f t="shared" si="277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4"/>
        <v>101</v>
      </c>
      <c r="P3673">
        <f t="shared" si="275"/>
        <v>88.25</v>
      </c>
      <c r="Q3673" s="11" t="s">
        <v>8315</v>
      </c>
      <c r="R3673" s="13" t="s">
        <v>8316</v>
      </c>
      <c r="S3673" s="16">
        <f t="shared" si="276"/>
        <v>41820.62809027778</v>
      </c>
      <c r="T3673" s="16">
        <f t="shared" si="277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4"/>
        <v>102</v>
      </c>
      <c r="P3674">
        <f t="shared" si="275"/>
        <v>53.44</v>
      </c>
      <c r="Q3674" s="11" t="s">
        <v>8315</v>
      </c>
      <c r="R3674" t="s">
        <v>8316</v>
      </c>
      <c r="S3674" s="16">
        <f t="shared" si="276"/>
        <v>41878.946574074071</v>
      </c>
      <c r="T3674" s="16">
        <f t="shared" si="277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4"/>
        <v>114</v>
      </c>
      <c r="P3675">
        <f t="shared" si="275"/>
        <v>39.869999999999997</v>
      </c>
      <c r="Q3675" s="11" t="s">
        <v>8315</v>
      </c>
      <c r="R3675" t="s">
        <v>8316</v>
      </c>
      <c r="S3675" s="16">
        <f t="shared" si="276"/>
        <v>41914.295104166667</v>
      </c>
      <c r="T3675" s="16">
        <f t="shared" si="277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4"/>
        <v>100</v>
      </c>
      <c r="P3676">
        <f t="shared" si="275"/>
        <v>145.16</v>
      </c>
      <c r="Q3676" s="11" t="s">
        <v>8315</v>
      </c>
      <c r="R3676" t="s">
        <v>8316</v>
      </c>
      <c r="S3676" s="16">
        <f t="shared" si="276"/>
        <v>42556.873020833329</v>
      </c>
      <c r="T3676" s="16">
        <f t="shared" si="277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4"/>
        <v>140</v>
      </c>
      <c r="P3677">
        <f t="shared" si="275"/>
        <v>23.33</v>
      </c>
      <c r="Q3677" s="11" t="s">
        <v>8315</v>
      </c>
      <c r="R3677" t="s">
        <v>8316</v>
      </c>
      <c r="S3677" s="16">
        <f t="shared" si="276"/>
        <v>42493.597013888888</v>
      </c>
      <c r="T3677" s="16">
        <f t="shared" si="277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4"/>
        <v>129</v>
      </c>
      <c r="P3678">
        <f t="shared" si="275"/>
        <v>64.38</v>
      </c>
      <c r="Q3678" s="11" t="s">
        <v>8315</v>
      </c>
      <c r="R3678" s="13" t="s">
        <v>8316</v>
      </c>
      <c r="S3678" s="16">
        <f t="shared" si="276"/>
        <v>41876.815787037034</v>
      </c>
      <c r="T3678" s="16">
        <f t="shared" si="277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4"/>
        <v>103</v>
      </c>
      <c r="P3679">
        <f t="shared" si="275"/>
        <v>62.05</v>
      </c>
      <c r="Q3679" s="11" t="s">
        <v>8315</v>
      </c>
      <c r="R3679" s="13" t="s">
        <v>8316</v>
      </c>
      <c r="S3679" s="16">
        <f t="shared" si="276"/>
        <v>41802.574282407404</v>
      </c>
      <c r="T3679" s="16">
        <f t="shared" si="277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4"/>
        <v>103</v>
      </c>
      <c r="P3680">
        <f t="shared" si="275"/>
        <v>66.13</v>
      </c>
      <c r="Q3680" s="11" t="s">
        <v>8315</v>
      </c>
      <c r="R3680" t="s">
        <v>8316</v>
      </c>
      <c r="S3680" s="16">
        <f t="shared" si="276"/>
        <v>42120.531226851846</v>
      </c>
      <c r="T3680" s="16">
        <f t="shared" si="277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4"/>
        <v>110</v>
      </c>
      <c r="P3681">
        <f t="shared" si="275"/>
        <v>73.400000000000006</v>
      </c>
      <c r="Q3681" s="11" t="s">
        <v>8315</v>
      </c>
      <c r="R3681" s="13" t="s">
        <v>8316</v>
      </c>
      <c r="S3681" s="16">
        <f t="shared" si="276"/>
        <v>41786.761354166665</v>
      </c>
      <c r="T3681" s="16">
        <f t="shared" si="277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4"/>
        <v>113</v>
      </c>
      <c r="P3682">
        <f t="shared" si="275"/>
        <v>99.5</v>
      </c>
      <c r="Q3682" s="11" t="s">
        <v>8315</v>
      </c>
      <c r="R3682" s="13" t="s">
        <v>8316</v>
      </c>
      <c r="S3682" s="16">
        <f t="shared" si="276"/>
        <v>42627.454097222217</v>
      </c>
      <c r="T3682" s="16">
        <f t="shared" si="277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4"/>
        <v>112</v>
      </c>
      <c r="P3683">
        <f t="shared" si="275"/>
        <v>62.17</v>
      </c>
      <c r="Q3683" s="11" t="s">
        <v>8315</v>
      </c>
      <c r="R3683" s="13" t="s">
        <v>8316</v>
      </c>
      <c r="S3683" s="16">
        <f t="shared" si="276"/>
        <v>42374.651504629626</v>
      </c>
      <c r="T3683" s="16">
        <f t="shared" si="277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4"/>
        <v>139</v>
      </c>
      <c r="P3684">
        <f t="shared" si="275"/>
        <v>62.33</v>
      </c>
      <c r="Q3684" s="11" t="s">
        <v>8315</v>
      </c>
      <c r="R3684" s="13" t="s">
        <v>8316</v>
      </c>
      <c r="S3684" s="16">
        <f t="shared" si="276"/>
        <v>41772.685393518521</v>
      </c>
      <c r="T3684" s="16">
        <f t="shared" si="277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4"/>
        <v>111</v>
      </c>
      <c r="P3685">
        <f t="shared" si="275"/>
        <v>58.79</v>
      </c>
      <c r="Q3685" s="11" t="s">
        <v>8315</v>
      </c>
      <c r="R3685" s="13" t="s">
        <v>8316</v>
      </c>
      <c r="S3685" s="16">
        <f t="shared" si="276"/>
        <v>42633.116851851853</v>
      </c>
      <c r="T3685" s="16">
        <f t="shared" si="277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4"/>
        <v>139</v>
      </c>
      <c r="P3686">
        <f t="shared" si="275"/>
        <v>45.35</v>
      </c>
      <c r="Q3686" s="11" t="s">
        <v>8315</v>
      </c>
      <c r="R3686" s="13" t="s">
        <v>8316</v>
      </c>
      <c r="S3686" s="16">
        <f t="shared" si="276"/>
        <v>42219.180393518516</v>
      </c>
      <c r="T3686" s="16">
        <f t="shared" si="277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4"/>
        <v>106</v>
      </c>
      <c r="P3687">
        <f t="shared" si="275"/>
        <v>41.94</v>
      </c>
      <c r="Q3687" s="11" t="s">
        <v>8315</v>
      </c>
      <c r="R3687" s="13" t="s">
        <v>8316</v>
      </c>
      <c r="S3687" s="16">
        <f t="shared" si="276"/>
        <v>41753.593275462961</v>
      </c>
      <c r="T3687" s="16">
        <f t="shared" si="277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4"/>
        <v>101</v>
      </c>
      <c r="P3688">
        <f t="shared" si="275"/>
        <v>59.17</v>
      </c>
      <c r="Q3688" s="11" t="s">
        <v>8315</v>
      </c>
      <c r="R3688" s="13" t="s">
        <v>8316</v>
      </c>
      <c r="S3688" s="16">
        <f t="shared" si="276"/>
        <v>42230.662731481483</v>
      </c>
      <c r="T3688" s="16">
        <f t="shared" si="277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4"/>
        <v>100</v>
      </c>
      <c r="P3689">
        <f t="shared" si="275"/>
        <v>200.49</v>
      </c>
      <c r="Q3689" s="11" t="s">
        <v>8315</v>
      </c>
      <c r="R3689" s="13" t="s">
        <v>8316</v>
      </c>
      <c r="S3689" s="16">
        <f t="shared" si="276"/>
        <v>41787.218229166669</v>
      </c>
      <c r="T3689" s="16">
        <f t="shared" si="277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4"/>
        <v>109</v>
      </c>
      <c r="P3690">
        <f t="shared" si="275"/>
        <v>83.97</v>
      </c>
      <c r="Q3690" s="11" t="s">
        <v>8315</v>
      </c>
      <c r="R3690" t="s">
        <v>8316</v>
      </c>
      <c r="S3690" s="16">
        <f t="shared" si="276"/>
        <v>41829.787083333329</v>
      </c>
      <c r="T3690" s="16">
        <f t="shared" si="277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4"/>
        <v>118</v>
      </c>
      <c r="P3691">
        <f t="shared" si="275"/>
        <v>57.26</v>
      </c>
      <c r="Q3691" s="11" t="s">
        <v>8315</v>
      </c>
      <c r="R3691" s="13" t="s">
        <v>8316</v>
      </c>
      <c r="S3691" s="16">
        <f t="shared" si="276"/>
        <v>42147.826840277776</v>
      </c>
      <c r="T3691" s="16">
        <f t="shared" si="277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4"/>
        <v>120</v>
      </c>
      <c r="P3692">
        <f t="shared" si="275"/>
        <v>58.06</v>
      </c>
      <c r="Q3692" s="11" t="s">
        <v>8315</v>
      </c>
      <c r="R3692" s="13" t="s">
        <v>8316</v>
      </c>
      <c r="S3692" s="16">
        <f t="shared" si="276"/>
        <v>41940.598182870373</v>
      </c>
      <c r="T3692" s="16">
        <f t="shared" si="277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4"/>
        <v>128</v>
      </c>
      <c r="P3693">
        <f t="shared" si="275"/>
        <v>186.8</v>
      </c>
      <c r="Q3693" s="11" t="s">
        <v>8315</v>
      </c>
      <c r="R3693" s="13" t="s">
        <v>8316</v>
      </c>
      <c r="S3693" s="16">
        <f t="shared" si="276"/>
        <v>42020.700567129628</v>
      </c>
      <c r="T3693" s="16">
        <f t="shared" si="277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4"/>
        <v>126</v>
      </c>
      <c r="P3694">
        <f t="shared" si="275"/>
        <v>74.12</v>
      </c>
      <c r="Q3694" s="11" t="s">
        <v>8315</v>
      </c>
      <c r="R3694" s="13" t="s">
        <v>8316</v>
      </c>
      <c r="S3694" s="16">
        <f t="shared" si="276"/>
        <v>41891.96503472222</v>
      </c>
      <c r="T3694" s="16">
        <f t="shared" si="277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4"/>
        <v>129</v>
      </c>
      <c r="P3695">
        <f t="shared" si="275"/>
        <v>30.71</v>
      </c>
      <c r="Q3695" s="11" t="s">
        <v>8315</v>
      </c>
      <c r="R3695" t="s">
        <v>8316</v>
      </c>
      <c r="S3695" s="16">
        <f t="shared" si="276"/>
        <v>42309.191307870366</v>
      </c>
      <c r="T3695" s="16">
        <f t="shared" si="277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4"/>
        <v>107</v>
      </c>
      <c r="P3696">
        <f t="shared" si="275"/>
        <v>62.67</v>
      </c>
      <c r="Q3696" s="11" t="s">
        <v>8315</v>
      </c>
      <c r="R3696" s="13" t="s">
        <v>8316</v>
      </c>
      <c r="S3696" s="16">
        <f t="shared" si="276"/>
        <v>42490.133877314816</v>
      </c>
      <c r="T3696" s="16">
        <f t="shared" si="277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4"/>
        <v>100</v>
      </c>
      <c r="P3697">
        <f t="shared" si="275"/>
        <v>121.36</v>
      </c>
      <c r="Q3697" s="11" t="s">
        <v>8315</v>
      </c>
      <c r="R3697" s="13" t="s">
        <v>8316</v>
      </c>
      <c r="S3697" s="16">
        <f t="shared" si="276"/>
        <v>41995.870486111111</v>
      </c>
      <c r="T3697" s="16">
        <f t="shared" si="277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4"/>
        <v>155</v>
      </c>
      <c r="P3698">
        <f t="shared" si="275"/>
        <v>39.74</v>
      </c>
      <c r="Q3698" s="11" t="s">
        <v>8315</v>
      </c>
      <c r="R3698" t="s">
        <v>8316</v>
      </c>
      <c r="S3698" s="16">
        <f t="shared" si="276"/>
        <v>41988.617083333331</v>
      </c>
      <c r="T3698" s="16">
        <f t="shared" si="277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4"/>
        <v>108</v>
      </c>
      <c r="P3699">
        <f t="shared" si="275"/>
        <v>72</v>
      </c>
      <c r="Q3699" s="11" t="s">
        <v>8315</v>
      </c>
      <c r="R3699" t="s">
        <v>8316</v>
      </c>
      <c r="S3699" s="16">
        <f t="shared" si="276"/>
        <v>42479.465833333335</v>
      </c>
      <c r="T3699" s="16">
        <f t="shared" si="277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4"/>
        <v>111</v>
      </c>
      <c r="P3700">
        <f t="shared" si="275"/>
        <v>40.630000000000003</v>
      </c>
      <c r="Q3700" s="11" t="s">
        <v>8315</v>
      </c>
      <c r="R3700" s="13" t="s">
        <v>8316</v>
      </c>
      <c r="S3700" s="16">
        <f t="shared" si="276"/>
        <v>42401.806562500002</v>
      </c>
      <c r="T3700" s="16">
        <f t="shared" si="277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4"/>
        <v>101</v>
      </c>
      <c r="P3701">
        <f t="shared" si="275"/>
        <v>63</v>
      </c>
      <c r="Q3701" s="11" t="s">
        <v>8315</v>
      </c>
      <c r="R3701" s="13" t="s">
        <v>8316</v>
      </c>
      <c r="S3701" s="16">
        <f t="shared" si="276"/>
        <v>41897.602037037039</v>
      </c>
      <c r="T3701" s="16">
        <f t="shared" si="277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4"/>
        <v>121</v>
      </c>
      <c r="P3702">
        <f t="shared" si="275"/>
        <v>33.67</v>
      </c>
      <c r="Q3702" s="11" t="s">
        <v>8315</v>
      </c>
      <c r="R3702" s="13" t="s">
        <v>8316</v>
      </c>
      <c r="S3702" s="16">
        <f t="shared" si="276"/>
        <v>41882.585648148146</v>
      </c>
      <c r="T3702" s="16">
        <f t="shared" si="277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4"/>
        <v>100</v>
      </c>
      <c r="P3703">
        <f t="shared" si="275"/>
        <v>38.590000000000003</v>
      </c>
      <c r="Q3703" s="11" t="s">
        <v>8315</v>
      </c>
      <c r="R3703" t="s">
        <v>8316</v>
      </c>
      <c r="S3703" s="16">
        <f t="shared" si="276"/>
        <v>42129.541585648149</v>
      </c>
      <c r="T3703" s="16">
        <f t="shared" si="277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4"/>
        <v>109</v>
      </c>
      <c r="P3704">
        <f t="shared" si="275"/>
        <v>155.94999999999999</v>
      </c>
      <c r="Q3704" s="11" t="s">
        <v>8315</v>
      </c>
      <c r="R3704" t="s">
        <v>8316</v>
      </c>
      <c r="S3704" s="16">
        <f t="shared" si="276"/>
        <v>42524.53800925926</v>
      </c>
      <c r="T3704" s="16">
        <f t="shared" si="277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4"/>
        <v>123</v>
      </c>
      <c r="P3705">
        <f t="shared" si="275"/>
        <v>43.2</v>
      </c>
      <c r="Q3705" s="11" t="s">
        <v>8315</v>
      </c>
      <c r="R3705" s="13" t="s">
        <v>8316</v>
      </c>
      <c r="S3705" s="16">
        <f t="shared" si="276"/>
        <v>42556.504490740743</v>
      </c>
      <c r="T3705" s="16">
        <f t="shared" si="277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4"/>
        <v>136</v>
      </c>
      <c r="P3706">
        <f t="shared" si="275"/>
        <v>15.15</v>
      </c>
      <c r="Q3706" s="11" t="s">
        <v>8315</v>
      </c>
      <c r="R3706" t="s">
        <v>8316</v>
      </c>
      <c r="S3706" s="16">
        <f t="shared" si="276"/>
        <v>42461.689745370371</v>
      </c>
      <c r="T3706" s="16">
        <f t="shared" si="277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4"/>
        <v>103</v>
      </c>
      <c r="P3707">
        <f t="shared" si="275"/>
        <v>83.57</v>
      </c>
      <c r="Q3707" s="11" t="s">
        <v>8315</v>
      </c>
      <c r="R3707" s="13" t="s">
        <v>8316</v>
      </c>
      <c r="S3707" s="16">
        <f t="shared" si="276"/>
        <v>41792.542986111112</v>
      </c>
      <c r="T3707" s="16">
        <f t="shared" si="277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4"/>
        <v>121</v>
      </c>
      <c r="P3708">
        <f t="shared" si="275"/>
        <v>140</v>
      </c>
      <c r="Q3708" s="11" t="s">
        <v>8315</v>
      </c>
      <c r="R3708" s="13" t="s">
        <v>8316</v>
      </c>
      <c r="S3708" s="16">
        <f t="shared" si="276"/>
        <v>41879.913761574076</v>
      </c>
      <c r="T3708" s="16">
        <f t="shared" si="277"/>
        <v>41894.913761574076</v>
      </c>
    </row>
    <row r="3709" spans="1:20" ht="28.8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4"/>
        <v>186</v>
      </c>
      <c r="P3709">
        <f t="shared" si="275"/>
        <v>80.87</v>
      </c>
      <c r="Q3709" s="11" t="s">
        <v>8315</v>
      </c>
      <c r="R3709" s="13" t="s">
        <v>8316</v>
      </c>
      <c r="S3709" s="16">
        <f t="shared" si="276"/>
        <v>42552.048356481479</v>
      </c>
      <c r="T3709" s="16">
        <f t="shared" si="277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4"/>
        <v>300</v>
      </c>
      <c r="P3710">
        <f t="shared" si="275"/>
        <v>53.85</v>
      </c>
      <c r="Q3710" s="11" t="s">
        <v>8315</v>
      </c>
      <c r="R3710" s="13" t="s">
        <v>8316</v>
      </c>
      <c r="S3710" s="16">
        <f t="shared" si="276"/>
        <v>41810.142199074071</v>
      </c>
      <c r="T3710" s="16">
        <f t="shared" si="277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4"/>
        <v>108</v>
      </c>
      <c r="P3711">
        <f t="shared" si="275"/>
        <v>30.93</v>
      </c>
      <c r="Q3711" s="11" t="s">
        <v>8315</v>
      </c>
      <c r="R3711" t="s">
        <v>8316</v>
      </c>
      <c r="S3711" s="16">
        <f t="shared" si="276"/>
        <v>41785.707708333335</v>
      </c>
      <c r="T3711" s="16">
        <f t="shared" si="277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4"/>
        <v>141</v>
      </c>
      <c r="P3712">
        <f t="shared" si="275"/>
        <v>67.959999999999994</v>
      </c>
      <c r="Q3712" s="11" t="s">
        <v>8315</v>
      </c>
      <c r="R3712" s="13" t="s">
        <v>8316</v>
      </c>
      <c r="S3712" s="16">
        <f t="shared" si="276"/>
        <v>42072.576249999998</v>
      </c>
      <c r="T3712" s="16">
        <f t="shared" si="277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4"/>
        <v>114</v>
      </c>
      <c r="P3713">
        <f t="shared" si="275"/>
        <v>27.14</v>
      </c>
      <c r="Q3713" s="11" t="s">
        <v>8315</v>
      </c>
      <c r="R3713" s="13" t="s">
        <v>8316</v>
      </c>
      <c r="S3713" s="16">
        <f t="shared" si="276"/>
        <v>41779.724224537036</v>
      </c>
      <c r="T3713" s="16">
        <f t="shared" si="277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78">ROUND(E3714/D3714*100, 0)</f>
        <v>154</v>
      </c>
      <c r="P3714">
        <f t="shared" ref="P3714:P3777" si="279">IFERROR(ROUND(E3714/L3714, 2), 0)</f>
        <v>110.87</v>
      </c>
      <c r="Q3714" s="11" t="s">
        <v>8315</v>
      </c>
      <c r="R3714" s="13" t="s">
        <v>8316</v>
      </c>
      <c r="S3714" s="16">
        <f t="shared" si="276"/>
        <v>42134.172071759262</v>
      </c>
      <c r="T3714" s="16">
        <f t="shared" si="277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78"/>
        <v>102</v>
      </c>
      <c r="P3715">
        <f t="shared" si="279"/>
        <v>106.84</v>
      </c>
      <c r="Q3715" s="11" t="s">
        <v>8315</v>
      </c>
      <c r="R3715" s="13" t="s">
        <v>8316</v>
      </c>
      <c r="S3715" s="16">
        <f t="shared" ref="S3715:S3778" si="280">(((J3715/60)/60)/24)+DATE(1970, 1, 1)</f>
        <v>42505.738032407404</v>
      </c>
      <c r="T3715" s="16">
        <f t="shared" ref="T3715:T3778" si="281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8"/>
        <v>102</v>
      </c>
      <c r="P3716">
        <f t="shared" si="279"/>
        <v>105.52</v>
      </c>
      <c r="Q3716" s="11" t="s">
        <v>8315</v>
      </c>
      <c r="R3716" s="13" t="s">
        <v>8316</v>
      </c>
      <c r="S3716" s="16">
        <f t="shared" si="280"/>
        <v>42118.556331018524</v>
      </c>
      <c r="T3716" s="16">
        <f t="shared" si="281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8"/>
        <v>103</v>
      </c>
      <c r="P3717">
        <f t="shared" si="279"/>
        <v>132.96</v>
      </c>
      <c r="Q3717" s="11" t="s">
        <v>8315</v>
      </c>
      <c r="R3717" t="s">
        <v>8316</v>
      </c>
      <c r="S3717" s="16">
        <f t="shared" si="280"/>
        <v>42036.995590277773</v>
      </c>
      <c r="T3717" s="16">
        <f t="shared" si="281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8"/>
        <v>156</v>
      </c>
      <c r="P3718">
        <f t="shared" si="279"/>
        <v>51.92</v>
      </c>
      <c r="Q3718" s="11" t="s">
        <v>8315</v>
      </c>
      <c r="R3718" s="13" t="s">
        <v>8316</v>
      </c>
      <c r="S3718" s="16">
        <f t="shared" si="280"/>
        <v>42360.887835648144</v>
      </c>
      <c r="T3718" s="16">
        <f t="shared" si="281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8"/>
        <v>101</v>
      </c>
      <c r="P3719">
        <f t="shared" si="279"/>
        <v>310</v>
      </c>
      <c r="Q3719" s="11" t="s">
        <v>8315</v>
      </c>
      <c r="R3719" t="s">
        <v>8316</v>
      </c>
      <c r="S3719" s="16">
        <f t="shared" si="280"/>
        <v>42102.866307870368</v>
      </c>
      <c r="T3719" s="16">
        <f t="shared" si="281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8"/>
        <v>239</v>
      </c>
      <c r="P3720">
        <f t="shared" si="279"/>
        <v>26.02</v>
      </c>
      <c r="Q3720" s="11" t="s">
        <v>8315</v>
      </c>
      <c r="R3720" t="s">
        <v>8316</v>
      </c>
      <c r="S3720" s="16">
        <f t="shared" si="280"/>
        <v>42032.716145833328</v>
      </c>
      <c r="T3720" s="16">
        <f t="shared" si="281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8"/>
        <v>210</v>
      </c>
      <c r="P3721">
        <f t="shared" si="279"/>
        <v>105</v>
      </c>
      <c r="Q3721" s="11" t="s">
        <v>8315</v>
      </c>
      <c r="R3721" t="s">
        <v>8316</v>
      </c>
      <c r="S3721" s="16">
        <f t="shared" si="280"/>
        <v>42147.729930555557</v>
      </c>
      <c r="T3721" s="16">
        <f t="shared" si="281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8"/>
        <v>105</v>
      </c>
      <c r="P3722">
        <f t="shared" si="279"/>
        <v>86.23</v>
      </c>
      <c r="Q3722" s="11" t="s">
        <v>8315</v>
      </c>
      <c r="R3722" s="13" t="s">
        <v>8316</v>
      </c>
      <c r="S3722" s="16">
        <f t="shared" si="280"/>
        <v>42165.993125000001</v>
      </c>
      <c r="T3722" s="16">
        <f t="shared" si="281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8"/>
        <v>101</v>
      </c>
      <c r="P3723">
        <f t="shared" si="279"/>
        <v>114.55</v>
      </c>
      <c r="Q3723" s="11" t="s">
        <v>8315</v>
      </c>
      <c r="R3723" s="13" t="s">
        <v>8316</v>
      </c>
      <c r="S3723" s="16">
        <f t="shared" si="280"/>
        <v>41927.936157407406</v>
      </c>
      <c r="T3723" s="16">
        <f t="shared" si="281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8"/>
        <v>111</v>
      </c>
      <c r="P3724">
        <f t="shared" si="279"/>
        <v>47.66</v>
      </c>
      <c r="Q3724" s="11" t="s">
        <v>8315</v>
      </c>
      <c r="R3724" t="s">
        <v>8316</v>
      </c>
      <c r="S3724" s="16">
        <f t="shared" si="280"/>
        <v>42381.671840277777</v>
      </c>
      <c r="T3724" s="16">
        <f t="shared" si="281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8"/>
        <v>102</v>
      </c>
      <c r="P3725">
        <f t="shared" si="279"/>
        <v>72.89</v>
      </c>
      <c r="Q3725" s="11" t="s">
        <v>8315</v>
      </c>
      <c r="R3725" t="s">
        <v>8316</v>
      </c>
      <c r="S3725" s="16">
        <f t="shared" si="280"/>
        <v>41943.753032407411</v>
      </c>
      <c r="T3725" s="16">
        <f t="shared" si="281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8"/>
        <v>103</v>
      </c>
      <c r="P3726">
        <f t="shared" si="279"/>
        <v>49.55</v>
      </c>
      <c r="Q3726" s="11" t="s">
        <v>8315</v>
      </c>
      <c r="R3726" t="s">
        <v>8316</v>
      </c>
      <c r="S3726" s="16">
        <f t="shared" si="280"/>
        <v>42465.491435185191</v>
      </c>
      <c r="T3726" s="16">
        <f t="shared" si="281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8"/>
        <v>127</v>
      </c>
      <c r="P3727">
        <f t="shared" si="279"/>
        <v>25.4</v>
      </c>
      <c r="Q3727" s="11" t="s">
        <v>8315</v>
      </c>
      <c r="R3727" t="s">
        <v>8316</v>
      </c>
      <c r="S3727" s="16">
        <f t="shared" si="280"/>
        <v>42401.945219907408</v>
      </c>
      <c r="T3727" s="16">
        <f t="shared" si="281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8"/>
        <v>339</v>
      </c>
      <c r="P3728">
        <f t="shared" si="279"/>
        <v>62.59</v>
      </c>
      <c r="Q3728" s="11" t="s">
        <v>8315</v>
      </c>
      <c r="R3728" s="13" t="s">
        <v>8316</v>
      </c>
      <c r="S3728" s="16">
        <f t="shared" si="280"/>
        <v>42462.140868055561</v>
      </c>
      <c r="T3728" s="16">
        <f t="shared" si="281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8"/>
        <v>101</v>
      </c>
      <c r="P3729">
        <f t="shared" si="279"/>
        <v>61.06</v>
      </c>
      <c r="Q3729" s="11" t="s">
        <v>8315</v>
      </c>
      <c r="R3729" s="13" t="s">
        <v>8316</v>
      </c>
      <c r="S3729" s="16">
        <f t="shared" si="280"/>
        <v>42632.348310185189</v>
      </c>
      <c r="T3729" s="16">
        <f t="shared" si="281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8"/>
        <v>9</v>
      </c>
      <c r="P3730">
        <f t="shared" si="279"/>
        <v>60.06</v>
      </c>
      <c r="Q3730" s="11" t="s">
        <v>8315</v>
      </c>
      <c r="R3730" t="s">
        <v>8316</v>
      </c>
      <c r="S3730" s="16">
        <f t="shared" si="280"/>
        <v>42205.171018518522</v>
      </c>
      <c r="T3730" s="16">
        <f t="shared" si="281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8"/>
        <v>7</v>
      </c>
      <c r="P3731">
        <f t="shared" si="279"/>
        <v>72.400000000000006</v>
      </c>
      <c r="Q3731" s="11" t="s">
        <v>8315</v>
      </c>
      <c r="R3731" t="s">
        <v>8316</v>
      </c>
      <c r="S3731" s="16">
        <f t="shared" si="280"/>
        <v>42041.205000000002</v>
      </c>
      <c r="T3731" s="16">
        <f t="shared" si="281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8"/>
        <v>10</v>
      </c>
      <c r="P3732">
        <f t="shared" si="279"/>
        <v>100</v>
      </c>
      <c r="Q3732" s="11" t="s">
        <v>8315</v>
      </c>
      <c r="R3732" t="s">
        <v>8316</v>
      </c>
      <c r="S3732" s="16">
        <f t="shared" si="280"/>
        <v>42203.677766203706</v>
      </c>
      <c r="T3732" s="16">
        <f t="shared" si="281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8"/>
        <v>11</v>
      </c>
      <c r="P3733">
        <f t="shared" si="279"/>
        <v>51.67</v>
      </c>
      <c r="Q3733" s="11" t="s">
        <v>8315</v>
      </c>
      <c r="R3733" t="s">
        <v>8316</v>
      </c>
      <c r="S3733" s="16">
        <f t="shared" si="280"/>
        <v>41983.752847222218</v>
      </c>
      <c r="T3733" s="16">
        <f t="shared" si="281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8"/>
        <v>15</v>
      </c>
      <c r="P3734">
        <f t="shared" si="279"/>
        <v>32.75</v>
      </c>
      <c r="Q3734" s="11" t="s">
        <v>8315</v>
      </c>
      <c r="R3734" t="s">
        <v>8316</v>
      </c>
      <c r="S3734" s="16">
        <f t="shared" si="280"/>
        <v>41968.677465277782</v>
      </c>
      <c r="T3734" s="16">
        <f t="shared" si="281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8"/>
        <v>0</v>
      </c>
      <c r="P3735">
        <f t="shared" si="279"/>
        <v>0</v>
      </c>
      <c r="Q3735" s="11" t="s">
        <v>8315</v>
      </c>
      <c r="R3735" t="s">
        <v>8316</v>
      </c>
      <c r="S3735" s="16">
        <f t="shared" si="280"/>
        <v>42103.024398148147</v>
      </c>
      <c r="T3735" s="16">
        <f t="shared" si="281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8"/>
        <v>28</v>
      </c>
      <c r="P3736">
        <f t="shared" si="279"/>
        <v>61</v>
      </c>
      <c r="Q3736" s="11" t="s">
        <v>8315</v>
      </c>
      <c r="R3736" t="s">
        <v>8316</v>
      </c>
      <c r="S3736" s="16">
        <f t="shared" si="280"/>
        <v>42089.901574074072</v>
      </c>
      <c r="T3736" s="16">
        <f t="shared" si="281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8"/>
        <v>13</v>
      </c>
      <c r="P3737">
        <f t="shared" si="279"/>
        <v>10</v>
      </c>
      <c r="Q3737" s="11" t="s">
        <v>8315</v>
      </c>
      <c r="R3737" t="s">
        <v>8316</v>
      </c>
      <c r="S3737" s="16">
        <f t="shared" si="280"/>
        <v>42122.693159722221</v>
      </c>
      <c r="T3737" s="16">
        <f t="shared" si="281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8"/>
        <v>1</v>
      </c>
      <c r="P3738">
        <f t="shared" si="279"/>
        <v>10</v>
      </c>
      <c r="Q3738" s="11" t="s">
        <v>8315</v>
      </c>
      <c r="R3738" t="s">
        <v>8316</v>
      </c>
      <c r="S3738" s="16">
        <f t="shared" si="280"/>
        <v>42048.711724537032</v>
      </c>
      <c r="T3738" s="16">
        <f t="shared" si="281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8"/>
        <v>21</v>
      </c>
      <c r="P3739">
        <f t="shared" si="279"/>
        <v>37.5</v>
      </c>
      <c r="Q3739" s="11" t="s">
        <v>8315</v>
      </c>
      <c r="R3739" t="s">
        <v>8316</v>
      </c>
      <c r="S3739" s="16">
        <f t="shared" si="280"/>
        <v>42297.691006944442</v>
      </c>
      <c r="T3739" s="16">
        <f t="shared" si="281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8"/>
        <v>18</v>
      </c>
      <c r="P3740">
        <f t="shared" si="279"/>
        <v>45</v>
      </c>
      <c r="Q3740" s="11" t="s">
        <v>8315</v>
      </c>
      <c r="R3740" t="s">
        <v>8316</v>
      </c>
      <c r="S3740" s="16">
        <f t="shared" si="280"/>
        <v>41813.938715277778</v>
      </c>
      <c r="T3740" s="16">
        <f t="shared" si="281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8"/>
        <v>20</v>
      </c>
      <c r="P3741">
        <f t="shared" si="279"/>
        <v>100.63</v>
      </c>
      <c r="Q3741" s="11" t="s">
        <v>8315</v>
      </c>
      <c r="R3741" t="s">
        <v>8316</v>
      </c>
      <c r="S3741" s="16">
        <f t="shared" si="280"/>
        <v>42548.449861111112</v>
      </c>
      <c r="T3741" s="16">
        <f t="shared" si="281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8"/>
        <v>18</v>
      </c>
      <c r="P3742">
        <f t="shared" si="279"/>
        <v>25.57</v>
      </c>
      <c r="Q3742" s="11" t="s">
        <v>8315</v>
      </c>
      <c r="R3742" t="s">
        <v>8316</v>
      </c>
      <c r="S3742" s="16">
        <f t="shared" si="280"/>
        <v>41833.089756944442</v>
      </c>
      <c r="T3742" s="16">
        <f t="shared" si="281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8"/>
        <v>0</v>
      </c>
      <c r="P3743">
        <f t="shared" si="279"/>
        <v>0</v>
      </c>
      <c r="Q3743" s="11" t="s">
        <v>8315</v>
      </c>
      <c r="R3743" t="s">
        <v>8316</v>
      </c>
      <c r="S3743" s="16">
        <f t="shared" si="280"/>
        <v>42325.920717592591</v>
      </c>
      <c r="T3743" s="16">
        <f t="shared" si="281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8"/>
        <v>2</v>
      </c>
      <c r="P3744">
        <f t="shared" si="279"/>
        <v>25</v>
      </c>
      <c r="Q3744" s="11" t="s">
        <v>8315</v>
      </c>
      <c r="R3744" t="s">
        <v>8316</v>
      </c>
      <c r="S3744" s="16">
        <f t="shared" si="280"/>
        <v>41858.214629629627</v>
      </c>
      <c r="T3744" s="16">
        <f t="shared" si="281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8"/>
        <v>0</v>
      </c>
      <c r="P3745">
        <f t="shared" si="279"/>
        <v>0</v>
      </c>
      <c r="Q3745" s="11" t="s">
        <v>8315</v>
      </c>
      <c r="R3745" t="s">
        <v>8316</v>
      </c>
      <c r="S3745" s="16">
        <f t="shared" si="280"/>
        <v>41793.710231481484</v>
      </c>
      <c r="T3745" s="16">
        <f t="shared" si="281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8"/>
        <v>0</v>
      </c>
      <c r="P3746">
        <f t="shared" si="279"/>
        <v>0</v>
      </c>
      <c r="Q3746" s="11" t="s">
        <v>8315</v>
      </c>
      <c r="R3746" t="s">
        <v>8316</v>
      </c>
      <c r="S3746" s="16">
        <f t="shared" si="280"/>
        <v>41793.814259259263</v>
      </c>
      <c r="T3746" s="16">
        <f t="shared" si="281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8"/>
        <v>10</v>
      </c>
      <c r="P3747">
        <f t="shared" si="279"/>
        <v>10</v>
      </c>
      <c r="Q3747" s="11" t="s">
        <v>8315</v>
      </c>
      <c r="R3747" t="s">
        <v>8316</v>
      </c>
      <c r="S3747" s="16">
        <f t="shared" si="280"/>
        <v>41831.697939814818</v>
      </c>
      <c r="T3747" s="16">
        <f t="shared" si="281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8"/>
        <v>2</v>
      </c>
      <c r="P3748">
        <f t="shared" si="279"/>
        <v>202</v>
      </c>
      <c r="Q3748" s="11" t="s">
        <v>8315</v>
      </c>
      <c r="R3748" t="s">
        <v>8316</v>
      </c>
      <c r="S3748" s="16">
        <f t="shared" si="280"/>
        <v>42621.389340277776</v>
      </c>
      <c r="T3748" s="16">
        <f t="shared" si="281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8"/>
        <v>1</v>
      </c>
      <c r="P3749">
        <f t="shared" si="279"/>
        <v>25</v>
      </c>
      <c r="Q3749" s="11" t="s">
        <v>8315</v>
      </c>
      <c r="R3749" t="s">
        <v>8316</v>
      </c>
      <c r="S3749" s="16">
        <f t="shared" si="280"/>
        <v>42164.299722222218</v>
      </c>
      <c r="T3749" s="16">
        <f t="shared" si="281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8"/>
        <v>104</v>
      </c>
      <c r="P3750">
        <f t="shared" si="279"/>
        <v>99.54</v>
      </c>
      <c r="Q3750" s="11" t="s">
        <v>8315</v>
      </c>
      <c r="R3750" s="13" t="s">
        <v>8357</v>
      </c>
      <c r="S3750" s="16">
        <f t="shared" si="280"/>
        <v>42395.706435185188</v>
      </c>
      <c r="T3750" s="16">
        <f t="shared" si="281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8"/>
        <v>105</v>
      </c>
      <c r="P3751">
        <f t="shared" si="279"/>
        <v>75</v>
      </c>
      <c r="Q3751" s="11" t="s">
        <v>8315</v>
      </c>
      <c r="R3751" s="13" t="s">
        <v>8357</v>
      </c>
      <c r="S3751" s="16">
        <f t="shared" si="280"/>
        <v>42458.127175925925</v>
      </c>
      <c r="T3751" s="16">
        <f t="shared" si="281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8"/>
        <v>100</v>
      </c>
      <c r="P3752">
        <f t="shared" si="279"/>
        <v>215.25</v>
      </c>
      <c r="Q3752" s="11" t="s">
        <v>8315</v>
      </c>
      <c r="R3752" s="13" t="s">
        <v>8357</v>
      </c>
      <c r="S3752" s="16">
        <f t="shared" si="280"/>
        <v>42016.981574074074</v>
      </c>
      <c r="T3752" s="16">
        <f t="shared" si="281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8"/>
        <v>133</v>
      </c>
      <c r="P3753">
        <f t="shared" si="279"/>
        <v>120.55</v>
      </c>
      <c r="Q3753" s="11" t="s">
        <v>8315</v>
      </c>
      <c r="R3753" s="13" t="s">
        <v>8357</v>
      </c>
      <c r="S3753" s="16">
        <f t="shared" si="280"/>
        <v>42403.035567129627</v>
      </c>
      <c r="T3753" s="16">
        <f t="shared" si="281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8"/>
        <v>113</v>
      </c>
      <c r="P3754">
        <f t="shared" si="279"/>
        <v>37.67</v>
      </c>
      <c r="Q3754" s="11" t="s">
        <v>8315</v>
      </c>
      <c r="R3754" t="s">
        <v>8357</v>
      </c>
      <c r="S3754" s="16">
        <f t="shared" si="280"/>
        <v>42619.802488425921</v>
      </c>
      <c r="T3754" s="16">
        <f t="shared" si="281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8"/>
        <v>103</v>
      </c>
      <c r="P3755">
        <f t="shared" si="279"/>
        <v>172.23</v>
      </c>
      <c r="Q3755" s="11" t="s">
        <v>8315</v>
      </c>
      <c r="R3755" s="13" t="s">
        <v>8357</v>
      </c>
      <c r="S3755" s="16">
        <f t="shared" si="280"/>
        <v>42128.824074074073</v>
      </c>
      <c r="T3755" s="16">
        <f t="shared" si="281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8"/>
        <v>120</v>
      </c>
      <c r="P3756">
        <f t="shared" si="279"/>
        <v>111.11</v>
      </c>
      <c r="Q3756" s="11" t="s">
        <v>8315</v>
      </c>
      <c r="R3756" s="13" t="s">
        <v>8357</v>
      </c>
      <c r="S3756" s="16">
        <f t="shared" si="280"/>
        <v>41808.881215277775</v>
      </c>
      <c r="T3756" s="16">
        <f t="shared" si="281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8"/>
        <v>130</v>
      </c>
      <c r="P3757">
        <f t="shared" si="279"/>
        <v>25.46</v>
      </c>
      <c r="Q3757" s="11" t="s">
        <v>8315</v>
      </c>
      <c r="R3757" t="s">
        <v>8357</v>
      </c>
      <c r="S3757" s="16">
        <f t="shared" si="280"/>
        <v>42445.866979166662</v>
      </c>
      <c r="T3757" s="16">
        <f t="shared" si="281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8"/>
        <v>101</v>
      </c>
      <c r="P3758">
        <f t="shared" si="279"/>
        <v>267.64999999999998</v>
      </c>
      <c r="Q3758" s="11" t="s">
        <v>8315</v>
      </c>
      <c r="R3758" s="13" t="s">
        <v>8357</v>
      </c>
      <c r="S3758" s="16">
        <f t="shared" si="280"/>
        <v>41771.814791666664</v>
      </c>
      <c r="T3758" s="16">
        <f t="shared" si="281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8"/>
        <v>109</v>
      </c>
      <c r="P3759">
        <f t="shared" si="279"/>
        <v>75.959999999999994</v>
      </c>
      <c r="Q3759" s="11" t="s">
        <v>8315</v>
      </c>
      <c r="R3759" s="13" t="s">
        <v>8357</v>
      </c>
      <c r="S3759" s="16">
        <f t="shared" si="280"/>
        <v>41954.850868055553</v>
      </c>
      <c r="T3759" s="16">
        <f t="shared" si="281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8"/>
        <v>102</v>
      </c>
      <c r="P3760">
        <f t="shared" si="279"/>
        <v>59.04</v>
      </c>
      <c r="Q3760" s="11" t="s">
        <v>8315</v>
      </c>
      <c r="R3760" s="13" t="s">
        <v>8357</v>
      </c>
      <c r="S3760" s="16">
        <f t="shared" si="280"/>
        <v>41747.471504629626</v>
      </c>
      <c r="T3760" s="16">
        <f t="shared" si="281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8"/>
        <v>110</v>
      </c>
      <c r="P3761">
        <f t="shared" si="279"/>
        <v>50.11</v>
      </c>
      <c r="Q3761" s="11" t="s">
        <v>8315</v>
      </c>
      <c r="R3761" s="13" t="s">
        <v>8357</v>
      </c>
      <c r="S3761" s="16">
        <f t="shared" si="280"/>
        <v>42182.108252314814</v>
      </c>
      <c r="T3761" s="16">
        <f t="shared" si="281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8"/>
        <v>101</v>
      </c>
      <c r="P3762">
        <f t="shared" si="279"/>
        <v>55.5</v>
      </c>
      <c r="Q3762" s="11" t="s">
        <v>8315</v>
      </c>
      <c r="R3762" s="13" t="s">
        <v>8357</v>
      </c>
      <c r="S3762" s="16">
        <f t="shared" si="280"/>
        <v>41739.525300925925</v>
      </c>
      <c r="T3762" s="16">
        <f t="shared" si="281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8"/>
        <v>100</v>
      </c>
      <c r="P3763">
        <f t="shared" si="279"/>
        <v>166.67</v>
      </c>
      <c r="Q3763" s="11" t="s">
        <v>8315</v>
      </c>
      <c r="R3763" t="s">
        <v>8357</v>
      </c>
      <c r="S3763" s="16">
        <f t="shared" si="280"/>
        <v>42173.466863425929</v>
      </c>
      <c r="T3763" s="16">
        <f t="shared" si="281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8"/>
        <v>106</v>
      </c>
      <c r="P3764">
        <f t="shared" si="279"/>
        <v>47.43</v>
      </c>
      <c r="Q3764" s="11" t="s">
        <v>8315</v>
      </c>
      <c r="R3764" t="s">
        <v>8357</v>
      </c>
      <c r="S3764" s="16">
        <f t="shared" si="280"/>
        <v>42193.813530092593</v>
      </c>
      <c r="T3764" s="16">
        <f t="shared" si="281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8"/>
        <v>100</v>
      </c>
      <c r="P3765">
        <f t="shared" si="279"/>
        <v>64.94</v>
      </c>
      <c r="Q3765" s="11" t="s">
        <v>8315</v>
      </c>
      <c r="R3765" s="13" t="s">
        <v>8357</v>
      </c>
      <c r="S3765" s="16">
        <f t="shared" si="280"/>
        <v>42065.750300925924</v>
      </c>
      <c r="T3765" s="16">
        <f t="shared" si="281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8"/>
        <v>100</v>
      </c>
      <c r="P3766">
        <f t="shared" si="279"/>
        <v>55.56</v>
      </c>
      <c r="Q3766" s="11" t="s">
        <v>8315</v>
      </c>
      <c r="R3766" s="13" t="s">
        <v>8357</v>
      </c>
      <c r="S3766" s="16">
        <f t="shared" si="280"/>
        <v>42499.842962962968</v>
      </c>
      <c r="T3766" s="16">
        <f t="shared" si="281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8"/>
        <v>113</v>
      </c>
      <c r="P3767">
        <f t="shared" si="279"/>
        <v>74.22</v>
      </c>
      <c r="Q3767" s="11" t="s">
        <v>8315</v>
      </c>
      <c r="R3767" s="13" t="s">
        <v>8357</v>
      </c>
      <c r="S3767" s="16">
        <f t="shared" si="280"/>
        <v>41820.776412037041</v>
      </c>
      <c r="T3767" s="16">
        <f t="shared" si="281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8"/>
        <v>103</v>
      </c>
      <c r="P3768">
        <f t="shared" si="279"/>
        <v>106.93</v>
      </c>
      <c r="Q3768" s="11" t="s">
        <v>8315</v>
      </c>
      <c r="R3768" s="13" t="s">
        <v>8357</v>
      </c>
      <c r="S3768" s="16">
        <f t="shared" si="280"/>
        <v>41788.167187500003</v>
      </c>
      <c r="T3768" s="16">
        <f t="shared" si="281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8"/>
        <v>117</v>
      </c>
      <c r="P3769">
        <f t="shared" si="279"/>
        <v>41.7</v>
      </c>
      <c r="Q3769" s="11" t="s">
        <v>8315</v>
      </c>
      <c r="R3769" s="13" t="s">
        <v>8357</v>
      </c>
      <c r="S3769" s="16">
        <f t="shared" si="280"/>
        <v>42050.019641203704</v>
      </c>
      <c r="T3769" s="16">
        <f t="shared" si="281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8"/>
        <v>108</v>
      </c>
      <c r="P3770">
        <f t="shared" si="279"/>
        <v>74.239999999999995</v>
      </c>
      <c r="Q3770" s="11" t="s">
        <v>8315</v>
      </c>
      <c r="R3770" s="13" t="s">
        <v>8357</v>
      </c>
      <c r="S3770" s="16">
        <f t="shared" si="280"/>
        <v>41772.727893518517</v>
      </c>
      <c r="T3770" s="16">
        <f t="shared" si="281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8"/>
        <v>100</v>
      </c>
      <c r="P3771">
        <f t="shared" si="279"/>
        <v>73.33</v>
      </c>
      <c r="Q3771" s="11" t="s">
        <v>8315</v>
      </c>
      <c r="R3771" s="13" t="s">
        <v>8357</v>
      </c>
      <c r="S3771" s="16">
        <f t="shared" si="280"/>
        <v>42445.598136574074</v>
      </c>
      <c r="T3771" s="16">
        <f t="shared" si="281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8"/>
        <v>100</v>
      </c>
      <c r="P3772">
        <f t="shared" si="279"/>
        <v>100</v>
      </c>
      <c r="Q3772" s="11" t="s">
        <v>8315</v>
      </c>
      <c r="R3772" t="s">
        <v>8357</v>
      </c>
      <c r="S3772" s="16">
        <f t="shared" si="280"/>
        <v>42138.930671296301</v>
      </c>
      <c r="T3772" s="16">
        <f t="shared" si="281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8"/>
        <v>146</v>
      </c>
      <c r="P3773">
        <f t="shared" si="279"/>
        <v>38.42</v>
      </c>
      <c r="Q3773" s="11" t="s">
        <v>8315</v>
      </c>
      <c r="R3773" s="13" t="s">
        <v>8357</v>
      </c>
      <c r="S3773" s="16">
        <f t="shared" si="280"/>
        <v>42493.857083333336</v>
      </c>
      <c r="T3773" s="16">
        <f t="shared" si="281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8"/>
        <v>110</v>
      </c>
      <c r="P3774">
        <f t="shared" si="279"/>
        <v>166.97</v>
      </c>
      <c r="Q3774" s="11" t="s">
        <v>8315</v>
      </c>
      <c r="R3774" s="13" t="s">
        <v>8357</v>
      </c>
      <c r="S3774" s="16">
        <f t="shared" si="280"/>
        <v>42682.616967592592</v>
      </c>
      <c r="T3774" s="16">
        <f t="shared" si="281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8"/>
        <v>108</v>
      </c>
      <c r="P3775">
        <f t="shared" si="279"/>
        <v>94.91</v>
      </c>
      <c r="Q3775" s="11" t="s">
        <v>8315</v>
      </c>
      <c r="R3775" s="13" t="s">
        <v>8357</v>
      </c>
      <c r="S3775" s="16">
        <f t="shared" si="280"/>
        <v>42656.005173611105</v>
      </c>
      <c r="T3775" s="16">
        <f t="shared" si="281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8"/>
        <v>100</v>
      </c>
      <c r="P3776">
        <f t="shared" si="279"/>
        <v>100</v>
      </c>
      <c r="Q3776" s="11" t="s">
        <v>8315</v>
      </c>
      <c r="R3776" t="s">
        <v>8357</v>
      </c>
      <c r="S3776" s="16">
        <f t="shared" si="280"/>
        <v>42087.792303240742</v>
      </c>
      <c r="T3776" s="16">
        <f t="shared" si="281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8"/>
        <v>100</v>
      </c>
      <c r="P3777">
        <f t="shared" si="279"/>
        <v>143.21</v>
      </c>
      <c r="Q3777" s="11" t="s">
        <v>8315</v>
      </c>
      <c r="R3777" s="13" t="s">
        <v>8357</v>
      </c>
      <c r="S3777" s="16">
        <f t="shared" si="280"/>
        <v>42075.942627314813</v>
      </c>
      <c r="T3777" s="16">
        <f t="shared" si="281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82">ROUND(E3778/D3778*100, 0)</f>
        <v>107</v>
      </c>
      <c r="P3778">
        <f t="shared" ref="P3778:P3841" si="283">IFERROR(ROUND(E3778/L3778, 2), 0)</f>
        <v>90.82</v>
      </c>
      <c r="Q3778" s="11" t="s">
        <v>8315</v>
      </c>
      <c r="R3778" s="13" t="s">
        <v>8357</v>
      </c>
      <c r="S3778" s="16">
        <f t="shared" si="280"/>
        <v>41814.367800925924</v>
      </c>
      <c r="T3778" s="16">
        <f t="shared" si="281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2"/>
        <v>143</v>
      </c>
      <c r="P3779">
        <f t="shared" si="283"/>
        <v>48.54</v>
      </c>
      <c r="Q3779" s="11" t="s">
        <v>8315</v>
      </c>
      <c r="R3779" s="13" t="s">
        <v>8357</v>
      </c>
      <c r="S3779" s="16">
        <f t="shared" ref="S3779:S3842" si="284">(((J3779/60)/60)/24)+DATE(1970, 1, 1)</f>
        <v>41887.111354166671</v>
      </c>
      <c r="T3779" s="16">
        <f t="shared" ref="T3779:T3842" si="285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2"/>
        <v>105</v>
      </c>
      <c r="P3780">
        <f t="shared" si="283"/>
        <v>70.03</v>
      </c>
      <c r="Q3780" s="11" t="s">
        <v>8315</v>
      </c>
      <c r="R3780" s="13" t="s">
        <v>8357</v>
      </c>
      <c r="S3780" s="16">
        <f t="shared" si="284"/>
        <v>41989.819212962961</v>
      </c>
      <c r="T3780" s="16">
        <f t="shared" si="285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2"/>
        <v>104</v>
      </c>
      <c r="P3781">
        <f t="shared" si="283"/>
        <v>135.63</v>
      </c>
      <c r="Q3781" s="11" t="s">
        <v>8315</v>
      </c>
      <c r="R3781" s="13" t="s">
        <v>8357</v>
      </c>
      <c r="S3781" s="16">
        <f t="shared" si="284"/>
        <v>42425.735416666663</v>
      </c>
      <c r="T3781" s="16">
        <f t="shared" si="285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2"/>
        <v>120</v>
      </c>
      <c r="P3782">
        <f t="shared" si="283"/>
        <v>100</v>
      </c>
      <c r="Q3782" s="11" t="s">
        <v>8315</v>
      </c>
      <c r="R3782" s="13" t="s">
        <v>8357</v>
      </c>
      <c r="S3782" s="16">
        <f t="shared" si="284"/>
        <v>42166.219733796301</v>
      </c>
      <c r="T3782" s="16">
        <f t="shared" si="285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2"/>
        <v>110</v>
      </c>
      <c r="P3783">
        <f t="shared" si="283"/>
        <v>94.9</v>
      </c>
      <c r="Q3783" s="11" t="s">
        <v>8315</v>
      </c>
      <c r="R3783" s="13" t="s">
        <v>8357</v>
      </c>
      <c r="S3783" s="16">
        <f t="shared" si="284"/>
        <v>41865.882928240739</v>
      </c>
      <c r="T3783" s="16">
        <f t="shared" si="285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2"/>
        <v>102</v>
      </c>
      <c r="P3784">
        <f t="shared" si="283"/>
        <v>75.37</v>
      </c>
      <c r="Q3784" s="11" t="s">
        <v>8315</v>
      </c>
      <c r="R3784" t="s">
        <v>8357</v>
      </c>
      <c r="S3784" s="16">
        <f t="shared" si="284"/>
        <v>42546.862233796302</v>
      </c>
      <c r="T3784" s="16">
        <f t="shared" si="285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2"/>
        <v>129</v>
      </c>
      <c r="P3785">
        <f t="shared" si="283"/>
        <v>64.459999999999994</v>
      </c>
      <c r="Q3785" s="11" t="s">
        <v>8315</v>
      </c>
      <c r="R3785" s="13" t="s">
        <v>8357</v>
      </c>
      <c r="S3785" s="16">
        <f t="shared" si="284"/>
        <v>42420.140277777777</v>
      </c>
      <c r="T3785" s="16">
        <f t="shared" si="285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2"/>
        <v>115</v>
      </c>
      <c r="P3786">
        <f t="shared" si="283"/>
        <v>115</v>
      </c>
      <c r="Q3786" s="11" t="s">
        <v>8315</v>
      </c>
      <c r="R3786" t="s">
        <v>8357</v>
      </c>
      <c r="S3786" s="16">
        <f t="shared" si="284"/>
        <v>42531.980694444443</v>
      </c>
      <c r="T3786" s="16">
        <f t="shared" si="285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2"/>
        <v>151</v>
      </c>
      <c r="P3787">
        <f t="shared" si="283"/>
        <v>100.5</v>
      </c>
      <c r="Q3787" s="11" t="s">
        <v>8315</v>
      </c>
      <c r="R3787" t="s">
        <v>8357</v>
      </c>
      <c r="S3787" s="16">
        <f t="shared" si="284"/>
        <v>42548.63853009259</v>
      </c>
      <c r="T3787" s="16">
        <f t="shared" si="285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2"/>
        <v>111</v>
      </c>
      <c r="P3788">
        <f t="shared" si="283"/>
        <v>93.77</v>
      </c>
      <c r="Q3788" s="11" t="s">
        <v>8315</v>
      </c>
      <c r="R3788" s="13" t="s">
        <v>8357</v>
      </c>
      <c r="S3788" s="16">
        <f t="shared" si="284"/>
        <v>42487.037905092591</v>
      </c>
      <c r="T3788" s="16">
        <f t="shared" si="285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2"/>
        <v>100</v>
      </c>
      <c r="P3789">
        <f t="shared" si="283"/>
        <v>35.1</v>
      </c>
      <c r="Q3789" s="11" t="s">
        <v>8315</v>
      </c>
      <c r="R3789" s="13" t="s">
        <v>8357</v>
      </c>
      <c r="S3789" s="16">
        <f t="shared" si="284"/>
        <v>42167.534791666665</v>
      </c>
      <c r="T3789" s="16">
        <f t="shared" si="285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2"/>
        <v>1</v>
      </c>
      <c r="P3790">
        <f t="shared" si="283"/>
        <v>500</v>
      </c>
      <c r="Q3790" s="11" t="s">
        <v>8315</v>
      </c>
      <c r="R3790" t="s">
        <v>8357</v>
      </c>
      <c r="S3790" s="16">
        <f t="shared" si="284"/>
        <v>42333.695821759262</v>
      </c>
      <c r="T3790" s="16">
        <f t="shared" si="285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2"/>
        <v>3</v>
      </c>
      <c r="P3791">
        <f t="shared" si="283"/>
        <v>29</v>
      </c>
      <c r="Q3791" s="11" t="s">
        <v>8315</v>
      </c>
      <c r="R3791" t="s">
        <v>8357</v>
      </c>
      <c r="S3791" s="16">
        <f t="shared" si="284"/>
        <v>42138.798819444448</v>
      </c>
      <c r="T3791" s="16">
        <f t="shared" si="285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2"/>
        <v>0</v>
      </c>
      <c r="P3792">
        <f t="shared" si="283"/>
        <v>0</v>
      </c>
      <c r="Q3792" s="11" t="s">
        <v>8315</v>
      </c>
      <c r="R3792" t="s">
        <v>8357</v>
      </c>
      <c r="S3792" s="16">
        <f t="shared" si="284"/>
        <v>42666.666932870372</v>
      </c>
      <c r="T3792" s="16">
        <f t="shared" si="285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2"/>
        <v>0</v>
      </c>
      <c r="P3793">
        <f t="shared" si="283"/>
        <v>0</v>
      </c>
      <c r="Q3793" s="11" t="s">
        <v>8315</v>
      </c>
      <c r="R3793" t="s">
        <v>8357</v>
      </c>
      <c r="S3793" s="16">
        <f t="shared" si="284"/>
        <v>41766.692037037035</v>
      </c>
      <c r="T3793" s="16">
        <f t="shared" si="285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2"/>
        <v>0</v>
      </c>
      <c r="P3794">
        <f t="shared" si="283"/>
        <v>17.5</v>
      </c>
      <c r="Q3794" s="11" t="s">
        <v>8315</v>
      </c>
      <c r="R3794" t="s">
        <v>8357</v>
      </c>
      <c r="S3794" s="16">
        <f t="shared" si="284"/>
        <v>42170.447013888886</v>
      </c>
      <c r="T3794" s="16">
        <f t="shared" si="285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2"/>
        <v>60</v>
      </c>
      <c r="P3795">
        <f t="shared" si="283"/>
        <v>174</v>
      </c>
      <c r="Q3795" s="11" t="s">
        <v>8315</v>
      </c>
      <c r="R3795" t="s">
        <v>8357</v>
      </c>
      <c r="S3795" s="16">
        <f t="shared" si="284"/>
        <v>41968.938993055555</v>
      </c>
      <c r="T3795" s="16">
        <f t="shared" si="285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2"/>
        <v>1</v>
      </c>
      <c r="P3796">
        <f t="shared" si="283"/>
        <v>50</v>
      </c>
      <c r="Q3796" s="11" t="s">
        <v>8315</v>
      </c>
      <c r="R3796" t="s">
        <v>8357</v>
      </c>
      <c r="S3796" s="16">
        <f t="shared" si="284"/>
        <v>42132.58048611111</v>
      </c>
      <c r="T3796" s="16">
        <f t="shared" si="285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2"/>
        <v>2</v>
      </c>
      <c r="P3797">
        <f t="shared" si="283"/>
        <v>5</v>
      </c>
      <c r="Q3797" s="11" t="s">
        <v>8315</v>
      </c>
      <c r="R3797" t="s">
        <v>8357</v>
      </c>
      <c r="S3797" s="16">
        <f t="shared" si="284"/>
        <v>42201.436226851853</v>
      </c>
      <c r="T3797" s="16">
        <f t="shared" si="285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2"/>
        <v>0</v>
      </c>
      <c r="P3798">
        <f t="shared" si="283"/>
        <v>1</v>
      </c>
      <c r="Q3798" s="11" t="s">
        <v>8315</v>
      </c>
      <c r="R3798" t="s">
        <v>8357</v>
      </c>
      <c r="S3798" s="16">
        <f t="shared" si="284"/>
        <v>42689.029583333337</v>
      </c>
      <c r="T3798" s="16">
        <f t="shared" si="285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2"/>
        <v>90</v>
      </c>
      <c r="P3799">
        <f t="shared" si="283"/>
        <v>145.41</v>
      </c>
      <c r="Q3799" s="11" t="s">
        <v>8315</v>
      </c>
      <c r="R3799" t="s">
        <v>8357</v>
      </c>
      <c r="S3799" s="16">
        <f t="shared" si="284"/>
        <v>42084.881539351853</v>
      </c>
      <c r="T3799" s="16">
        <f t="shared" si="285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2"/>
        <v>1</v>
      </c>
      <c r="P3800">
        <f t="shared" si="283"/>
        <v>205</v>
      </c>
      <c r="Q3800" s="11" t="s">
        <v>8315</v>
      </c>
      <c r="R3800" t="s">
        <v>8357</v>
      </c>
      <c r="S3800" s="16">
        <f t="shared" si="284"/>
        <v>41831.722777777781</v>
      </c>
      <c r="T3800" s="16">
        <f t="shared" si="285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2"/>
        <v>4</v>
      </c>
      <c r="P3801">
        <f t="shared" si="283"/>
        <v>100.5</v>
      </c>
      <c r="Q3801" s="11" t="s">
        <v>8315</v>
      </c>
      <c r="R3801" t="s">
        <v>8357</v>
      </c>
      <c r="S3801" s="16">
        <f t="shared" si="284"/>
        <v>42410.93105324074</v>
      </c>
      <c r="T3801" s="16">
        <f t="shared" si="285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2"/>
        <v>4</v>
      </c>
      <c r="P3802">
        <f t="shared" si="283"/>
        <v>55.06</v>
      </c>
      <c r="Q3802" s="11" t="s">
        <v>8315</v>
      </c>
      <c r="R3802" t="s">
        <v>8357</v>
      </c>
      <c r="S3802" s="16">
        <f t="shared" si="284"/>
        <v>41982.737071759257</v>
      </c>
      <c r="T3802" s="16">
        <f t="shared" si="285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2"/>
        <v>9</v>
      </c>
      <c r="P3803">
        <f t="shared" si="283"/>
        <v>47.33</v>
      </c>
      <c r="Q3803" s="11" t="s">
        <v>8315</v>
      </c>
      <c r="R3803" t="s">
        <v>8357</v>
      </c>
      <c r="S3803" s="16">
        <f t="shared" si="284"/>
        <v>41975.676111111112</v>
      </c>
      <c r="T3803" s="16">
        <f t="shared" si="285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2"/>
        <v>0</v>
      </c>
      <c r="P3804">
        <f t="shared" si="283"/>
        <v>0</v>
      </c>
      <c r="Q3804" s="11" t="s">
        <v>8315</v>
      </c>
      <c r="R3804" t="s">
        <v>8357</v>
      </c>
      <c r="S3804" s="16">
        <f t="shared" si="284"/>
        <v>42269.126226851848</v>
      </c>
      <c r="T3804" s="16">
        <f t="shared" si="285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2"/>
        <v>20</v>
      </c>
      <c r="P3805">
        <f t="shared" si="283"/>
        <v>58.95</v>
      </c>
      <c r="Q3805" s="11" t="s">
        <v>8315</v>
      </c>
      <c r="R3805" t="s">
        <v>8357</v>
      </c>
      <c r="S3805" s="16">
        <f t="shared" si="284"/>
        <v>42403.971851851849</v>
      </c>
      <c r="T3805" s="16">
        <f t="shared" si="285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2"/>
        <v>0</v>
      </c>
      <c r="P3806">
        <f t="shared" si="283"/>
        <v>0</v>
      </c>
      <c r="Q3806" s="11" t="s">
        <v>8315</v>
      </c>
      <c r="R3806" t="s">
        <v>8357</v>
      </c>
      <c r="S3806" s="16">
        <f t="shared" si="284"/>
        <v>42527.00953703704</v>
      </c>
      <c r="T3806" s="16">
        <f t="shared" si="285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2"/>
        <v>0</v>
      </c>
      <c r="P3807">
        <f t="shared" si="283"/>
        <v>1.5</v>
      </c>
      <c r="Q3807" s="11" t="s">
        <v>8315</v>
      </c>
      <c r="R3807" t="s">
        <v>8357</v>
      </c>
      <c r="S3807" s="16">
        <f t="shared" si="284"/>
        <v>41849.887037037035</v>
      </c>
      <c r="T3807" s="16">
        <f t="shared" si="285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2"/>
        <v>0</v>
      </c>
      <c r="P3808">
        <f t="shared" si="283"/>
        <v>5</v>
      </c>
      <c r="Q3808" s="11" t="s">
        <v>8315</v>
      </c>
      <c r="R3808" t="s">
        <v>8357</v>
      </c>
      <c r="S3808" s="16">
        <f t="shared" si="284"/>
        <v>41799.259039351848</v>
      </c>
      <c r="T3808" s="16">
        <f t="shared" si="285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2"/>
        <v>30</v>
      </c>
      <c r="P3809">
        <f t="shared" si="283"/>
        <v>50.56</v>
      </c>
      <c r="Q3809" s="11" t="s">
        <v>8315</v>
      </c>
      <c r="R3809" t="s">
        <v>8357</v>
      </c>
      <c r="S3809" s="16">
        <f t="shared" si="284"/>
        <v>42090.909016203703</v>
      </c>
      <c r="T3809" s="16">
        <f t="shared" si="285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2"/>
        <v>100</v>
      </c>
      <c r="P3810">
        <f t="shared" si="283"/>
        <v>41.67</v>
      </c>
      <c r="Q3810" s="11" t="s">
        <v>8315</v>
      </c>
      <c r="R3810" t="s">
        <v>8316</v>
      </c>
      <c r="S3810" s="16">
        <f t="shared" si="284"/>
        <v>42059.453923611116</v>
      </c>
      <c r="T3810" s="16">
        <f t="shared" si="285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2"/>
        <v>101</v>
      </c>
      <c r="P3811">
        <f t="shared" si="283"/>
        <v>53.29</v>
      </c>
      <c r="Q3811" s="11" t="s">
        <v>8315</v>
      </c>
      <c r="R3811" t="s">
        <v>8316</v>
      </c>
      <c r="S3811" s="16">
        <f t="shared" si="284"/>
        <v>41800.526701388888</v>
      </c>
      <c r="T3811" s="16">
        <f t="shared" si="285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2"/>
        <v>122</v>
      </c>
      <c r="P3812">
        <f t="shared" si="283"/>
        <v>70.23</v>
      </c>
      <c r="Q3812" s="11" t="s">
        <v>8315</v>
      </c>
      <c r="R3812" s="13" t="s">
        <v>8316</v>
      </c>
      <c r="S3812" s="16">
        <f t="shared" si="284"/>
        <v>42054.849050925928</v>
      </c>
      <c r="T3812" s="16">
        <f t="shared" si="285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2"/>
        <v>330</v>
      </c>
      <c r="P3813">
        <f t="shared" si="283"/>
        <v>43.42</v>
      </c>
      <c r="Q3813" s="11" t="s">
        <v>8315</v>
      </c>
      <c r="R3813" t="s">
        <v>8316</v>
      </c>
      <c r="S3813" s="16">
        <f t="shared" si="284"/>
        <v>42487.62700231481</v>
      </c>
      <c r="T3813" s="16">
        <f t="shared" si="285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2"/>
        <v>110</v>
      </c>
      <c r="P3814">
        <f t="shared" si="283"/>
        <v>199.18</v>
      </c>
      <c r="Q3814" s="11" t="s">
        <v>8315</v>
      </c>
      <c r="R3814" t="s">
        <v>8316</v>
      </c>
      <c r="S3814" s="16">
        <f t="shared" si="284"/>
        <v>42109.751250000001</v>
      </c>
      <c r="T3814" s="16">
        <f t="shared" si="285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2"/>
        <v>101</v>
      </c>
      <c r="P3815">
        <f t="shared" si="283"/>
        <v>78.52</v>
      </c>
      <c r="Q3815" s="11" t="s">
        <v>8315</v>
      </c>
      <c r="R3815" s="13" t="s">
        <v>8316</v>
      </c>
      <c r="S3815" s="16">
        <f t="shared" si="284"/>
        <v>42497.275706018518</v>
      </c>
      <c r="T3815" s="16">
        <f t="shared" si="285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2"/>
        <v>140</v>
      </c>
      <c r="P3816">
        <f t="shared" si="283"/>
        <v>61.82</v>
      </c>
      <c r="Q3816" s="11" t="s">
        <v>8315</v>
      </c>
      <c r="R3816" s="13" t="s">
        <v>8316</v>
      </c>
      <c r="S3816" s="16">
        <f t="shared" si="284"/>
        <v>42058.904074074075</v>
      </c>
      <c r="T3816" s="16">
        <f t="shared" si="285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2"/>
        <v>100</v>
      </c>
      <c r="P3817">
        <f t="shared" si="283"/>
        <v>50</v>
      </c>
      <c r="Q3817" s="11" t="s">
        <v>8315</v>
      </c>
      <c r="R3817" t="s">
        <v>8316</v>
      </c>
      <c r="S3817" s="16">
        <f t="shared" si="284"/>
        <v>42207.259918981479</v>
      </c>
      <c r="T3817" s="16">
        <f t="shared" si="285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2"/>
        <v>119</v>
      </c>
      <c r="P3818">
        <f t="shared" si="283"/>
        <v>48.34</v>
      </c>
      <c r="Q3818" s="11" t="s">
        <v>8315</v>
      </c>
      <c r="R3818" s="13" t="s">
        <v>8316</v>
      </c>
      <c r="S3818" s="16">
        <f t="shared" si="284"/>
        <v>41807.690081018518</v>
      </c>
      <c r="T3818" s="16">
        <f t="shared" si="285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2"/>
        <v>107</v>
      </c>
      <c r="P3819">
        <f t="shared" si="283"/>
        <v>107.25</v>
      </c>
      <c r="Q3819" s="11" t="s">
        <v>8315</v>
      </c>
      <c r="R3819" s="13" t="s">
        <v>8316</v>
      </c>
      <c r="S3819" s="16">
        <f t="shared" si="284"/>
        <v>42284.69694444444</v>
      </c>
      <c r="T3819" s="16">
        <f t="shared" si="285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2"/>
        <v>228</v>
      </c>
      <c r="P3820">
        <f t="shared" si="283"/>
        <v>57</v>
      </c>
      <c r="Q3820" s="11" t="s">
        <v>8315</v>
      </c>
      <c r="R3820" s="13" t="s">
        <v>8316</v>
      </c>
      <c r="S3820" s="16">
        <f t="shared" si="284"/>
        <v>42045.84238425926</v>
      </c>
      <c r="T3820" s="16">
        <f t="shared" si="285"/>
        <v>42075.800717592589</v>
      </c>
    </row>
    <row r="3821" spans="1:20" ht="28.8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2"/>
        <v>106</v>
      </c>
      <c r="P3821">
        <f t="shared" si="283"/>
        <v>40.92</v>
      </c>
      <c r="Q3821" s="11" t="s">
        <v>8315</v>
      </c>
      <c r="R3821" s="13" t="s">
        <v>8316</v>
      </c>
      <c r="S3821" s="16">
        <f t="shared" si="284"/>
        <v>42184.209537037037</v>
      </c>
      <c r="T3821" s="16">
        <f t="shared" si="285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2"/>
        <v>143</v>
      </c>
      <c r="P3822">
        <f t="shared" si="283"/>
        <v>21.5</v>
      </c>
      <c r="Q3822" s="11" t="s">
        <v>8315</v>
      </c>
      <c r="R3822" t="s">
        <v>8316</v>
      </c>
      <c r="S3822" s="16">
        <f t="shared" si="284"/>
        <v>42160.651817129634</v>
      </c>
      <c r="T3822" s="16">
        <f t="shared" si="285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2"/>
        <v>105</v>
      </c>
      <c r="P3823">
        <f t="shared" si="283"/>
        <v>79.540000000000006</v>
      </c>
      <c r="Q3823" s="11" t="s">
        <v>8315</v>
      </c>
      <c r="R3823" s="13" t="s">
        <v>8316</v>
      </c>
      <c r="S3823" s="16">
        <f t="shared" si="284"/>
        <v>42341.180636574078</v>
      </c>
      <c r="T3823" s="16">
        <f t="shared" si="285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2"/>
        <v>110</v>
      </c>
      <c r="P3824">
        <f t="shared" si="283"/>
        <v>72.38</v>
      </c>
      <c r="Q3824" s="11" t="s">
        <v>8315</v>
      </c>
      <c r="R3824" t="s">
        <v>8316</v>
      </c>
      <c r="S3824" s="16">
        <f t="shared" si="284"/>
        <v>42329.838159722218</v>
      </c>
      <c r="T3824" s="16">
        <f t="shared" si="285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2"/>
        <v>106</v>
      </c>
      <c r="P3825">
        <f t="shared" si="283"/>
        <v>64.63</v>
      </c>
      <c r="Q3825" s="11" t="s">
        <v>8315</v>
      </c>
      <c r="R3825" s="13" t="s">
        <v>8316</v>
      </c>
      <c r="S3825" s="16">
        <f t="shared" si="284"/>
        <v>42170.910231481481</v>
      </c>
      <c r="T3825" s="16">
        <f t="shared" si="285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2"/>
        <v>108</v>
      </c>
      <c r="P3826">
        <f t="shared" si="283"/>
        <v>38.57</v>
      </c>
      <c r="Q3826" s="11" t="s">
        <v>8315</v>
      </c>
      <c r="R3826" t="s">
        <v>8316</v>
      </c>
      <c r="S3826" s="16">
        <f t="shared" si="284"/>
        <v>42571.626192129625</v>
      </c>
      <c r="T3826" s="16">
        <f t="shared" si="285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2"/>
        <v>105</v>
      </c>
      <c r="P3827">
        <f t="shared" si="283"/>
        <v>107.57</v>
      </c>
      <c r="Q3827" s="11" t="s">
        <v>8315</v>
      </c>
      <c r="R3827" s="13" t="s">
        <v>8316</v>
      </c>
      <c r="S3827" s="16">
        <f t="shared" si="284"/>
        <v>42151.069606481484</v>
      </c>
      <c r="T3827" s="16">
        <f t="shared" si="285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2"/>
        <v>119</v>
      </c>
      <c r="P3828">
        <f t="shared" si="283"/>
        <v>27.5</v>
      </c>
      <c r="Q3828" s="11" t="s">
        <v>8315</v>
      </c>
      <c r="R3828" t="s">
        <v>8316</v>
      </c>
      <c r="S3828" s="16">
        <f t="shared" si="284"/>
        <v>42101.423541666663</v>
      </c>
      <c r="T3828" s="16">
        <f t="shared" si="285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2"/>
        <v>153</v>
      </c>
      <c r="P3829">
        <f t="shared" si="283"/>
        <v>70.459999999999994</v>
      </c>
      <c r="Q3829" s="11" t="s">
        <v>8315</v>
      </c>
      <c r="R3829" t="s">
        <v>8316</v>
      </c>
      <c r="S3829" s="16">
        <f t="shared" si="284"/>
        <v>42034.928252314814</v>
      </c>
      <c r="T3829" s="16">
        <f t="shared" si="285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2"/>
        <v>100</v>
      </c>
      <c r="P3830">
        <f t="shared" si="283"/>
        <v>178.57</v>
      </c>
      <c r="Q3830" s="11" t="s">
        <v>8315</v>
      </c>
      <c r="R3830" s="13" t="s">
        <v>8316</v>
      </c>
      <c r="S3830" s="16">
        <f t="shared" si="284"/>
        <v>41944.527627314819</v>
      </c>
      <c r="T3830" s="16">
        <f t="shared" si="285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2"/>
        <v>100</v>
      </c>
      <c r="P3831">
        <f t="shared" si="283"/>
        <v>62.63</v>
      </c>
      <c r="Q3831" s="11" t="s">
        <v>8315</v>
      </c>
      <c r="R3831" s="13" t="s">
        <v>8316</v>
      </c>
      <c r="S3831" s="16">
        <f t="shared" si="284"/>
        <v>42593.865405092598</v>
      </c>
      <c r="T3831" s="16">
        <f t="shared" si="285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2"/>
        <v>225</v>
      </c>
      <c r="P3832">
        <f t="shared" si="283"/>
        <v>75</v>
      </c>
      <c r="Q3832" s="11" t="s">
        <v>8315</v>
      </c>
      <c r="R3832" s="13" t="s">
        <v>8316</v>
      </c>
      <c r="S3832" s="16">
        <f t="shared" si="284"/>
        <v>42503.740868055553</v>
      </c>
      <c r="T3832" s="16">
        <f t="shared" si="285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2"/>
        <v>106</v>
      </c>
      <c r="P3833">
        <f t="shared" si="283"/>
        <v>58.9</v>
      </c>
      <c r="Q3833" s="11" t="s">
        <v>8315</v>
      </c>
      <c r="R3833" s="13" t="s">
        <v>8316</v>
      </c>
      <c r="S3833" s="16">
        <f t="shared" si="284"/>
        <v>41927.848900462966</v>
      </c>
      <c r="T3833" s="16">
        <f t="shared" si="285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2"/>
        <v>105</v>
      </c>
      <c r="P3834">
        <f t="shared" si="283"/>
        <v>139.56</v>
      </c>
      <c r="Q3834" s="11" t="s">
        <v>8315</v>
      </c>
      <c r="R3834" s="13" t="s">
        <v>8316</v>
      </c>
      <c r="S3834" s="16">
        <f t="shared" si="284"/>
        <v>42375.114988425921</v>
      </c>
      <c r="T3834" s="16">
        <f t="shared" si="285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2"/>
        <v>117</v>
      </c>
      <c r="P3835">
        <f t="shared" si="283"/>
        <v>70</v>
      </c>
      <c r="Q3835" s="11" t="s">
        <v>8315</v>
      </c>
      <c r="R3835" t="s">
        <v>8316</v>
      </c>
      <c r="S3835" s="16">
        <f t="shared" si="284"/>
        <v>41963.872361111105</v>
      </c>
      <c r="T3835" s="16">
        <f t="shared" si="285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2"/>
        <v>109</v>
      </c>
      <c r="P3836">
        <f t="shared" si="283"/>
        <v>57.39</v>
      </c>
      <c r="Q3836" s="11" t="s">
        <v>8315</v>
      </c>
      <c r="R3836" t="s">
        <v>8316</v>
      </c>
      <c r="S3836" s="16">
        <f t="shared" si="284"/>
        <v>42143.445219907408</v>
      </c>
      <c r="T3836" s="16">
        <f t="shared" si="285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2"/>
        <v>160</v>
      </c>
      <c r="P3837">
        <f t="shared" si="283"/>
        <v>40</v>
      </c>
      <c r="Q3837" s="11" t="s">
        <v>8315</v>
      </c>
      <c r="R3837" t="s">
        <v>8316</v>
      </c>
      <c r="S3837" s="16">
        <f t="shared" si="284"/>
        <v>42460.94222222222</v>
      </c>
      <c r="T3837" s="16">
        <f t="shared" si="285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2"/>
        <v>113</v>
      </c>
      <c r="P3838">
        <f t="shared" si="283"/>
        <v>64.290000000000006</v>
      </c>
      <c r="Q3838" s="11" t="s">
        <v>8315</v>
      </c>
      <c r="R3838" s="13" t="s">
        <v>8316</v>
      </c>
      <c r="S3838" s="16">
        <f t="shared" si="284"/>
        <v>42553.926527777774</v>
      </c>
      <c r="T3838" s="16">
        <f t="shared" si="285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2"/>
        <v>102</v>
      </c>
      <c r="P3839">
        <f t="shared" si="283"/>
        <v>120.12</v>
      </c>
      <c r="Q3839" s="11" t="s">
        <v>8315</v>
      </c>
      <c r="R3839" t="s">
        <v>8316</v>
      </c>
      <c r="S3839" s="16">
        <f t="shared" si="284"/>
        <v>42152.765717592592</v>
      </c>
      <c r="T3839" s="16">
        <f t="shared" si="285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2"/>
        <v>101</v>
      </c>
      <c r="P3840">
        <f t="shared" si="283"/>
        <v>1008.24</v>
      </c>
      <c r="Q3840" s="11" t="s">
        <v>8315</v>
      </c>
      <c r="R3840" t="s">
        <v>8316</v>
      </c>
      <c r="S3840" s="16">
        <f t="shared" si="284"/>
        <v>42116.710752314815</v>
      </c>
      <c r="T3840" s="16">
        <f t="shared" si="285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2"/>
        <v>101</v>
      </c>
      <c r="P3841">
        <f t="shared" si="283"/>
        <v>63.28</v>
      </c>
      <c r="Q3841" s="11" t="s">
        <v>8315</v>
      </c>
      <c r="R3841" s="13" t="s">
        <v>8316</v>
      </c>
      <c r="S3841" s="16">
        <f t="shared" si="284"/>
        <v>42155.142638888887</v>
      </c>
      <c r="T3841" s="16">
        <f t="shared" si="285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86">ROUND(E3842/D3842*100, 0)</f>
        <v>6500</v>
      </c>
      <c r="P3842">
        <f t="shared" ref="P3842:P3905" si="287">IFERROR(ROUND(E3842/L3842, 2), 0)</f>
        <v>21.67</v>
      </c>
      <c r="Q3842" s="11" t="s">
        <v>8315</v>
      </c>
      <c r="R3842" t="s">
        <v>8316</v>
      </c>
      <c r="S3842" s="16">
        <f t="shared" si="284"/>
        <v>42432.701724537037</v>
      </c>
      <c r="T3842" s="16">
        <f t="shared" si="285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86"/>
        <v>9</v>
      </c>
      <c r="P3843">
        <f t="shared" si="287"/>
        <v>25.65</v>
      </c>
      <c r="Q3843" s="11" t="s">
        <v>8315</v>
      </c>
      <c r="R3843" t="s">
        <v>8316</v>
      </c>
      <c r="S3843" s="16">
        <f t="shared" ref="S3843:S3906" si="288">(((J3843/60)/60)/24)+DATE(1970, 1, 1)</f>
        <v>41780.785729166666</v>
      </c>
      <c r="T3843" s="16">
        <f t="shared" ref="T3843:T3906" si="289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6"/>
        <v>22</v>
      </c>
      <c r="P3844">
        <f t="shared" si="287"/>
        <v>47.7</v>
      </c>
      <c r="Q3844" s="11" t="s">
        <v>8315</v>
      </c>
      <c r="R3844" t="s">
        <v>8316</v>
      </c>
      <c r="S3844" s="16">
        <f t="shared" si="288"/>
        <v>41740.493657407409</v>
      </c>
      <c r="T3844" s="16">
        <f t="shared" si="289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6"/>
        <v>21</v>
      </c>
      <c r="P3845">
        <f t="shared" si="287"/>
        <v>56.05</v>
      </c>
      <c r="Q3845" s="11" t="s">
        <v>8315</v>
      </c>
      <c r="R3845" t="s">
        <v>8316</v>
      </c>
      <c r="S3845" s="16">
        <f t="shared" si="288"/>
        <v>41766.072500000002</v>
      </c>
      <c r="T3845" s="16">
        <f t="shared" si="289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6"/>
        <v>41</v>
      </c>
      <c r="P3846">
        <f t="shared" si="287"/>
        <v>81.319999999999993</v>
      </c>
      <c r="Q3846" s="11" t="s">
        <v>8315</v>
      </c>
      <c r="R3846" t="s">
        <v>8316</v>
      </c>
      <c r="S3846" s="16">
        <f t="shared" si="288"/>
        <v>41766.617291666669</v>
      </c>
      <c r="T3846" s="16">
        <f t="shared" si="289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6"/>
        <v>2</v>
      </c>
      <c r="P3847">
        <f t="shared" si="287"/>
        <v>70.17</v>
      </c>
      <c r="Q3847" s="11" t="s">
        <v>8315</v>
      </c>
      <c r="R3847" t="s">
        <v>8316</v>
      </c>
      <c r="S3847" s="16">
        <f t="shared" si="288"/>
        <v>42248.627013888887</v>
      </c>
      <c r="T3847" s="16">
        <f t="shared" si="289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6"/>
        <v>3</v>
      </c>
      <c r="P3848">
        <f t="shared" si="287"/>
        <v>23.63</v>
      </c>
      <c r="Q3848" s="11" t="s">
        <v>8315</v>
      </c>
      <c r="R3848" t="s">
        <v>8316</v>
      </c>
      <c r="S3848" s="16">
        <f t="shared" si="288"/>
        <v>41885.221550925926</v>
      </c>
      <c r="T3848" s="16">
        <f t="shared" si="289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6"/>
        <v>16</v>
      </c>
      <c r="P3849">
        <f t="shared" si="287"/>
        <v>188.56</v>
      </c>
      <c r="Q3849" s="11" t="s">
        <v>8315</v>
      </c>
      <c r="R3849" t="s">
        <v>8316</v>
      </c>
      <c r="S3849" s="16">
        <f t="shared" si="288"/>
        <v>42159.224432870367</v>
      </c>
      <c r="T3849" s="16">
        <f t="shared" si="289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6"/>
        <v>16</v>
      </c>
      <c r="P3850">
        <f t="shared" si="287"/>
        <v>49.51</v>
      </c>
      <c r="Q3850" s="11" t="s">
        <v>8315</v>
      </c>
      <c r="R3850" t="s">
        <v>8316</v>
      </c>
      <c r="S3850" s="16">
        <f t="shared" si="288"/>
        <v>42265.817002314812</v>
      </c>
      <c r="T3850" s="16">
        <f t="shared" si="289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6"/>
        <v>7</v>
      </c>
      <c r="P3851">
        <f t="shared" si="287"/>
        <v>75.459999999999994</v>
      </c>
      <c r="Q3851" s="11" t="s">
        <v>8315</v>
      </c>
      <c r="R3851" t="s">
        <v>8316</v>
      </c>
      <c r="S3851" s="16">
        <f t="shared" si="288"/>
        <v>42136.767175925925</v>
      </c>
      <c r="T3851" s="16">
        <f t="shared" si="289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6"/>
        <v>4</v>
      </c>
      <c r="P3852">
        <f t="shared" si="287"/>
        <v>9.5</v>
      </c>
      <c r="Q3852" s="11" t="s">
        <v>8315</v>
      </c>
      <c r="R3852" t="s">
        <v>8316</v>
      </c>
      <c r="S3852" s="16">
        <f t="shared" si="288"/>
        <v>41975.124340277776</v>
      </c>
      <c r="T3852" s="16">
        <f t="shared" si="289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6"/>
        <v>34</v>
      </c>
      <c r="P3853">
        <f t="shared" si="287"/>
        <v>35.5</v>
      </c>
      <c r="Q3853" s="11" t="s">
        <v>8315</v>
      </c>
      <c r="R3853" t="s">
        <v>8316</v>
      </c>
      <c r="S3853" s="16">
        <f t="shared" si="288"/>
        <v>42172.439571759256</v>
      </c>
      <c r="T3853" s="16">
        <f t="shared" si="289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6"/>
        <v>0</v>
      </c>
      <c r="P3854">
        <f t="shared" si="287"/>
        <v>10</v>
      </c>
      <c r="Q3854" s="11" t="s">
        <v>8315</v>
      </c>
      <c r="R3854" t="s">
        <v>8316</v>
      </c>
      <c r="S3854" s="16">
        <f t="shared" si="288"/>
        <v>42065.190694444449</v>
      </c>
      <c r="T3854" s="16">
        <f t="shared" si="289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6"/>
        <v>0</v>
      </c>
      <c r="P3855">
        <f t="shared" si="287"/>
        <v>13</v>
      </c>
      <c r="Q3855" s="11" t="s">
        <v>8315</v>
      </c>
      <c r="R3855" t="s">
        <v>8316</v>
      </c>
      <c r="S3855" s="16">
        <f t="shared" si="288"/>
        <v>41848.84002314815</v>
      </c>
      <c r="T3855" s="16">
        <f t="shared" si="289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6"/>
        <v>16</v>
      </c>
      <c r="P3856">
        <f t="shared" si="287"/>
        <v>89.4</v>
      </c>
      <c r="Q3856" s="11" t="s">
        <v>8315</v>
      </c>
      <c r="R3856" t="s">
        <v>8316</v>
      </c>
      <c r="S3856" s="16">
        <f t="shared" si="288"/>
        <v>42103.884930555556</v>
      </c>
      <c r="T3856" s="16">
        <f t="shared" si="289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6"/>
        <v>3</v>
      </c>
      <c r="P3857">
        <f t="shared" si="287"/>
        <v>25</v>
      </c>
      <c r="Q3857" s="11" t="s">
        <v>8315</v>
      </c>
      <c r="R3857" t="s">
        <v>8316</v>
      </c>
      <c r="S3857" s="16">
        <f t="shared" si="288"/>
        <v>42059.970729166671</v>
      </c>
      <c r="T3857" s="16">
        <f t="shared" si="289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6"/>
        <v>0</v>
      </c>
      <c r="P3858">
        <f t="shared" si="287"/>
        <v>1</v>
      </c>
      <c r="Q3858" s="11" t="s">
        <v>8315</v>
      </c>
      <c r="R3858" t="s">
        <v>8316</v>
      </c>
      <c r="S3858" s="16">
        <f t="shared" si="288"/>
        <v>42041.743090277778</v>
      </c>
      <c r="T3858" s="16">
        <f t="shared" si="289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6"/>
        <v>5</v>
      </c>
      <c r="P3859">
        <f t="shared" si="287"/>
        <v>65</v>
      </c>
      <c r="Q3859" s="11" t="s">
        <v>8315</v>
      </c>
      <c r="R3859" t="s">
        <v>8316</v>
      </c>
      <c r="S3859" s="16">
        <f t="shared" si="288"/>
        <v>41829.73715277778</v>
      </c>
      <c r="T3859" s="16">
        <f t="shared" si="289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6"/>
        <v>2</v>
      </c>
      <c r="P3860">
        <f t="shared" si="287"/>
        <v>10</v>
      </c>
      <c r="Q3860" s="11" t="s">
        <v>8315</v>
      </c>
      <c r="R3860" t="s">
        <v>8316</v>
      </c>
      <c r="S3860" s="16">
        <f t="shared" si="288"/>
        <v>42128.431064814817</v>
      </c>
      <c r="T3860" s="16">
        <f t="shared" si="289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6"/>
        <v>0</v>
      </c>
      <c r="P3861">
        <f t="shared" si="287"/>
        <v>1</v>
      </c>
      <c r="Q3861" s="11" t="s">
        <v>8315</v>
      </c>
      <c r="R3861" t="s">
        <v>8316</v>
      </c>
      <c r="S3861" s="16">
        <f t="shared" si="288"/>
        <v>41789.893599537041</v>
      </c>
      <c r="T3861" s="16">
        <f t="shared" si="289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6"/>
        <v>18</v>
      </c>
      <c r="P3862">
        <f t="shared" si="287"/>
        <v>81.540000000000006</v>
      </c>
      <c r="Q3862" s="11" t="s">
        <v>8315</v>
      </c>
      <c r="R3862" t="s">
        <v>8316</v>
      </c>
      <c r="S3862" s="16">
        <f t="shared" si="288"/>
        <v>41833.660995370366</v>
      </c>
      <c r="T3862" s="16">
        <f t="shared" si="289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6"/>
        <v>5</v>
      </c>
      <c r="P3863">
        <f t="shared" si="287"/>
        <v>100</v>
      </c>
      <c r="Q3863" s="11" t="s">
        <v>8315</v>
      </c>
      <c r="R3863" t="s">
        <v>8316</v>
      </c>
      <c r="S3863" s="16">
        <f t="shared" si="288"/>
        <v>41914.590011574073</v>
      </c>
      <c r="T3863" s="16">
        <f t="shared" si="289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6"/>
        <v>0</v>
      </c>
      <c r="P3864">
        <f t="shared" si="287"/>
        <v>1</v>
      </c>
      <c r="Q3864" s="11" t="s">
        <v>8315</v>
      </c>
      <c r="R3864" t="s">
        <v>8316</v>
      </c>
      <c r="S3864" s="16">
        <f t="shared" si="288"/>
        <v>42611.261064814811</v>
      </c>
      <c r="T3864" s="16">
        <f t="shared" si="289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6"/>
        <v>0</v>
      </c>
      <c r="P3865">
        <f t="shared" si="287"/>
        <v>0</v>
      </c>
      <c r="Q3865" s="11" t="s">
        <v>8315</v>
      </c>
      <c r="R3865" t="s">
        <v>8316</v>
      </c>
      <c r="S3865" s="16">
        <f t="shared" si="288"/>
        <v>42253.633159722223</v>
      </c>
      <c r="T3865" s="16">
        <f t="shared" si="289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6"/>
        <v>1</v>
      </c>
      <c r="P3866">
        <f t="shared" si="287"/>
        <v>20</v>
      </c>
      <c r="Q3866" s="11" t="s">
        <v>8315</v>
      </c>
      <c r="R3866" t="s">
        <v>8316</v>
      </c>
      <c r="S3866" s="16">
        <f t="shared" si="288"/>
        <v>42295.891828703709</v>
      </c>
      <c r="T3866" s="16">
        <f t="shared" si="289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6"/>
        <v>27</v>
      </c>
      <c r="P3867">
        <f t="shared" si="287"/>
        <v>46.43</v>
      </c>
      <c r="Q3867" s="11" t="s">
        <v>8315</v>
      </c>
      <c r="R3867" t="s">
        <v>8316</v>
      </c>
      <c r="S3867" s="16">
        <f t="shared" si="288"/>
        <v>41841.651597222226</v>
      </c>
      <c r="T3867" s="16">
        <f t="shared" si="289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6"/>
        <v>1</v>
      </c>
      <c r="P3868">
        <f t="shared" si="287"/>
        <v>5.5</v>
      </c>
      <c r="Q3868" s="11" t="s">
        <v>8315</v>
      </c>
      <c r="R3868" t="s">
        <v>8316</v>
      </c>
      <c r="S3868" s="16">
        <f t="shared" si="288"/>
        <v>42402.947002314817</v>
      </c>
      <c r="T3868" s="16">
        <f t="shared" si="289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6"/>
        <v>13</v>
      </c>
      <c r="P3869">
        <f t="shared" si="287"/>
        <v>50.2</v>
      </c>
      <c r="Q3869" s="11" t="s">
        <v>8315</v>
      </c>
      <c r="R3869" t="s">
        <v>8316</v>
      </c>
      <c r="S3869" s="16">
        <f t="shared" si="288"/>
        <v>42509.814108796301</v>
      </c>
      <c r="T3869" s="16">
        <f t="shared" si="289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6"/>
        <v>0</v>
      </c>
      <c r="P3870">
        <f t="shared" si="287"/>
        <v>10</v>
      </c>
      <c r="Q3870" s="11" t="s">
        <v>8315</v>
      </c>
      <c r="R3870" t="s">
        <v>8357</v>
      </c>
      <c r="S3870" s="16">
        <f t="shared" si="288"/>
        <v>41865.659780092588</v>
      </c>
      <c r="T3870" s="16">
        <f t="shared" si="289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6"/>
        <v>3</v>
      </c>
      <c r="P3871">
        <f t="shared" si="287"/>
        <v>30.13</v>
      </c>
      <c r="Q3871" s="11" t="s">
        <v>8315</v>
      </c>
      <c r="R3871" t="s">
        <v>8357</v>
      </c>
      <c r="S3871" s="16">
        <f t="shared" si="288"/>
        <v>42047.724444444444</v>
      </c>
      <c r="T3871" s="16">
        <f t="shared" si="289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6"/>
        <v>15</v>
      </c>
      <c r="P3872">
        <f t="shared" si="287"/>
        <v>150</v>
      </c>
      <c r="Q3872" s="11" t="s">
        <v>8315</v>
      </c>
      <c r="R3872" t="s">
        <v>8357</v>
      </c>
      <c r="S3872" s="16">
        <f t="shared" si="288"/>
        <v>41793.17219907407</v>
      </c>
      <c r="T3872" s="16">
        <f t="shared" si="289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6"/>
        <v>3</v>
      </c>
      <c r="P3873">
        <f t="shared" si="287"/>
        <v>13.33</v>
      </c>
      <c r="Q3873" s="11" t="s">
        <v>8315</v>
      </c>
      <c r="R3873" t="s">
        <v>8357</v>
      </c>
      <c r="S3873" s="16">
        <f t="shared" si="288"/>
        <v>42763.780671296292</v>
      </c>
      <c r="T3873" s="16">
        <f t="shared" si="289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6"/>
        <v>0</v>
      </c>
      <c r="P3874">
        <f t="shared" si="287"/>
        <v>0</v>
      </c>
      <c r="Q3874" s="11" t="s">
        <v>8315</v>
      </c>
      <c r="R3874" t="s">
        <v>8357</v>
      </c>
      <c r="S3874" s="16">
        <f t="shared" si="288"/>
        <v>42180.145787037036</v>
      </c>
      <c r="T3874" s="16">
        <f t="shared" si="289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6"/>
        <v>0</v>
      </c>
      <c r="P3875">
        <f t="shared" si="287"/>
        <v>0</v>
      </c>
      <c r="Q3875" s="11" t="s">
        <v>8315</v>
      </c>
      <c r="R3875" t="s">
        <v>8357</v>
      </c>
      <c r="S3875" s="16">
        <f t="shared" si="288"/>
        <v>42255.696006944447</v>
      </c>
      <c r="T3875" s="16">
        <f t="shared" si="289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6"/>
        <v>0</v>
      </c>
      <c r="P3876">
        <f t="shared" si="287"/>
        <v>0</v>
      </c>
      <c r="Q3876" s="11" t="s">
        <v>8315</v>
      </c>
      <c r="R3876" t="s">
        <v>8357</v>
      </c>
      <c r="S3876" s="16">
        <f t="shared" si="288"/>
        <v>42007.016458333332</v>
      </c>
      <c r="T3876" s="16">
        <f t="shared" si="289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6"/>
        <v>0</v>
      </c>
      <c r="P3877">
        <f t="shared" si="287"/>
        <v>0</v>
      </c>
      <c r="Q3877" s="11" t="s">
        <v>8315</v>
      </c>
      <c r="R3877" t="s">
        <v>8357</v>
      </c>
      <c r="S3877" s="16">
        <f t="shared" si="288"/>
        <v>42615.346817129626</v>
      </c>
      <c r="T3877" s="16">
        <f t="shared" si="289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6"/>
        <v>53</v>
      </c>
      <c r="P3878">
        <f t="shared" si="287"/>
        <v>44.76</v>
      </c>
      <c r="Q3878" s="11" t="s">
        <v>8315</v>
      </c>
      <c r="R3878" t="s">
        <v>8357</v>
      </c>
      <c r="S3878" s="16">
        <f t="shared" si="288"/>
        <v>42372.624166666668</v>
      </c>
      <c r="T3878" s="16">
        <f t="shared" si="289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6"/>
        <v>5</v>
      </c>
      <c r="P3879">
        <f t="shared" si="287"/>
        <v>88.64</v>
      </c>
      <c r="Q3879" s="11" t="s">
        <v>8315</v>
      </c>
      <c r="R3879" t="s">
        <v>8357</v>
      </c>
      <c r="S3879" s="16">
        <f t="shared" si="288"/>
        <v>42682.67768518519</v>
      </c>
      <c r="T3879" s="16">
        <f t="shared" si="289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6"/>
        <v>0</v>
      </c>
      <c r="P3880">
        <f t="shared" si="287"/>
        <v>10</v>
      </c>
      <c r="Q3880" s="11" t="s">
        <v>8315</v>
      </c>
      <c r="R3880" t="s">
        <v>8357</v>
      </c>
      <c r="S3880" s="16">
        <f t="shared" si="288"/>
        <v>42154.818819444445</v>
      </c>
      <c r="T3880" s="16">
        <f t="shared" si="289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6"/>
        <v>0</v>
      </c>
      <c r="P3881">
        <f t="shared" si="287"/>
        <v>0</v>
      </c>
      <c r="Q3881" s="11" t="s">
        <v>8315</v>
      </c>
      <c r="R3881" t="s">
        <v>8357</v>
      </c>
      <c r="S3881" s="16">
        <f t="shared" si="288"/>
        <v>41999.861064814817</v>
      </c>
      <c r="T3881" s="16">
        <f t="shared" si="289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6"/>
        <v>13</v>
      </c>
      <c r="P3882">
        <f t="shared" si="287"/>
        <v>57.65</v>
      </c>
      <c r="Q3882" s="11" t="s">
        <v>8315</v>
      </c>
      <c r="R3882" t="s">
        <v>8357</v>
      </c>
      <c r="S3882" s="16">
        <f t="shared" si="288"/>
        <v>41815.815046296295</v>
      </c>
      <c r="T3882" s="16">
        <f t="shared" si="289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6"/>
        <v>5</v>
      </c>
      <c r="P3883">
        <f t="shared" si="287"/>
        <v>25</v>
      </c>
      <c r="Q3883" s="11" t="s">
        <v>8315</v>
      </c>
      <c r="R3883" t="s">
        <v>8357</v>
      </c>
      <c r="S3883" s="16">
        <f t="shared" si="288"/>
        <v>42756.018506944441</v>
      </c>
      <c r="T3883" s="16">
        <f t="shared" si="289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6"/>
        <v>0</v>
      </c>
      <c r="P3884">
        <f t="shared" si="287"/>
        <v>0</v>
      </c>
      <c r="Q3884" s="11" t="s">
        <v>8315</v>
      </c>
      <c r="R3884" t="s">
        <v>8357</v>
      </c>
      <c r="S3884" s="16">
        <f t="shared" si="288"/>
        <v>42373.983449074076</v>
      </c>
      <c r="T3884" s="16">
        <f t="shared" si="289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6"/>
        <v>0</v>
      </c>
      <c r="P3885">
        <f t="shared" si="287"/>
        <v>0</v>
      </c>
      <c r="Q3885" s="11" t="s">
        <v>8315</v>
      </c>
      <c r="R3885" t="s">
        <v>8357</v>
      </c>
      <c r="S3885" s="16">
        <f t="shared" si="288"/>
        <v>41854.602650462963</v>
      </c>
      <c r="T3885" s="16">
        <f t="shared" si="289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6"/>
        <v>0</v>
      </c>
      <c r="P3886">
        <f t="shared" si="287"/>
        <v>0</v>
      </c>
      <c r="Q3886" s="11" t="s">
        <v>8315</v>
      </c>
      <c r="R3886" t="s">
        <v>8357</v>
      </c>
      <c r="S3886" s="16">
        <f t="shared" si="288"/>
        <v>42065.791574074072</v>
      </c>
      <c r="T3886" s="16">
        <f t="shared" si="289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6"/>
        <v>0</v>
      </c>
      <c r="P3887">
        <f t="shared" si="287"/>
        <v>0</v>
      </c>
      <c r="Q3887" s="11" t="s">
        <v>8315</v>
      </c>
      <c r="R3887" t="s">
        <v>8357</v>
      </c>
      <c r="S3887" s="16">
        <f t="shared" si="288"/>
        <v>42469.951284722221</v>
      </c>
      <c r="T3887" s="16">
        <f t="shared" si="289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6"/>
        <v>0</v>
      </c>
      <c r="P3888">
        <f t="shared" si="287"/>
        <v>0</v>
      </c>
      <c r="Q3888" s="11" t="s">
        <v>8315</v>
      </c>
      <c r="R3888" t="s">
        <v>8357</v>
      </c>
      <c r="S3888" s="16">
        <f t="shared" si="288"/>
        <v>41954.228032407409</v>
      </c>
      <c r="T3888" s="16">
        <f t="shared" si="289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6"/>
        <v>2</v>
      </c>
      <c r="P3889">
        <f t="shared" si="287"/>
        <v>17.5</v>
      </c>
      <c r="Q3889" s="11" t="s">
        <v>8315</v>
      </c>
      <c r="R3889" t="s">
        <v>8357</v>
      </c>
      <c r="S3889" s="16">
        <f t="shared" si="288"/>
        <v>42079.857974537037</v>
      </c>
      <c r="T3889" s="16">
        <f t="shared" si="289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6"/>
        <v>27</v>
      </c>
      <c r="P3890">
        <f t="shared" si="287"/>
        <v>38.71</v>
      </c>
      <c r="Q3890" s="11" t="s">
        <v>8315</v>
      </c>
      <c r="R3890" t="s">
        <v>8316</v>
      </c>
      <c r="S3890" s="16">
        <f t="shared" si="288"/>
        <v>42762.545810185184</v>
      </c>
      <c r="T3890" s="16">
        <f t="shared" si="289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6"/>
        <v>1</v>
      </c>
      <c r="P3891">
        <f t="shared" si="287"/>
        <v>13.11</v>
      </c>
      <c r="Q3891" s="11" t="s">
        <v>8315</v>
      </c>
      <c r="R3891" t="s">
        <v>8316</v>
      </c>
      <c r="S3891" s="16">
        <f t="shared" si="288"/>
        <v>41977.004976851851</v>
      </c>
      <c r="T3891" s="16">
        <f t="shared" si="289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6"/>
        <v>17</v>
      </c>
      <c r="P3892">
        <f t="shared" si="287"/>
        <v>315.5</v>
      </c>
      <c r="Q3892" s="11" t="s">
        <v>8315</v>
      </c>
      <c r="R3892" t="s">
        <v>8316</v>
      </c>
      <c r="S3892" s="16">
        <f t="shared" si="288"/>
        <v>42171.758611111116</v>
      </c>
      <c r="T3892" s="16">
        <f t="shared" si="289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6"/>
        <v>33</v>
      </c>
      <c r="P3893">
        <f t="shared" si="287"/>
        <v>37.14</v>
      </c>
      <c r="Q3893" s="11" t="s">
        <v>8315</v>
      </c>
      <c r="R3893" t="s">
        <v>8316</v>
      </c>
      <c r="S3893" s="16">
        <f t="shared" si="288"/>
        <v>42056.1324537037</v>
      </c>
      <c r="T3893" s="16">
        <f t="shared" si="289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6"/>
        <v>0</v>
      </c>
      <c r="P3894">
        <f t="shared" si="287"/>
        <v>0</v>
      </c>
      <c r="Q3894" s="11" t="s">
        <v>8315</v>
      </c>
      <c r="R3894" t="s">
        <v>8316</v>
      </c>
      <c r="S3894" s="16">
        <f t="shared" si="288"/>
        <v>41867.652280092596</v>
      </c>
      <c r="T3894" s="16">
        <f t="shared" si="289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6"/>
        <v>22</v>
      </c>
      <c r="P3895">
        <f t="shared" si="287"/>
        <v>128.27000000000001</v>
      </c>
      <c r="Q3895" s="11" t="s">
        <v>8315</v>
      </c>
      <c r="R3895" t="s">
        <v>8316</v>
      </c>
      <c r="S3895" s="16">
        <f t="shared" si="288"/>
        <v>41779.657870370371</v>
      </c>
      <c r="T3895" s="16">
        <f t="shared" si="289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6"/>
        <v>3</v>
      </c>
      <c r="P3896">
        <f t="shared" si="287"/>
        <v>47.27</v>
      </c>
      <c r="Q3896" s="11" t="s">
        <v>8315</v>
      </c>
      <c r="R3896" t="s">
        <v>8316</v>
      </c>
      <c r="S3896" s="16">
        <f t="shared" si="288"/>
        <v>42679.958472222221</v>
      </c>
      <c r="T3896" s="16">
        <f t="shared" si="289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6"/>
        <v>5</v>
      </c>
      <c r="P3897">
        <f t="shared" si="287"/>
        <v>50</v>
      </c>
      <c r="Q3897" s="11" t="s">
        <v>8315</v>
      </c>
      <c r="R3897" t="s">
        <v>8316</v>
      </c>
      <c r="S3897" s="16">
        <f t="shared" si="288"/>
        <v>42032.250208333338</v>
      </c>
      <c r="T3897" s="16">
        <f t="shared" si="289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6"/>
        <v>11</v>
      </c>
      <c r="P3898">
        <f t="shared" si="287"/>
        <v>42.5</v>
      </c>
      <c r="Q3898" s="11" t="s">
        <v>8315</v>
      </c>
      <c r="R3898" t="s">
        <v>8316</v>
      </c>
      <c r="S3898" s="16">
        <f t="shared" si="288"/>
        <v>41793.191875000004</v>
      </c>
      <c r="T3898" s="16">
        <f t="shared" si="289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6"/>
        <v>18</v>
      </c>
      <c r="P3899">
        <f t="shared" si="287"/>
        <v>44</v>
      </c>
      <c r="Q3899" s="11" t="s">
        <v>8315</v>
      </c>
      <c r="R3899" t="s">
        <v>8316</v>
      </c>
      <c r="S3899" s="16">
        <f t="shared" si="288"/>
        <v>41982.87364583333</v>
      </c>
      <c r="T3899" s="16">
        <f t="shared" si="289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6"/>
        <v>33</v>
      </c>
      <c r="P3900">
        <f t="shared" si="287"/>
        <v>50.88</v>
      </c>
      <c r="Q3900" s="11" t="s">
        <v>8315</v>
      </c>
      <c r="R3900" t="s">
        <v>8316</v>
      </c>
      <c r="S3900" s="16">
        <f t="shared" si="288"/>
        <v>42193.482291666667</v>
      </c>
      <c r="T3900" s="16">
        <f t="shared" si="289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6"/>
        <v>1</v>
      </c>
      <c r="P3901">
        <f t="shared" si="287"/>
        <v>62.5</v>
      </c>
      <c r="Q3901" s="11" t="s">
        <v>8315</v>
      </c>
      <c r="R3901" t="s">
        <v>8316</v>
      </c>
      <c r="S3901" s="16">
        <f t="shared" si="288"/>
        <v>41843.775011574071</v>
      </c>
      <c r="T3901" s="16">
        <f t="shared" si="289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6"/>
        <v>5</v>
      </c>
      <c r="P3902">
        <f t="shared" si="287"/>
        <v>27</v>
      </c>
      <c r="Q3902" s="11" t="s">
        <v>8315</v>
      </c>
      <c r="R3902" t="s">
        <v>8316</v>
      </c>
      <c r="S3902" s="16">
        <f t="shared" si="288"/>
        <v>42136.092488425929</v>
      </c>
      <c r="T3902" s="16">
        <f t="shared" si="289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6"/>
        <v>1</v>
      </c>
      <c r="P3903">
        <f t="shared" si="287"/>
        <v>25</v>
      </c>
      <c r="Q3903" s="11" t="s">
        <v>8315</v>
      </c>
      <c r="R3903" t="s">
        <v>8316</v>
      </c>
      <c r="S3903" s="16">
        <f t="shared" si="288"/>
        <v>42317.826377314821</v>
      </c>
      <c r="T3903" s="16">
        <f t="shared" si="289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6"/>
        <v>49</v>
      </c>
      <c r="P3904">
        <f t="shared" si="287"/>
        <v>47.26</v>
      </c>
      <c r="Q3904" s="11" t="s">
        <v>8315</v>
      </c>
      <c r="R3904" t="s">
        <v>8316</v>
      </c>
      <c r="S3904" s="16">
        <f t="shared" si="288"/>
        <v>42663.468078703707</v>
      </c>
      <c r="T3904" s="16">
        <f t="shared" si="289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6"/>
        <v>0</v>
      </c>
      <c r="P3905">
        <f t="shared" si="287"/>
        <v>0</v>
      </c>
      <c r="Q3905" s="11" t="s">
        <v>8315</v>
      </c>
      <c r="R3905" t="s">
        <v>8316</v>
      </c>
      <c r="S3905" s="16">
        <f t="shared" si="288"/>
        <v>42186.01116898148</v>
      </c>
      <c r="T3905" s="16">
        <f t="shared" si="289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90">ROUND(E3906/D3906*100, 0)</f>
        <v>0</v>
      </c>
      <c r="P3906">
        <f t="shared" ref="P3906:P3969" si="291">IFERROR(ROUND(E3906/L3906, 2), 0)</f>
        <v>1.5</v>
      </c>
      <c r="Q3906" s="11" t="s">
        <v>8315</v>
      </c>
      <c r="R3906" t="s">
        <v>8316</v>
      </c>
      <c r="S3906" s="16">
        <f t="shared" si="288"/>
        <v>42095.229166666672</v>
      </c>
      <c r="T3906" s="16">
        <f t="shared" si="289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90"/>
        <v>12</v>
      </c>
      <c r="P3907">
        <f t="shared" si="291"/>
        <v>24.71</v>
      </c>
      <c r="Q3907" s="11" t="s">
        <v>8315</v>
      </c>
      <c r="R3907" t="s">
        <v>8316</v>
      </c>
      <c r="S3907" s="16">
        <f t="shared" ref="S3907:S3970" si="292">(((J3907/60)/60)/24)+DATE(1970, 1, 1)</f>
        <v>42124.623877314814</v>
      </c>
      <c r="T3907" s="16">
        <f t="shared" ref="T3907:T3970" si="293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0"/>
        <v>67</v>
      </c>
      <c r="P3908">
        <f t="shared" si="291"/>
        <v>63.13</v>
      </c>
      <c r="Q3908" s="11" t="s">
        <v>8315</v>
      </c>
      <c r="R3908" t="s">
        <v>8316</v>
      </c>
      <c r="S3908" s="16">
        <f t="shared" si="292"/>
        <v>42143.917743055557</v>
      </c>
      <c r="T3908" s="16">
        <f t="shared" si="293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0"/>
        <v>15</v>
      </c>
      <c r="P3909">
        <f t="shared" si="291"/>
        <v>38.25</v>
      </c>
      <c r="Q3909" s="11" t="s">
        <v>8315</v>
      </c>
      <c r="R3909" t="s">
        <v>8316</v>
      </c>
      <c r="S3909" s="16">
        <f t="shared" si="292"/>
        <v>41906.819513888891</v>
      </c>
      <c r="T3909" s="16">
        <f t="shared" si="293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0"/>
        <v>9</v>
      </c>
      <c r="P3910">
        <f t="shared" si="291"/>
        <v>16.25</v>
      </c>
      <c r="Q3910" s="11" t="s">
        <v>8315</v>
      </c>
      <c r="R3910" t="s">
        <v>8316</v>
      </c>
      <c r="S3910" s="16">
        <f t="shared" si="292"/>
        <v>41834.135370370372</v>
      </c>
      <c r="T3910" s="16">
        <f t="shared" si="293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0"/>
        <v>0</v>
      </c>
      <c r="P3911">
        <f t="shared" si="291"/>
        <v>33.75</v>
      </c>
      <c r="Q3911" s="11" t="s">
        <v>8315</v>
      </c>
      <c r="R3911" t="s">
        <v>8316</v>
      </c>
      <c r="S3911" s="16">
        <f t="shared" si="292"/>
        <v>41863.359282407408</v>
      </c>
      <c r="T3911" s="16">
        <f t="shared" si="293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0"/>
        <v>3</v>
      </c>
      <c r="P3912">
        <f t="shared" si="291"/>
        <v>61.67</v>
      </c>
      <c r="Q3912" s="11" t="s">
        <v>8315</v>
      </c>
      <c r="R3912" t="s">
        <v>8316</v>
      </c>
      <c r="S3912" s="16">
        <f t="shared" si="292"/>
        <v>42224.756909722222</v>
      </c>
      <c r="T3912" s="16">
        <f t="shared" si="293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0"/>
        <v>37</v>
      </c>
      <c r="P3913">
        <f t="shared" si="291"/>
        <v>83.14</v>
      </c>
      <c r="Q3913" s="11" t="s">
        <v>8315</v>
      </c>
      <c r="R3913" t="s">
        <v>8316</v>
      </c>
      <c r="S3913" s="16">
        <f t="shared" si="292"/>
        <v>41939.8122337963</v>
      </c>
      <c r="T3913" s="16">
        <f t="shared" si="293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0"/>
        <v>0</v>
      </c>
      <c r="P3914">
        <f t="shared" si="291"/>
        <v>1</v>
      </c>
      <c r="Q3914" s="11" t="s">
        <v>8315</v>
      </c>
      <c r="R3914" t="s">
        <v>8316</v>
      </c>
      <c r="S3914" s="16">
        <f t="shared" si="292"/>
        <v>42059.270023148143</v>
      </c>
      <c r="T3914" s="16">
        <f t="shared" si="293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0"/>
        <v>10</v>
      </c>
      <c r="P3915">
        <f t="shared" si="291"/>
        <v>142.86000000000001</v>
      </c>
      <c r="Q3915" s="11" t="s">
        <v>8315</v>
      </c>
      <c r="R3915" t="s">
        <v>8316</v>
      </c>
      <c r="S3915" s="16">
        <f t="shared" si="292"/>
        <v>42308.211215277777</v>
      </c>
      <c r="T3915" s="16">
        <f t="shared" si="293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0"/>
        <v>36</v>
      </c>
      <c r="P3916">
        <f t="shared" si="291"/>
        <v>33.67</v>
      </c>
      <c r="Q3916" s="11" t="s">
        <v>8315</v>
      </c>
      <c r="R3916" t="s">
        <v>8316</v>
      </c>
      <c r="S3916" s="16">
        <f t="shared" si="292"/>
        <v>42114.818935185183</v>
      </c>
      <c r="T3916" s="16">
        <f t="shared" si="293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0"/>
        <v>0</v>
      </c>
      <c r="P3917">
        <f t="shared" si="291"/>
        <v>5</v>
      </c>
      <c r="Q3917" s="11" t="s">
        <v>8315</v>
      </c>
      <c r="R3917" t="s">
        <v>8316</v>
      </c>
      <c r="S3917" s="16">
        <f t="shared" si="292"/>
        <v>42492.98505787037</v>
      </c>
      <c r="T3917" s="16">
        <f t="shared" si="293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0"/>
        <v>0</v>
      </c>
      <c r="P3918">
        <f t="shared" si="291"/>
        <v>0</v>
      </c>
      <c r="Q3918" s="11" t="s">
        <v>8315</v>
      </c>
      <c r="R3918" t="s">
        <v>8316</v>
      </c>
      <c r="S3918" s="16">
        <f t="shared" si="292"/>
        <v>42494.471666666665</v>
      </c>
      <c r="T3918" s="16">
        <f t="shared" si="293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0"/>
        <v>0</v>
      </c>
      <c r="P3919">
        <f t="shared" si="291"/>
        <v>10</v>
      </c>
      <c r="Q3919" s="11" t="s">
        <v>8315</v>
      </c>
      <c r="R3919" t="s">
        <v>8316</v>
      </c>
      <c r="S3919" s="16">
        <f t="shared" si="292"/>
        <v>41863.527326388888</v>
      </c>
      <c r="T3919" s="16">
        <f t="shared" si="293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0"/>
        <v>0</v>
      </c>
      <c r="P3920">
        <f t="shared" si="291"/>
        <v>40</v>
      </c>
      <c r="Q3920" s="11" t="s">
        <v>8315</v>
      </c>
      <c r="R3920" t="s">
        <v>8316</v>
      </c>
      <c r="S3920" s="16">
        <f t="shared" si="292"/>
        <v>41843.664618055554</v>
      </c>
      <c r="T3920" s="16">
        <f t="shared" si="293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0"/>
        <v>2</v>
      </c>
      <c r="P3921">
        <f t="shared" si="291"/>
        <v>30</v>
      </c>
      <c r="Q3921" s="11" t="s">
        <v>8315</v>
      </c>
      <c r="R3921" t="s">
        <v>8316</v>
      </c>
      <c r="S3921" s="16">
        <f t="shared" si="292"/>
        <v>42358.684872685189</v>
      </c>
      <c r="T3921" s="16">
        <f t="shared" si="293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0"/>
        <v>5</v>
      </c>
      <c r="P3922">
        <f t="shared" si="291"/>
        <v>45</v>
      </c>
      <c r="Q3922" s="11" t="s">
        <v>8315</v>
      </c>
      <c r="R3922" t="s">
        <v>8316</v>
      </c>
      <c r="S3922" s="16">
        <f t="shared" si="292"/>
        <v>42657.38726851852</v>
      </c>
      <c r="T3922" s="16">
        <f t="shared" si="293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0"/>
        <v>0</v>
      </c>
      <c r="P3923">
        <f t="shared" si="291"/>
        <v>0</v>
      </c>
      <c r="Q3923" s="11" t="s">
        <v>8315</v>
      </c>
      <c r="R3923" t="s">
        <v>8316</v>
      </c>
      <c r="S3923" s="16">
        <f t="shared" si="292"/>
        <v>41926.542303240742</v>
      </c>
      <c r="T3923" s="16">
        <f t="shared" si="293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0"/>
        <v>8</v>
      </c>
      <c r="P3924">
        <f t="shared" si="291"/>
        <v>10.17</v>
      </c>
      <c r="Q3924" s="11" t="s">
        <v>8315</v>
      </c>
      <c r="R3924" t="s">
        <v>8316</v>
      </c>
      <c r="S3924" s="16">
        <f t="shared" si="292"/>
        <v>42020.768634259264</v>
      </c>
      <c r="T3924" s="16">
        <f t="shared" si="293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0"/>
        <v>12</v>
      </c>
      <c r="P3925">
        <f t="shared" si="291"/>
        <v>81.41</v>
      </c>
      <c r="Q3925" s="11" t="s">
        <v>8315</v>
      </c>
      <c r="R3925" t="s">
        <v>8316</v>
      </c>
      <c r="S3925" s="16">
        <f t="shared" si="292"/>
        <v>42075.979988425926</v>
      </c>
      <c r="T3925" s="16">
        <f t="shared" si="293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0"/>
        <v>15</v>
      </c>
      <c r="P3926">
        <f t="shared" si="291"/>
        <v>57.25</v>
      </c>
      <c r="Q3926" s="11" t="s">
        <v>8315</v>
      </c>
      <c r="R3926" t="s">
        <v>8316</v>
      </c>
      <c r="S3926" s="16">
        <f t="shared" si="292"/>
        <v>41786.959745370368</v>
      </c>
      <c r="T3926" s="16">
        <f t="shared" si="293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0"/>
        <v>10</v>
      </c>
      <c r="P3927">
        <f t="shared" si="291"/>
        <v>5</v>
      </c>
      <c r="Q3927" s="11" t="s">
        <v>8315</v>
      </c>
      <c r="R3927" t="s">
        <v>8316</v>
      </c>
      <c r="S3927" s="16">
        <f t="shared" si="292"/>
        <v>41820.870821759258</v>
      </c>
      <c r="T3927" s="16">
        <f t="shared" si="293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0"/>
        <v>0</v>
      </c>
      <c r="P3928">
        <f t="shared" si="291"/>
        <v>15</v>
      </c>
      <c r="Q3928" s="11" t="s">
        <v>8315</v>
      </c>
      <c r="R3928" t="s">
        <v>8316</v>
      </c>
      <c r="S3928" s="16">
        <f t="shared" si="292"/>
        <v>41970.085046296299</v>
      </c>
      <c r="T3928" s="16">
        <f t="shared" si="293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0"/>
        <v>1</v>
      </c>
      <c r="P3929">
        <f t="shared" si="291"/>
        <v>12.5</v>
      </c>
      <c r="Q3929" s="11" t="s">
        <v>8315</v>
      </c>
      <c r="R3929" t="s">
        <v>8316</v>
      </c>
      <c r="S3929" s="16">
        <f t="shared" si="292"/>
        <v>41830.267407407409</v>
      </c>
      <c r="T3929" s="16">
        <f t="shared" si="293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0"/>
        <v>13</v>
      </c>
      <c r="P3930">
        <f t="shared" si="291"/>
        <v>93</v>
      </c>
      <c r="Q3930" s="11" t="s">
        <v>8315</v>
      </c>
      <c r="R3930" t="s">
        <v>8316</v>
      </c>
      <c r="S3930" s="16">
        <f t="shared" si="292"/>
        <v>42265.683182870373</v>
      </c>
      <c r="T3930" s="16">
        <f t="shared" si="293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0"/>
        <v>2</v>
      </c>
      <c r="P3931">
        <f t="shared" si="291"/>
        <v>32.36</v>
      </c>
      <c r="Q3931" s="11" t="s">
        <v>8315</v>
      </c>
      <c r="R3931" t="s">
        <v>8316</v>
      </c>
      <c r="S3931" s="16">
        <f t="shared" si="292"/>
        <v>42601.827141203699</v>
      </c>
      <c r="T3931" s="16">
        <f t="shared" si="293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0"/>
        <v>0</v>
      </c>
      <c r="P3932">
        <f t="shared" si="291"/>
        <v>0</v>
      </c>
      <c r="Q3932" s="11" t="s">
        <v>8315</v>
      </c>
      <c r="R3932" t="s">
        <v>8316</v>
      </c>
      <c r="S3932" s="16">
        <f t="shared" si="292"/>
        <v>42433.338749999995</v>
      </c>
      <c r="T3932" s="16">
        <f t="shared" si="293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0"/>
        <v>0</v>
      </c>
      <c r="P3933">
        <f t="shared" si="291"/>
        <v>0</v>
      </c>
      <c r="Q3933" s="11" t="s">
        <v>8315</v>
      </c>
      <c r="R3933" t="s">
        <v>8316</v>
      </c>
      <c r="S3933" s="16">
        <f t="shared" si="292"/>
        <v>42228.151701388888</v>
      </c>
      <c r="T3933" s="16">
        <f t="shared" si="293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0"/>
        <v>0</v>
      </c>
      <c r="P3934">
        <f t="shared" si="291"/>
        <v>1</v>
      </c>
      <c r="Q3934" s="11" t="s">
        <v>8315</v>
      </c>
      <c r="R3934" t="s">
        <v>8316</v>
      </c>
      <c r="S3934" s="16">
        <f t="shared" si="292"/>
        <v>42415.168564814812</v>
      </c>
      <c r="T3934" s="16">
        <f t="shared" si="293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0"/>
        <v>16</v>
      </c>
      <c r="P3935">
        <f t="shared" si="291"/>
        <v>91.83</v>
      </c>
      <c r="Q3935" s="11" t="s">
        <v>8315</v>
      </c>
      <c r="R3935" t="s">
        <v>8316</v>
      </c>
      <c r="S3935" s="16">
        <f t="shared" si="292"/>
        <v>42538.968310185184</v>
      </c>
      <c r="T3935" s="16">
        <f t="shared" si="293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0"/>
        <v>11</v>
      </c>
      <c r="P3936">
        <f t="shared" si="291"/>
        <v>45.83</v>
      </c>
      <c r="Q3936" s="11" t="s">
        <v>8315</v>
      </c>
      <c r="R3936" t="s">
        <v>8316</v>
      </c>
      <c r="S3936" s="16">
        <f t="shared" si="292"/>
        <v>42233.671747685185</v>
      </c>
      <c r="T3936" s="16">
        <f t="shared" si="293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0"/>
        <v>44</v>
      </c>
      <c r="P3937">
        <f t="shared" si="291"/>
        <v>57.17</v>
      </c>
      <c r="Q3937" s="11" t="s">
        <v>8315</v>
      </c>
      <c r="R3937" t="s">
        <v>8316</v>
      </c>
      <c r="S3937" s="16">
        <f t="shared" si="292"/>
        <v>42221.656782407401</v>
      </c>
      <c r="T3937" s="16">
        <f t="shared" si="293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0"/>
        <v>0</v>
      </c>
      <c r="P3938">
        <f t="shared" si="291"/>
        <v>0</v>
      </c>
      <c r="Q3938" s="11" t="s">
        <v>8315</v>
      </c>
      <c r="R3938" t="s">
        <v>8316</v>
      </c>
      <c r="S3938" s="16">
        <f t="shared" si="292"/>
        <v>42675.262962962966</v>
      </c>
      <c r="T3938" s="16">
        <f t="shared" si="293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0"/>
        <v>86</v>
      </c>
      <c r="P3939">
        <f t="shared" si="291"/>
        <v>248.5</v>
      </c>
      <c r="Q3939" s="11" t="s">
        <v>8315</v>
      </c>
      <c r="R3939" t="s">
        <v>8316</v>
      </c>
      <c r="S3939" s="16">
        <f t="shared" si="292"/>
        <v>42534.631481481483</v>
      </c>
      <c r="T3939" s="16">
        <f t="shared" si="293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0"/>
        <v>12</v>
      </c>
      <c r="P3940">
        <f t="shared" si="291"/>
        <v>79.400000000000006</v>
      </c>
      <c r="Q3940" s="11" t="s">
        <v>8315</v>
      </c>
      <c r="R3940" t="s">
        <v>8316</v>
      </c>
      <c r="S3940" s="16">
        <f t="shared" si="292"/>
        <v>42151.905717592599</v>
      </c>
      <c r="T3940" s="16">
        <f t="shared" si="293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0"/>
        <v>0</v>
      </c>
      <c r="P3941">
        <f t="shared" si="291"/>
        <v>5</v>
      </c>
      <c r="Q3941" s="11" t="s">
        <v>8315</v>
      </c>
      <c r="R3941" t="s">
        <v>8316</v>
      </c>
      <c r="S3941" s="16">
        <f t="shared" si="292"/>
        <v>41915.400219907409</v>
      </c>
      <c r="T3941" s="16">
        <f t="shared" si="293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0"/>
        <v>0</v>
      </c>
      <c r="P3942">
        <f t="shared" si="291"/>
        <v>5.5</v>
      </c>
      <c r="Q3942" s="11" t="s">
        <v>8315</v>
      </c>
      <c r="R3942" t="s">
        <v>8316</v>
      </c>
      <c r="S3942" s="16">
        <f t="shared" si="292"/>
        <v>41961.492488425924</v>
      </c>
      <c r="T3942" s="16">
        <f t="shared" si="293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0"/>
        <v>1</v>
      </c>
      <c r="P3943">
        <f t="shared" si="291"/>
        <v>25</v>
      </c>
      <c r="Q3943" s="11" t="s">
        <v>8315</v>
      </c>
      <c r="R3943" t="s">
        <v>8316</v>
      </c>
      <c r="S3943" s="16">
        <f t="shared" si="292"/>
        <v>41940.587233796294</v>
      </c>
      <c r="T3943" s="16">
        <f t="shared" si="293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0"/>
        <v>0</v>
      </c>
      <c r="P3944">
        <f t="shared" si="291"/>
        <v>0</v>
      </c>
      <c r="Q3944" s="11" t="s">
        <v>8315</v>
      </c>
      <c r="R3944" t="s">
        <v>8316</v>
      </c>
      <c r="S3944" s="16">
        <f t="shared" si="292"/>
        <v>42111.904097222221</v>
      </c>
      <c r="T3944" s="16">
        <f t="shared" si="293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0"/>
        <v>36</v>
      </c>
      <c r="P3945">
        <f t="shared" si="291"/>
        <v>137.08000000000001</v>
      </c>
      <c r="Q3945" s="11" t="s">
        <v>8315</v>
      </c>
      <c r="R3945" t="s">
        <v>8316</v>
      </c>
      <c r="S3945" s="16">
        <f t="shared" si="292"/>
        <v>42279.778564814813</v>
      </c>
      <c r="T3945" s="16">
        <f t="shared" si="293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0"/>
        <v>0</v>
      </c>
      <c r="P3946">
        <f t="shared" si="291"/>
        <v>0</v>
      </c>
      <c r="Q3946" s="11" t="s">
        <v>8315</v>
      </c>
      <c r="R3946" t="s">
        <v>8316</v>
      </c>
      <c r="S3946" s="16">
        <f t="shared" si="292"/>
        <v>42213.662905092591</v>
      </c>
      <c r="T3946" s="16">
        <f t="shared" si="293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0"/>
        <v>0</v>
      </c>
      <c r="P3947">
        <f t="shared" si="291"/>
        <v>5</v>
      </c>
      <c r="Q3947" s="11" t="s">
        <v>8315</v>
      </c>
      <c r="R3947" t="s">
        <v>8316</v>
      </c>
      <c r="S3947" s="16">
        <f t="shared" si="292"/>
        <v>42109.801712962959</v>
      </c>
      <c r="T3947" s="16">
        <f t="shared" si="293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0"/>
        <v>3</v>
      </c>
      <c r="P3948">
        <f t="shared" si="291"/>
        <v>39</v>
      </c>
      <c r="Q3948" s="11" t="s">
        <v>8315</v>
      </c>
      <c r="R3948" t="s">
        <v>8316</v>
      </c>
      <c r="S3948" s="16">
        <f t="shared" si="292"/>
        <v>42031.833587962959</v>
      </c>
      <c r="T3948" s="16">
        <f t="shared" si="293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0"/>
        <v>3</v>
      </c>
      <c r="P3949">
        <f t="shared" si="291"/>
        <v>50.5</v>
      </c>
      <c r="Q3949" s="11" t="s">
        <v>8315</v>
      </c>
      <c r="R3949" t="s">
        <v>8316</v>
      </c>
      <c r="S3949" s="16">
        <f t="shared" si="292"/>
        <v>42615.142870370371</v>
      </c>
      <c r="T3949" s="16">
        <f t="shared" si="293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0"/>
        <v>0</v>
      </c>
      <c r="P3950">
        <f t="shared" si="291"/>
        <v>0</v>
      </c>
      <c r="Q3950" s="11" t="s">
        <v>8315</v>
      </c>
      <c r="R3950" t="s">
        <v>8316</v>
      </c>
      <c r="S3950" s="16">
        <f t="shared" si="292"/>
        <v>41829.325497685182</v>
      </c>
      <c r="T3950" s="16">
        <f t="shared" si="293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0"/>
        <v>16</v>
      </c>
      <c r="P3951">
        <f t="shared" si="291"/>
        <v>49.28</v>
      </c>
      <c r="Q3951" s="11" t="s">
        <v>8315</v>
      </c>
      <c r="R3951" t="s">
        <v>8316</v>
      </c>
      <c r="S3951" s="16">
        <f t="shared" si="292"/>
        <v>42016.120613425926</v>
      </c>
      <c r="T3951" s="16">
        <f t="shared" si="293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0"/>
        <v>1</v>
      </c>
      <c r="P3952">
        <f t="shared" si="291"/>
        <v>25</v>
      </c>
      <c r="Q3952" s="11" t="s">
        <v>8315</v>
      </c>
      <c r="R3952" t="s">
        <v>8316</v>
      </c>
      <c r="S3952" s="16">
        <f t="shared" si="292"/>
        <v>42439.702314814815</v>
      </c>
      <c r="T3952" s="16">
        <f t="shared" si="293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0"/>
        <v>0</v>
      </c>
      <c r="P3953">
        <f t="shared" si="291"/>
        <v>1</v>
      </c>
      <c r="Q3953" s="11" t="s">
        <v>8315</v>
      </c>
      <c r="R3953" t="s">
        <v>8316</v>
      </c>
      <c r="S3953" s="16">
        <f t="shared" si="292"/>
        <v>42433.825717592597</v>
      </c>
      <c r="T3953" s="16">
        <f t="shared" si="293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0"/>
        <v>0</v>
      </c>
      <c r="P3954">
        <f t="shared" si="291"/>
        <v>25</v>
      </c>
      <c r="Q3954" s="11" t="s">
        <v>8315</v>
      </c>
      <c r="R3954" t="s">
        <v>8316</v>
      </c>
      <c r="S3954" s="16">
        <f t="shared" si="292"/>
        <v>42243.790393518517</v>
      </c>
      <c r="T3954" s="16">
        <f t="shared" si="293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0"/>
        <v>0</v>
      </c>
      <c r="P3955">
        <f t="shared" si="291"/>
        <v>0</v>
      </c>
      <c r="Q3955" s="11" t="s">
        <v>8315</v>
      </c>
      <c r="R3955" t="s">
        <v>8316</v>
      </c>
      <c r="S3955" s="16">
        <f t="shared" si="292"/>
        <v>42550.048449074078</v>
      </c>
      <c r="T3955" s="16">
        <f t="shared" si="293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0"/>
        <v>0</v>
      </c>
      <c r="P3956">
        <f t="shared" si="291"/>
        <v>0</v>
      </c>
      <c r="Q3956" s="11" t="s">
        <v>8315</v>
      </c>
      <c r="R3956" t="s">
        <v>8316</v>
      </c>
      <c r="S3956" s="16">
        <f t="shared" si="292"/>
        <v>41774.651203703703</v>
      </c>
      <c r="T3956" s="16">
        <f t="shared" si="293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0"/>
        <v>24</v>
      </c>
      <c r="P3957">
        <f t="shared" si="291"/>
        <v>53.13</v>
      </c>
      <c r="Q3957" s="11" t="s">
        <v>8315</v>
      </c>
      <c r="R3957" t="s">
        <v>8316</v>
      </c>
      <c r="S3957" s="16">
        <f t="shared" si="292"/>
        <v>42306.848854166667</v>
      </c>
      <c r="T3957" s="16">
        <f t="shared" si="293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0"/>
        <v>0</v>
      </c>
      <c r="P3958">
        <f t="shared" si="291"/>
        <v>0</v>
      </c>
      <c r="Q3958" s="11" t="s">
        <v>8315</v>
      </c>
      <c r="R3958" t="s">
        <v>8316</v>
      </c>
      <c r="S3958" s="16">
        <f t="shared" si="292"/>
        <v>42457.932025462964</v>
      </c>
      <c r="T3958" s="16">
        <f t="shared" si="293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0"/>
        <v>0</v>
      </c>
      <c r="P3959">
        <f t="shared" si="291"/>
        <v>7</v>
      </c>
      <c r="Q3959" s="11" t="s">
        <v>8315</v>
      </c>
      <c r="R3959" t="s">
        <v>8316</v>
      </c>
      <c r="S3959" s="16">
        <f t="shared" si="292"/>
        <v>42513.976319444439</v>
      </c>
      <c r="T3959" s="16">
        <f t="shared" si="293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0"/>
        <v>32</v>
      </c>
      <c r="P3960">
        <f t="shared" si="291"/>
        <v>40.06</v>
      </c>
      <c r="Q3960" s="11" t="s">
        <v>8315</v>
      </c>
      <c r="R3960" t="s">
        <v>8316</v>
      </c>
      <c r="S3960" s="16">
        <f t="shared" si="292"/>
        <v>41816.950370370374</v>
      </c>
      <c r="T3960" s="16">
        <f t="shared" si="293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0"/>
        <v>24</v>
      </c>
      <c r="P3961">
        <f t="shared" si="291"/>
        <v>24.33</v>
      </c>
      <c r="Q3961" s="11" t="s">
        <v>8315</v>
      </c>
      <c r="R3961" t="s">
        <v>8316</v>
      </c>
      <c r="S3961" s="16">
        <f t="shared" si="292"/>
        <v>41880.788842592592</v>
      </c>
      <c r="T3961" s="16">
        <f t="shared" si="293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0"/>
        <v>2</v>
      </c>
      <c r="P3962">
        <f t="shared" si="291"/>
        <v>11.25</v>
      </c>
      <c r="Q3962" s="11" t="s">
        <v>8315</v>
      </c>
      <c r="R3962" t="s">
        <v>8316</v>
      </c>
      <c r="S3962" s="16">
        <f t="shared" si="292"/>
        <v>42342.845555555556</v>
      </c>
      <c r="T3962" s="16">
        <f t="shared" si="293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0"/>
        <v>0</v>
      </c>
      <c r="P3963">
        <f t="shared" si="291"/>
        <v>10.5</v>
      </c>
      <c r="Q3963" s="11" t="s">
        <v>8315</v>
      </c>
      <c r="R3963" t="s">
        <v>8316</v>
      </c>
      <c r="S3963" s="16">
        <f t="shared" si="292"/>
        <v>41745.891319444447</v>
      </c>
      <c r="T3963" s="16">
        <f t="shared" si="293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0"/>
        <v>3</v>
      </c>
      <c r="P3964">
        <f t="shared" si="291"/>
        <v>15</v>
      </c>
      <c r="Q3964" s="11" t="s">
        <v>8315</v>
      </c>
      <c r="R3964" t="s">
        <v>8316</v>
      </c>
      <c r="S3964" s="16">
        <f t="shared" si="292"/>
        <v>42311.621458333335</v>
      </c>
      <c r="T3964" s="16">
        <f t="shared" si="293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0"/>
        <v>0</v>
      </c>
      <c r="P3965">
        <f t="shared" si="291"/>
        <v>0</v>
      </c>
      <c r="Q3965" s="11" t="s">
        <v>8315</v>
      </c>
      <c r="R3965" t="s">
        <v>8316</v>
      </c>
      <c r="S3965" s="16">
        <f t="shared" si="292"/>
        <v>42296.154131944444</v>
      </c>
      <c r="T3965" s="16">
        <f t="shared" si="293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0"/>
        <v>6</v>
      </c>
      <c r="P3966">
        <f t="shared" si="291"/>
        <v>42</v>
      </c>
      <c r="Q3966" s="11" t="s">
        <v>8315</v>
      </c>
      <c r="R3966" t="s">
        <v>8316</v>
      </c>
      <c r="S3966" s="16">
        <f t="shared" si="292"/>
        <v>42053.722060185188</v>
      </c>
      <c r="T3966" s="16">
        <f t="shared" si="293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0"/>
        <v>14</v>
      </c>
      <c r="P3967">
        <f t="shared" si="291"/>
        <v>71.25</v>
      </c>
      <c r="Q3967" s="11" t="s">
        <v>8315</v>
      </c>
      <c r="R3967" t="s">
        <v>8316</v>
      </c>
      <c r="S3967" s="16">
        <f t="shared" si="292"/>
        <v>42414.235879629632</v>
      </c>
      <c r="T3967" s="16">
        <f t="shared" si="293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0"/>
        <v>1</v>
      </c>
      <c r="P3968">
        <f t="shared" si="291"/>
        <v>22.5</v>
      </c>
      <c r="Q3968" s="11" t="s">
        <v>8315</v>
      </c>
      <c r="R3968" t="s">
        <v>8316</v>
      </c>
      <c r="S3968" s="16">
        <f t="shared" si="292"/>
        <v>41801.711550925924</v>
      </c>
      <c r="T3968" s="16">
        <f t="shared" si="293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0"/>
        <v>24</v>
      </c>
      <c r="P3969">
        <f t="shared" si="291"/>
        <v>41</v>
      </c>
      <c r="Q3969" s="11" t="s">
        <v>8315</v>
      </c>
      <c r="R3969" t="s">
        <v>8316</v>
      </c>
      <c r="S3969" s="16">
        <f t="shared" si="292"/>
        <v>42770.290590277778</v>
      </c>
      <c r="T3969" s="16">
        <f t="shared" si="293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94">ROUND(E3970/D3970*100, 0)</f>
        <v>11</v>
      </c>
      <c r="P3970">
        <f t="shared" ref="P3970:P4033" si="295">IFERROR(ROUND(E3970/L3970, 2), 0)</f>
        <v>47.91</v>
      </c>
      <c r="Q3970" s="11" t="s">
        <v>8315</v>
      </c>
      <c r="R3970" t="s">
        <v>8316</v>
      </c>
      <c r="S3970" s="16">
        <f t="shared" si="292"/>
        <v>42452.815659722226</v>
      </c>
      <c r="T3970" s="16">
        <f t="shared" si="293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94"/>
        <v>7</v>
      </c>
      <c r="P3971">
        <f t="shared" si="295"/>
        <v>35.17</v>
      </c>
      <c r="Q3971" s="11" t="s">
        <v>8315</v>
      </c>
      <c r="R3971" t="s">
        <v>8316</v>
      </c>
      <c r="S3971" s="16">
        <f t="shared" ref="S3971:S4034" si="296">(((J3971/60)/60)/24)+DATE(1970, 1, 1)</f>
        <v>42601.854699074072</v>
      </c>
      <c r="T3971" s="16">
        <f t="shared" ref="T3971:T4034" si="297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4"/>
        <v>0</v>
      </c>
      <c r="P3972">
        <f t="shared" si="295"/>
        <v>5.5</v>
      </c>
      <c r="Q3972" s="11" t="s">
        <v>8315</v>
      </c>
      <c r="R3972" t="s">
        <v>8316</v>
      </c>
      <c r="S3972" s="16">
        <f t="shared" si="296"/>
        <v>42447.863553240735</v>
      </c>
      <c r="T3972" s="16">
        <f t="shared" si="297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4"/>
        <v>1</v>
      </c>
      <c r="P3973">
        <f t="shared" si="295"/>
        <v>22.67</v>
      </c>
      <c r="Q3973" s="11" t="s">
        <v>8315</v>
      </c>
      <c r="R3973" t="s">
        <v>8316</v>
      </c>
      <c r="S3973" s="16">
        <f t="shared" si="296"/>
        <v>41811.536180555559</v>
      </c>
      <c r="T3973" s="16">
        <f t="shared" si="297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4"/>
        <v>21</v>
      </c>
      <c r="P3974">
        <f t="shared" si="295"/>
        <v>26.38</v>
      </c>
      <c r="Q3974" s="11" t="s">
        <v>8315</v>
      </c>
      <c r="R3974" t="s">
        <v>8316</v>
      </c>
      <c r="S3974" s="16">
        <f t="shared" si="296"/>
        <v>41981.067523148144</v>
      </c>
      <c r="T3974" s="16">
        <f t="shared" si="297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4"/>
        <v>78</v>
      </c>
      <c r="P3975">
        <f t="shared" si="295"/>
        <v>105.54</v>
      </c>
      <c r="Q3975" s="11" t="s">
        <v>8315</v>
      </c>
      <c r="R3975" t="s">
        <v>8316</v>
      </c>
      <c r="S3975" s="16">
        <f t="shared" si="296"/>
        <v>42469.68414351852</v>
      </c>
      <c r="T3975" s="16">
        <f t="shared" si="297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4"/>
        <v>32</v>
      </c>
      <c r="P3976">
        <f t="shared" si="295"/>
        <v>29.09</v>
      </c>
      <c r="Q3976" s="11" t="s">
        <v>8315</v>
      </c>
      <c r="R3976" t="s">
        <v>8316</v>
      </c>
      <c r="S3976" s="16">
        <f t="shared" si="296"/>
        <v>42493.546851851846</v>
      </c>
      <c r="T3976" s="16">
        <f t="shared" si="297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4"/>
        <v>0</v>
      </c>
      <c r="P3977">
        <f t="shared" si="295"/>
        <v>0</v>
      </c>
      <c r="Q3977" s="11" t="s">
        <v>8315</v>
      </c>
      <c r="R3977" t="s">
        <v>8316</v>
      </c>
      <c r="S3977" s="16">
        <f t="shared" si="296"/>
        <v>42534.866875</v>
      </c>
      <c r="T3977" s="16">
        <f t="shared" si="297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4"/>
        <v>48</v>
      </c>
      <c r="P3978">
        <f t="shared" si="295"/>
        <v>62</v>
      </c>
      <c r="Q3978" s="11" t="s">
        <v>8315</v>
      </c>
      <c r="R3978" t="s">
        <v>8316</v>
      </c>
      <c r="S3978" s="16">
        <f t="shared" si="296"/>
        <v>41830.858344907407</v>
      </c>
      <c r="T3978" s="16">
        <f t="shared" si="297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4"/>
        <v>1</v>
      </c>
      <c r="P3979">
        <f t="shared" si="295"/>
        <v>217.5</v>
      </c>
      <c r="Q3979" s="11" t="s">
        <v>8315</v>
      </c>
      <c r="R3979" t="s">
        <v>8316</v>
      </c>
      <c r="S3979" s="16">
        <f t="shared" si="296"/>
        <v>42543.788564814815</v>
      </c>
      <c r="T3979" s="16">
        <f t="shared" si="297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4"/>
        <v>11</v>
      </c>
      <c r="P3980">
        <f t="shared" si="295"/>
        <v>26.75</v>
      </c>
      <c r="Q3980" s="11" t="s">
        <v>8315</v>
      </c>
      <c r="R3980" t="s">
        <v>8316</v>
      </c>
      <c r="S3980" s="16">
        <f t="shared" si="296"/>
        <v>41975.642974537041</v>
      </c>
      <c r="T3980" s="16">
        <f t="shared" si="297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4"/>
        <v>2</v>
      </c>
      <c r="P3981">
        <f t="shared" si="295"/>
        <v>18.329999999999998</v>
      </c>
      <c r="Q3981" s="11" t="s">
        <v>8315</v>
      </c>
      <c r="R3981" t="s">
        <v>8316</v>
      </c>
      <c r="S3981" s="16">
        <f t="shared" si="296"/>
        <v>42069.903437500005</v>
      </c>
      <c r="T3981" s="16">
        <f t="shared" si="297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4"/>
        <v>18</v>
      </c>
      <c r="P3982">
        <f t="shared" si="295"/>
        <v>64.290000000000006</v>
      </c>
      <c r="Q3982" s="11" t="s">
        <v>8315</v>
      </c>
      <c r="R3982" t="s">
        <v>8316</v>
      </c>
      <c r="S3982" s="16">
        <f t="shared" si="296"/>
        <v>41795.598923611113</v>
      </c>
      <c r="T3982" s="16">
        <f t="shared" si="297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4"/>
        <v>4</v>
      </c>
      <c r="P3983">
        <f t="shared" si="295"/>
        <v>175</v>
      </c>
      <c r="Q3983" s="11" t="s">
        <v>8315</v>
      </c>
      <c r="R3983" t="s">
        <v>8316</v>
      </c>
      <c r="S3983" s="16">
        <f t="shared" si="296"/>
        <v>42508.179965277777</v>
      </c>
      <c r="T3983" s="16">
        <f t="shared" si="297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4"/>
        <v>20</v>
      </c>
      <c r="P3984">
        <f t="shared" si="295"/>
        <v>34</v>
      </c>
      <c r="Q3984" s="11" t="s">
        <v>8315</v>
      </c>
      <c r="R3984" t="s">
        <v>8316</v>
      </c>
      <c r="S3984" s="16">
        <f t="shared" si="296"/>
        <v>42132.809953703705</v>
      </c>
      <c r="T3984" s="16">
        <f t="shared" si="297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4"/>
        <v>35</v>
      </c>
      <c r="P3985">
        <f t="shared" si="295"/>
        <v>84.28</v>
      </c>
      <c r="Q3985" s="11" t="s">
        <v>8315</v>
      </c>
      <c r="R3985" t="s">
        <v>8316</v>
      </c>
      <c r="S3985" s="16">
        <f t="shared" si="296"/>
        <v>41747.86986111111</v>
      </c>
      <c r="T3985" s="16">
        <f t="shared" si="297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4"/>
        <v>6</v>
      </c>
      <c r="P3986">
        <f t="shared" si="295"/>
        <v>9.5</v>
      </c>
      <c r="Q3986" s="11" t="s">
        <v>8315</v>
      </c>
      <c r="R3986" t="s">
        <v>8316</v>
      </c>
      <c r="S3986" s="16">
        <f t="shared" si="296"/>
        <v>41920.963472222218</v>
      </c>
      <c r="T3986" s="16">
        <f t="shared" si="297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4"/>
        <v>32</v>
      </c>
      <c r="P3987">
        <f t="shared" si="295"/>
        <v>33.74</v>
      </c>
      <c r="Q3987" s="11" t="s">
        <v>8315</v>
      </c>
      <c r="R3987" t="s">
        <v>8316</v>
      </c>
      <c r="S3987" s="16">
        <f t="shared" si="296"/>
        <v>42399.707407407404</v>
      </c>
      <c r="T3987" s="16">
        <f t="shared" si="297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4"/>
        <v>10</v>
      </c>
      <c r="P3988">
        <f t="shared" si="295"/>
        <v>37.54</v>
      </c>
      <c r="Q3988" s="11" t="s">
        <v>8315</v>
      </c>
      <c r="R3988" t="s">
        <v>8316</v>
      </c>
      <c r="S3988" s="16">
        <f t="shared" si="296"/>
        <v>42467.548541666663</v>
      </c>
      <c r="T3988" s="16">
        <f t="shared" si="297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4"/>
        <v>38</v>
      </c>
      <c r="P3989">
        <f t="shared" si="295"/>
        <v>11.62</v>
      </c>
      <c r="Q3989" s="11" t="s">
        <v>8315</v>
      </c>
      <c r="R3989" t="s">
        <v>8316</v>
      </c>
      <c r="S3989" s="16">
        <f t="shared" si="296"/>
        <v>41765.92465277778</v>
      </c>
      <c r="T3989" s="16">
        <f t="shared" si="297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4"/>
        <v>2</v>
      </c>
      <c r="P3990">
        <f t="shared" si="295"/>
        <v>8</v>
      </c>
      <c r="Q3990" s="11" t="s">
        <v>8315</v>
      </c>
      <c r="R3990" t="s">
        <v>8316</v>
      </c>
      <c r="S3990" s="16">
        <f t="shared" si="296"/>
        <v>42230.08116898148</v>
      </c>
      <c r="T3990" s="16">
        <f t="shared" si="297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4"/>
        <v>0</v>
      </c>
      <c r="P3991">
        <f t="shared" si="295"/>
        <v>0</v>
      </c>
      <c r="Q3991" s="11" t="s">
        <v>8315</v>
      </c>
      <c r="R3991" t="s">
        <v>8316</v>
      </c>
      <c r="S3991" s="16">
        <f t="shared" si="296"/>
        <v>42286.749780092592</v>
      </c>
      <c r="T3991" s="16">
        <f t="shared" si="297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4"/>
        <v>4</v>
      </c>
      <c r="P3992">
        <f t="shared" si="295"/>
        <v>23</v>
      </c>
      <c r="Q3992" s="11" t="s">
        <v>8315</v>
      </c>
      <c r="R3992" t="s">
        <v>8316</v>
      </c>
      <c r="S3992" s="16">
        <f t="shared" si="296"/>
        <v>42401.672372685185</v>
      </c>
      <c r="T3992" s="16">
        <f t="shared" si="297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4"/>
        <v>20</v>
      </c>
      <c r="P3993">
        <f t="shared" si="295"/>
        <v>100</v>
      </c>
      <c r="Q3993" s="11" t="s">
        <v>8315</v>
      </c>
      <c r="R3993" t="s">
        <v>8316</v>
      </c>
      <c r="S3993" s="16">
        <f t="shared" si="296"/>
        <v>42125.644467592589</v>
      </c>
      <c r="T3993" s="16">
        <f t="shared" si="297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4"/>
        <v>5</v>
      </c>
      <c r="P3994">
        <f t="shared" si="295"/>
        <v>60.11</v>
      </c>
      <c r="Q3994" s="11" t="s">
        <v>8315</v>
      </c>
      <c r="R3994" t="s">
        <v>8316</v>
      </c>
      <c r="S3994" s="16">
        <f t="shared" si="296"/>
        <v>42289.94049768518</v>
      </c>
      <c r="T3994" s="16">
        <f t="shared" si="297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4"/>
        <v>0</v>
      </c>
      <c r="P3995">
        <f t="shared" si="295"/>
        <v>3</v>
      </c>
      <c r="Q3995" s="11" t="s">
        <v>8315</v>
      </c>
      <c r="R3995" t="s">
        <v>8316</v>
      </c>
      <c r="S3995" s="16">
        <f t="shared" si="296"/>
        <v>42107.864722222221</v>
      </c>
      <c r="T3995" s="16">
        <f t="shared" si="297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4"/>
        <v>0</v>
      </c>
      <c r="P3996">
        <f t="shared" si="295"/>
        <v>5</v>
      </c>
      <c r="Q3996" s="11" t="s">
        <v>8315</v>
      </c>
      <c r="R3996" t="s">
        <v>8316</v>
      </c>
      <c r="S3996" s="16">
        <f t="shared" si="296"/>
        <v>41809.389930555553</v>
      </c>
      <c r="T3996" s="16">
        <f t="shared" si="297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4"/>
        <v>35</v>
      </c>
      <c r="P3997">
        <f t="shared" si="295"/>
        <v>17.5</v>
      </c>
      <c r="Q3997" s="11" t="s">
        <v>8315</v>
      </c>
      <c r="R3997" t="s">
        <v>8316</v>
      </c>
      <c r="S3997" s="16">
        <f t="shared" si="296"/>
        <v>42019.683761574073</v>
      </c>
      <c r="T3997" s="16">
        <f t="shared" si="297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4"/>
        <v>17</v>
      </c>
      <c r="P3998">
        <f t="shared" si="295"/>
        <v>29.24</v>
      </c>
      <c r="Q3998" s="11" t="s">
        <v>8315</v>
      </c>
      <c r="R3998" t="s">
        <v>8316</v>
      </c>
      <c r="S3998" s="16">
        <f t="shared" si="296"/>
        <v>41950.26694444444</v>
      </c>
      <c r="T3998" s="16">
        <f t="shared" si="297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4"/>
        <v>0</v>
      </c>
      <c r="P3999">
        <f t="shared" si="295"/>
        <v>0</v>
      </c>
      <c r="Q3999" s="11" t="s">
        <v>8315</v>
      </c>
      <c r="R3999" t="s">
        <v>8316</v>
      </c>
      <c r="S3999" s="16">
        <f t="shared" si="296"/>
        <v>42069.391446759255</v>
      </c>
      <c r="T3999" s="16">
        <f t="shared" si="297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4"/>
        <v>57</v>
      </c>
      <c r="P4000">
        <f t="shared" si="295"/>
        <v>59.58</v>
      </c>
      <c r="Q4000" s="11" t="s">
        <v>8315</v>
      </c>
      <c r="R4000" t="s">
        <v>8316</v>
      </c>
      <c r="S4000" s="16">
        <f t="shared" si="296"/>
        <v>42061.963263888887</v>
      </c>
      <c r="T4000" s="16">
        <f t="shared" si="297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4"/>
        <v>17</v>
      </c>
      <c r="P4001">
        <f t="shared" si="295"/>
        <v>82.57</v>
      </c>
      <c r="Q4001" s="11" t="s">
        <v>8315</v>
      </c>
      <c r="R4001" t="s">
        <v>8316</v>
      </c>
      <c r="S4001" s="16">
        <f t="shared" si="296"/>
        <v>41842.828680555554</v>
      </c>
      <c r="T4001" s="16">
        <f t="shared" si="297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4"/>
        <v>0</v>
      </c>
      <c r="P4002">
        <f t="shared" si="295"/>
        <v>10</v>
      </c>
      <c r="Q4002" s="11" t="s">
        <v>8315</v>
      </c>
      <c r="R4002" t="s">
        <v>8316</v>
      </c>
      <c r="S4002" s="16">
        <f t="shared" si="296"/>
        <v>42437.64534722222</v>
      </c>
      <c r="T4002" s="16">
        <f t="shared" si="297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4"/>
        <v>38</v>
      </c>
      <c r="P4003">
        <f t="shared" si="295"/>
        <v>32.36</v>
      </c>
      <c r="Q4003" s="11" t="s">
        <v>8315</v>
      </c>
      <c r="R4003" t="s">
        <v>8316</v>
      </c>
      <c r="S4003" s="16">
        <f t="shared" si="296"/>
        <v>42775.964212962965</v>
      </c>
      <c r="T4003" s="16">
        <f t="shared" si="297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4"/>
        <v>2</v>
      </c>
      <c r="P4004">
        <f t="shared" si="295"/>
        <v>5.75</v>
      </c>
      <c r="Q4004" s="11" t="s">
        <v>8315</v>
      </c>
      <c r="R4004" t="s">
        <v>8316</v>
      </c>
      <c r="S4004" s="16">
        <f t="shared" si="296"/>
        <v>41879.043530092589</v>
      </c>
      <c r="T4004" s="16">
        <f t="shared" si="297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4"/>
        <v>10</v>
      </c>
      <c r="P4005">
        <f t="shared" si="295"/>
        <v>100.5</v>
      </c>
      <c r="Q4005" s="11" t="s">
        <v>8315</v>
      </c>
      <c r="R4005" t="s">
        <v>8316</v>
      </c>
      <c r="S4005" s="16">
        <f t="shared" si="296"/>
        <v>42020.587349537032</v>
      </c>
      <c r="T4005" s="16">
        <f t="shared" si="297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4"/>
        <v>0</v>
      </c>
      <c r="P4006">
        <f t="shared" si="295"/>
        <v>1</v>
      </c>
      <c r="Q4006" s="11" t="s">
        <v>8315</v>
      </c>
      <c r="R4006" t="s">
        <v>8316</v>
      </c>
      <c r="S4006" s="16">
        <f t="shared" si="296"/>
        <v>41890.16269675926</v>
      </c>
      <c r="T4006" s="16">
        <f t="shared" si="297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4"/>
        <v>1</v>
      </c>
      <c r="P4007">
        <f t="shared" si="295"/>
        <v>20</v>
      </c>
      <c r="Q4007" s="11" t="s">
        <v>8315</v>
      </c>
      <c r="R4007" t="s">
        <v>8316</v>
      </c>
      <c r="S4007" s="16">
        <f t="shared" si="296"/>
        <v>41872.807696759257</v>
      </c>
      <c r="T4007" s="16">
        <f t="shared" si="297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4"/>
        <v>0</v>
      </c>
      <c r="P4008">
        <f t="shared" si="295"/>
        <v>2</v>
      </c>
      <c r="Q4008" s="11" t="s">
        <v>8315</v>
      </c>
      <c r="R4008" t="s">
        <v>8316</v>
      </c>
      <c r="S4008" s="16">
        <f t="shared" si="296"/>
        <v>42391.772997685184</v>
      </c>
      <c r="T4008" s="16">
        <f t="shared" si="297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4"/>
        <v>0</v>
      </c>
      <c r="P4009">
        <f t="shared" si="295"/>
        <v>5</v>
      </c>
      <c r="Q4009" s="11" t="s">
        <v>8315</v>
      </c>
      <c r="R4009" t="s">
        <v>8316</v>
      </c>
      <c r="S4009" s="16">
        <f t="shared" si="296"/>
        <v>41848.772928240738</v>
      </c>
      <c r="T4009" s="16">
        <f t="shared" si="297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4"/>
        <v>6</v>
      </c>
      <c r="P4010">
        <f t="shared" si="295"/>
        <v>15</v>
      </c>
      <c r="Q4010" s="11" t="s">
        <v>8315</v>
      </c>
      <c r="R4010" t="s">
        <v>8316</v>
      </c>
      <c r="S4010" s="16">
        <f t="shared" si="296"/>
        <v>42177.964201388888</v>
      </c>
      <c r="T4010" s="16">
        <f t="shared" si="297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4"/>
        <v>4</v>
      </c>
      <c r="P4011">
        <f t="shared" si="295"/>
        <v>25</v>
      </c>
      <c r="Q4011" s="11" t="s">
        <v>8315</v>
      </c>
      <c r="R4011" t="s">
        <v>8316</v>
      </c>
      <c r="S4011" s="16">
        <f t="shared" si="296"/>
        <v>41851.700925925928</v>
      </c>
      <c r="T4011" s="16">
        <f t="shared" si="297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4"/>
        <v>24</v>
      </c>
      <c r="P4012">
        <f t="shared" si="295"/>
        <v>45.84</v>
      </c>
      <c r="Q4012" s="11" t="s">
        <v>8315</v>
      </c>
      <c r="R4012" t="s">
        <v>8316</v>
      </c>
      <c r="S4012" s="16">
        <f t="shared" si="296"/>
        <v>41921.770439814813</v>
      </c>
      <c r="T4012" s="16">
        <f t="shared" si="297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4"/>
        <v>8</v>
      </c>
      <c r="P4013">
        <f t="shared" si="295"/>
        <v>4.75</v>
      </c>
      <c r="Q4013" s="11" t="s">
        <v>8315</v>
      </c>
      <c r="R4013" t="s">
        <v>8316</v>
      </c>
      <c r="S4013" s="16">
        <f t="shared" si="296"/>
        <v>42002.54488425926</v>
      </c>
      <c r="T4013" s="16">
        <f t="shared" si="297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4"/>
        <v>0</v>
      </c>
      <c r="P4014">
        <f t="shared" si="295"/>
        <v>0</v>
      </c>
      <c r="Q4014" s="11" t="s">
        <v>8315</v>
      </c>
      <c r="R4014" t="s">
        <v>8316</v>
      </c>
      <c r="S4014" s="16">
        <f t="shared" si="296"/>
        <v>42096.544548611113</v>
      </c>
      <c r="T4014" s="16">
        <f t="shared" si="297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4"/>
        <v>1</v>
      </c>
      <c r="P4015">
        <f t="shared" si="295"/>
        <v>13</v>
      </c>
      <c r="Q4015" s="11" t="s">
        <v>8315</v>
      </c>
      <c r="R4015" t="s">
        <v>8316</v>
      </c>
      <c r="S4015" s="16">
        <f t="shared" si="296"/>
        <v>42021.301192129627</v>
      </c>
      <c r="T4015" s="16">
        <f t="shared" si="297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4"/>
        <v>0</v>
      </c>
      <c r="P4016">
        <f t="shared" si="295"/>
        <v>0</v>
      </c>
      <c r="Q4016" s="11" t="s">
        <v>8315</v>
      </c>
      <c r="R4016" t="s">
        <v>8316</v>
      </c>
      <c r="S4016" s="16">
        <f t="shared" si="296"/>
        <v>42419.246168981481</v>
      </c>
      <c r="T4016" s="16">
        <f t="shared" si="297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4"/>
        <v>0</v>
      </c>
      <c r="P4017">
        <f t="shared" si="295"/>
        <v>1</v>
      </c>
      <c r="Q4017" s="11" t="s">
        <v>8315</v>
      </c>
      <c r="R4017" t="s">
        <v>8316</v>
      </c>
      <c r="S4017" s="16">
        <f t="shared" si="296"/>
        <v>42174.780821759254</v>
      </c>
      <c r="T4017" s="16">
        <f t="shared" si="297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4"/>
        <v>14</v>
      </c>
      <c r="P4018">
        <f t="shared" si="295"/>
        <v>10</v>
      </c>
      <c r="Q4018" s="11" t="s">
        <v>8315</v>
      </c>
      <c r="R4018" t="s">
        <v>8316</v>
      </c>
      <c r="S4018" s="16">
        <f t="shared" si="296"/>
        <v>41869.872685185182</v>
      </c>
      <c r="T4018" s="16">
        <f t="shared" si="297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4"/>
        <v>1</v>
      </c>
      <c r="P4019">
        <f t="shared" si="295"/>
        <v>52.5</v>
      </c>
      <c r="Q4019" s="11" t="s">
        <v>8315</v>
      </c>
      <c r="R4019" t="s">
        <v>8316</v>
      </c>
      <c r="S4019" s="16">
        <f t="shared" si="296"/>
        <v>41856.672152777777</v>
      </c>
      <c r="T4019" s="16">
        <f t="shared" si="297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4"/>
        <v>9</v>
      </c>
      <c r="P4020">
        <f t="shared" si="295"/>
        <v>32.5</v>
      </c>
      <c r="Q4020" s="11" t="s">
        <v>8315</v>
      </c>
      <c r="R4020" t="s">
        <v>8316</v>
      </c>
      <c r="S4020" s="16">
        <f t="shared" si="296"/>
        <v>42620.91097222222</v>
      </c>
      <c r="T4020" s="16">
        <f t="shared" si="297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4"/>
        <v>1</v>
      </c>
      <c r="P4021">
        <f t="shared" si="295"/>
        <v>7.25</v>
      </c>
      <c r="Q4021" s="11" t="s">
        <v>8315</v>
      </c>
      <c r="R4021" t="s">
        <v>8316</v>
      </c>
      <c r="S4021" s="16">
        <f t="shared" si="296"/>
        <v>42417.675879629634</v>
      </c>
      <c r="T4021" s="16">
        <f t="shared" si="297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4"/>
        <v>17</v>
      </c>
      <c r="P4022">
        <f t="shared" si="295"/>
        <v>33.33</v>
      </c>
      <c r="Q4022" s="11" t="s">
        <v>8315</v>
      </c>
      <c r="R4022" t="s">
        <v>8316</v>
      </c>
      <c r="S4022" s="16">
        <f t="shared" si="296"/>
        <v>42057.190960648149</v>
      </c>
      <c r="T4022" s="16">
        <f t="shared" si="297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4"/>
        <v>1</v>
      </c>
      <c r="P4023">
        <f t="shared" si="295"/>
        <v>62.5</v>
      </c>
      <c r="Q4023" s="11" t="s">
        <v>8315</v>
      </c>
      <c r="R4023" t="s">
        <v>8316</v>
      </c>
      <c r="S4023" s="16">
        <f t="shared" si="296"/>
        <v>41878.911550925928</v>
      </c>
      <c r="T4023" s="16">
        <f t="shared" si="297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4"/>
        <v>70</v>
      </c>
      <c r="P4024">
        <f t="shared" si="295"/>
        <v>63.56</v>
      </c>
      <c r="Q4024" s="11" t="s">
        <v>8315</v>
      </c>
      <c r="R4024" t="s">
        <v>8316</v>
      </c>
      <c r="S4024" s="16">
        <f t="shared" si="296"/>
        <v>41990.584108796291</v>
      </c>
      <c r="T4024" s="16">
        <f t="shared" si="297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4"/>
        <v>0</v>
      </c>
      <c r="P4025">
        <f t="shared" si="295"/>
        <v>0</v>
      </c>
      <c r="Q4025" s="11" t="s">
        <v>8315</v>
      </c>
      <c r="R4025" t="s">
        <v>8316</v>
      </c>
      <c r="S4025" s="16">
        <f t="shared" si="296"/>
        <v>42408.999571759254</v>
      </c>
      <c r="T4025" s="16">
        <f t="shared" si="297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4"/>
        <v>1</v>
      </c>
      <c r="P4026">
        <f t="shared" si="295"/>
        <v>10</v>
      </c>
      <c r="Q4026" s="11" t="s">
        <v>8315</v>
      </c>
      <c r="R4026" t="s">
        <v>8316</v>
      </c>
      <c r="S4026" s="16">
        <f t="shared" si="296"/>
        <v>42217.670104166667</v>
      </c>
      <c r="T4026" s="16">
        <f t="shared" si="297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4"/>
        <v>5</v>
      </c>
      <c r="P4027">
        <f t="shared" si="295"/>
        <v>62.5</v>
      </c>
      <c r="Q4027" s="11" t="s">
        <v>8315</v>
      </c>
      <c r="R4027" t="s">
        <v>8316</v>
      </c>
      <c r="S4027" s="16">
        <f t="shared" si="296"/>
        <v>42151.237685185188</v>
      </c>
      <c r="T4027" s="16">
        <f t="shared" si="297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4"/>
        <v>0</v>
      </c>
      <c r="P4028">
        <f t="shared" si="295"/>
        <v>0</v>
      </c>
      <c r="Q4028" s="11" t="s">
        <v>8315</v>
      </c>
      <c r="R4028" t="s">
        <v>8316</v>
      </c>
      <c r="S4028" s="16">
        <f t="shared" si="296"/>
        <v>42282.655543981484</v>
      </c>
      <c r="T4028" s="16">
        <f t="shared" si="297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4"/>
        <v>7</v>
      </c>
      <c r="P4029">
        <f t="shared" si="295"/>
        <v>30.71</v>
      </c>
      <c r="Q4029" s="11" t="s">
        <v>8315</v>
      </c>
      <c r="R4029" t="s">
        <v>8316</v>
      </c>
      <c r="S4029" s="16">
        <f t="shared" si="296"/>
        <v>42768.97084490741</v>
      </c>
      <c r="T4029" s="16">
        <f t="shared" si="297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4"/>
        <v>28</v>
      </c>
      <c r="P4030">
        <f t="shared" si="295"/>
        <v>51</v>
      </c>
      <c r="Q4030" s="11" t="s">
        <v>8315</v>
      </c>
      <c r="R4030" t="s">
        <v>8316</v>
      </c>
      <c r="S4030" s="16">
        <f t="shared" si="296"/>
        <v>41765.938657407409</v>
      </c>
      <c r="T4030" s="16">
        <f t="shared" si="297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4"/>
        <v>0</v>
      </c>
      <c r="P4031">
        <f t="shared" si="295"/>
        <v>0</v>
      </c>
      <c r="Q4031" s="11" t="s">
        <v>8315</v>
      </c>
      <c r="R4031" t="s">
        <v>8316</v>
      </c>
      <c r="S4031" s="16">
        <f t="shared" si="296"/>
        <v>42322.025115740747</v>
      </c>
      <c r="T4031" s="16">
        <f t="shared" si="297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4"/>
        <v>16</v>
      </c>
      <c r="P4032">
        <f t="shared" si="295"/>
        <v>66.67</v>
      </c>
      <c r="Q4032" s="11" t="s">
        <v>8315</v>
      </c>
      <c r="R4032" t="s">
        <v>8316</v>
      </c>
      <c r="S4032" s="16">
        <f t="shared" si="296"/>
        <v>42374.655081018514</v>
      </c>
      <c r="T4032" s="16">
        <f t="shared" si="297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4"/>
        <v>0</v>
      </c>
      <c r="P4033">
        <f t="shared" si="295"/>
        <v>0</v>
      </c>
      <c r="Q4033" s="11" t="s">
        <v>8315</v>
      </c>
      <c r="R4033" t="s">
        <v>8316</v>
      </c>
      <c r="S4033" s="16">
        <f t="shared" si="296"/>
        <v>41941.585231481484</v>
      </c>
      <c r="T4033" s="16">
        <f t="shared" si="297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98">ROUND(E4034/D4034*100, 0)</f>
        <v>7</v>
      </c>
      <c r="P4034">
        <f t="shared" ref="P4034:P4097" si="299">IFERROR(ROUND(E4034/L4034, 2), 0)</f>
        <v>59</v>
      </c>
      <c r="Q4034" s="11" t="s">
        <v>8315</v>
      </c>
      <c r="R4034" t="s">
        <v>8316</v>
      </c>
      <c r="S4034" s="16">
        <f t="shared" si="296"/>
        <v>42293.809212962966</v>
      </c>
      <c r="T4034" s="16">
        <f t="shared" si="297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98"/>
        <v>26</v>
      </c>
      <c r="P4035">
        <f t="shared" si="299"/>
        <v>65.34</v>
      </c>
      <c r="Q4035" s="11" t="s">
        <v>8315</v>
      </c>
      <c r="R4035" t="s">
        <v>8316</v>
      </c>
      <c r="S4035" s="16">
        <f t="shared" ref="S4035:S4098" si="300">(((J4035/60)/60)/24)+DATE(1970, 1, 1)</f>
        <v>42614.268796296295</v>
      </c>
      <c r="T4035" s="16">
        <f t="shared" ref="T4035:T4098" si="301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98"/>
        <v>1</v>
      </c>
      <c r="P4036">
        <f t="shared" si="299"/>
        <v>100</v>
      </c>
      <c r="Q4036" s="11" t="s">
        <v>8315</v>
      </c>
      <c r="R4036" t="s">
        <v>8316</v>
      </c>
      <c r="S4036" s="16">
        <f t="shared" si="300"/>
        <v>42067.947337962964</v>
      </c>
      <c r="T4036" s="16">
        <f t="shared" si="301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98"/>
        <v>37</v>
      </c>
      <c r="P4037">
        <f t="shared" si="299"/>
        <v>147.4</v>
      </c>
      <c r="Q4037" s="11" t="s">
        <v>8315</v>
      </c>
      <c r="R4037" t="s">
        <v>8316</v>
      </c>
      <c r="S4037" s="16">
        <f t="shared" si="300"/>
        <v>41903.882951388885</v>
      </c>
      <c r="T4037" s="16">
        <f t="shared" si="301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98"/>
        <v>47</v>
      </c>
      <c r="P4038">
        <f t="shared" si="299"/>
        <v>166.06</v>
      </c>
      <c r="Q4038" s="11" t="s">
        <v>8315</v>
      </c>
      <c r="R4038" t="s">
        <v>8316</v>
      </c>
      <c r="S4038" s="16">
        <f t="shared" si="300"/>
        <v>41804.937083333331</v>
      </c>
      <c r="T4038" s="16">
        <f t="shared" si="301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98"/>
        <v>11</v>
      </c>
      <c r="P4039">
        <f t="shared" si="299"/>
        <v>40</v>
      </c>
      <c r="Q4039" s="11" t="s">
        <v>8315</v>
      </c>
      <c r="R4039" t="s">
        <v>8316</v>
      </c>
      <c r="S4039" s="16">
        <f t="shared" si="300"/>
        <v>42497.070775462969</v>
      </c>
      <c r="T4039" s="16">
        <f t="shared" si="301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98"/>
        <v>12</v>
      </c>
      <c r="P4040">
        <f t="shared" si="299"/>
        <v>75.25</v>
      </c>
      <c r="Q4040" s="11" t="s">
        <v>8315</v>
      </c>
      <c r="R4040" t="s">
        <v>8316</v>
      </c>
      <c r="S4040" s="16">
        <f t="shared" si="300"/>
        <v>41869.798726851855</v>
      </c>
      <c r="T4040" s="16">
        <f t="shared" si="301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98"/>
        <v>60</v>
      </c>
      <c r="P4041">
        <f t="shared" si="299"/>
        <v>60</v>
      </c>
      <c r="Q4041" s="11" t="s">
        <v>8315</v>
      </c>
      <c r="R4041" t="s">
        <v>8316</v>
      </c>
      <c r="S4041" s="16">
        <f t="shared" si="300"/>
        <v>42305.670914351853</v>
      </c>
      <c r="T4041" s="16">
        <f t="shared" si="301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98"/>
        <v>31</v>
      </c>
      <c r="P4042">
        <f t="shared" si="299"/>
        <v>1250</v>
      </c>
      <c r="Q4042" s="11" t="s">
        <v>8315</v>
      </c>
      <c r="R4042" t="s">
        <v>8316</v>
      </c>
      <c r="S4042" s="16">
        <f t="shared" si="300"/>
        <v>42144.231527777782</v>
      </c>
      <c r="T4042" s="16">
        <f t="shared" si="301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98"/>
        <v>0</v>
      </c>
      <c r="P4043">
        <f t="shared" si="299"/>
        <v>10.5</v>
      </c>
      <c r="Q4043" s="11" t="s">
        <v>8315</v>
      </c>
      <c r="R4043" t="s">
        <v>8316</v>
      </c>
      <c r="S4043" s="16">
        <f t="shared" si="300"/>
        <v>42559.474004629628</v>
      </c>
      <c r="T4043" s="16">
        <f t="shared" si="301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98"/>
        <v>0</v>
      </c>
      <c r="P4044">
        <f t="shared" si="299"/>
        <v>7</v>
      </c>
      <c r="Q4044" s="11" t="s">
        <v>8315</v>
      </c>
      <c r="R4044" t="s">
        <v>8316</v>
      </c>
      <c r="S4044" s="16">
        <f t="shared" si="300"/>
        <v>41995.084074074075</v>
      </c>
      <c r="T4044" s="16">
        <f t="shared" si="301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98"/>
        <v>0</v>
      </c>
      <c r="P4045">
        <f t="shared" si="299"/>
        <v>0</v>
      </c>
      <c r="Q4045" s="11" t="s">
        <v>8315</v>
      </c>
      <c r="R4045" t="s">
        <v>8316</v>
      </c>
      <c r="S4045" s="16">
        <f t="shared" si="300"/>
        <v>41948.957465277781</v>
      </c>
      <c r="T4045" s="16">
        <f t="shared" si="301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98"/>
        <v>38</v>
      </c>
      <c r="P4046">
        <f t="shared" si="299"/>
        <v>56.25</v>
      </c>
      <c r="Q4046" s="11" t="s">
        <v>8315</v>
      </c>
      <c r="R4046" t="s">
        <v>8316</v>
      </c>
      <c r="S4046" s="16">
        <f t="shared" si="300"/>
        <v>42074.219699074078</v>
      </c>
      <c r="T4046" s="16">
        <f t="shared" si="301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98"/>
        <v>0</v>
      </c>
      <c r="P4047">
        <f t="shared" si="299"/>
        <v>1</v>
      </c>
      <c r="Q4047" s="11" t="s">
        <v>8315</v>
      </c>
      <c r="R4047" t="s">
        <v>8316</v>
      </c>
      <c r="S4047" s="16">
        <f t="shared" si="300"/>
        <v>41842.201261574075</v>
      </c>
      <c r="T4047" s="16">
        <f t="shared" si="301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98"/>
        <v>8</v>
      </c>
      <c r="P4048">
        <f t="shared" si="299"/>
        <v>38.33</v>
      </c>
      <c r="Q4048" s="11" t="s">
        <v>8315</v>
      </c>
      <c r="R4048" t="s">
        <v>8316</v>
      </c>
      <c r="S4048" s="16">
        <f t="shared" si="300"/>
        <v>41904.650578703702</v>
      </c>
      <c r="T4048" s="16">
        <f t="shared" si="301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98"/>
        <v>2</v>
      </c>
      <c r="P4049">
        <f t="shared" si="299"/>
        <v>27.5</v>
      </c>
      <c r="Q4049" s="11" t="s">
        <v>8315</v>
      </c>
      <c r="R4049" t="s">
        <v>8316</v>
      </c>
      <c r="S4049" s="16">
        <f t="shared" si="300"/>
        <v>41991.022488425922</v>
      </c>
      <c r="T4049" s="16">
        <f t="shared" si="301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98"/>
        <v>18</v>
      </c>
      <c r="P4050">
        <f t="shared" si="299"/>
        <v>32.979999999999997</v>
      </c>
      <c r="Q4050" s="11" t="s">
        <v>8315</v>
      </c>
      <c r="R4050" t="s">
        <v>8316</v>
      </c>
      <c r="S4050" s="16">
        <f t="shared" si="300"/>
        <v>42436.509108796294</v>
      </c>
      <c r="T4050" s="16">
        <f t="shared" si="301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98"/>
        <v>0</v>
      </c>
      <c r="P4051">
        <f t="shared" si="299"/>
        <v>16</v>
      </c>
      <c r="Q4051" s="11" t="s">
        <v>8315</v>
      </c>
      <c r="R4051" t="s">
        <v>8316</v>
      </c>
      <c r="S4051" s="16">
        <f t="shared" si="300"/>
        <v>42169.958506944444</v>
      </c>
      <c r="T4051" s="16">
        <f t="shared" si="301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98"/>
        <v>0</v>
      </c>
      <c r="P4052">
        <f t="shared" si="299"/>
        <v>1</v>
      </c>
      <c r="Q4052" s="11" t="s">
        <v>8315</v>
      </c>
      <c r="R4052" t="s">
        <v>8316</v>
      </c>
      <c r="S4052" s="16">
        <f t="shared" si="300"/>
        <v>41905.636469907404</v>
      </c>
      <c r="T4052" s="16">
        <f t="shared" si="301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98"/>
        <v>0</v>
      </c>
      <c r="P4053">
        <f t="shared" si="299"/>
        <v>0</v>
      </c>
      <c r="Q4053" s="11" t="s">
        <v>8315</v>
      </c>
      <c r="R4053" t="s">
        <v>8316</v>
      </c>
      <c r="S4053" s="16">
        <f t="shared" si="300"/>
        <v>41761.810150462967</v>
      </c>
      <c r="T4053" s="16">
        <f t="shared" si="301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98"/>
        <v>38</v>
      </c>
      <c r="P4054">
        <f t="shared" si="299"/>
        <v>86.62</v>
      </c>
      <c r="Q4054" s="11" t="s">
        <v>8315</v>
      </c>
      <c r="R4054" t="s">
        <v>8316</v>
      </c>
      <c r="S4054" s="16">
        <f t="shared" si="300"/>
        <v>41865.878657407404</v>
      </c>
      <c r="T4054" s="16">
        <f t="shared" si="301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98"/>
        <v>22</v>
      </c>
      <c r="P4055">
        <f t="shared" si="299"/>
        <v>55</v>
      </c>
      <c r="Q4055" s="11" t="s">
        <v>8315</v>
      </c>
      <c r="R4055" t="s">
        <v>8316</v>
      </c>
      <c r="S4055" s="16">
        <f t="shared" si="300"/>
        <v>41928.690138888887</v>
      </c>
      <c r="T4055" s="16">
        <f t="shared" si="301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98"/>
        <v>0</v>
      </c>
      <c r="P4056">
        <f t="shared" si="299"/>
        <v>0</v>
      </c>
      <c r="Q4056" s="11" t="s">
        <v>8315</v>
      </c>
      <c r="R4056" t="s">
        <v>8316</v>
      </c>
      <c r="S4056" s="16">
        <f t="shared" si="300"/>
        <v>42613.841261574074</v>
      </c>
      <c r="T4056" s="16">
        <f t="shared" si="301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98"/>
        <v>18</v>
      </c>
      <c r="P4057">
        <f t="shared" si="299"/>
        <v>41.95</v>
      </c>
      <c r="Q4057" s="11" t="s">
        <v>8315</v>
      </c>
      <c r="R4057" t="s">
        <v>8316</v>
      </c>
      <c r="S4057" s="16">
        <f t="shared" si="300"/>
        <v>41779.648506944446</v>
      </c>
      <c r="T4057" s="16">
        <f t="shared" si="301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98"/>
        <v>53</v>
      </c>
      <c r="P4058">
        <f t="shared" si="299"/>
        <v>88.33</v>
      </c>
      <c r="Q4058" s="11" t="s">
        <v>8315</v>
      </c>
      <c r="R4058" t="s">
        <v>8316</v>
      </c>
      <c r="S4058" s="16">
        <f t="shared" si="300"/>
        <v>42534.933321759265</v>
      </c>
      <c r="T4058" s="16">
        <f t="shared" si="301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98"/>
        <v>22</v>
      </c>
      <c r="P4059">
        <f t="shared" si="299"/>
        <v>129.16999999999999</v>
      </c>
      <c r="Q4059" s="11" t="s">
        <v>8315</v>
      </c>
      <c r="R4059" t="s">
        <v>8316</v>
      </c>
      <c r="S4059" s="16">
        <f t="shared" si="300"/>
        <v>42310.968518518523</v>
      </c>
      <c r="T4059" s="16">
        <f t="shared" si="301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98"/>
        <v>3</v>
      </c>
      <c r="P4060">
        <f t="shared" si="299"/>
        <v>23.75</v>
      </c>
      <c r="Q4060" s="11" t="s">
        <v>8315</v>
      </c>
      <c r="R4060" t="s">
        <v>8316</v>
      </c>
      <c r="S4060" s="16">
        <f t="shared" si="300"/>
        <v>42446.060694444444</v>
      </c>
      <c r="T4060" s="16">
        <f t="shared" si="301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98"/>
        <v>3</v>
      </c>
      <c r="P4061">
        <f t="shared" si="299"/>
        <v>35.71</v>
      </c>
      <c r="Q4061" s="11" t="s">
        <v>8315</v>
      </c>
      <c r="R4061" t="s">
        <v>8316</v>
      </c>
      <c r="S4061" s="16">
        <f t="shared" si="300"/>
        <v>41866.640648148146</v>
      </c>
      <c r="T4061" s="16">
        <f t="shared" si="301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98"/>
        <v>3</v>
      </c>
      <c r="P4062">
        <f t="shared" si="299"/>
        <v>57</v>
      </c>
      <c r="Q4062" s="11" t="s">
        <v>8315</v>
      </c>
      <c r="R4062" t="s">
        <v>8316</v>
      </c>
      <c r="S4062" s="16">
        <f t="shared" si="300"/>
        <v>41779.695092592592</v>
      </c>
      <c r="T4062" s="16">
        <f t="shared" si="301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98"/>
        <v>0</v>
      </c>
      <c r="P4063">
        <f t="shared" si="299"/>
        <v>0</v>
      </c>
      <c r="Q4063" s="11" t="s">
        <v>8315</v>
      </c>
      <c r="R4063" t="s">
        <v>8316</v>
      </c>
      <c r="S4063" s="16">
        <f t="shared" si="300"/>
        <v>42421.141469907408</v>
      </c>
      <c r="T4063" s="16">
        <f t="shared" si="301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98"/>
        <v>2</v>
      </c>
      <c r="P4064">
        <f t="shared" si="299"/>
        <v>163.33000000000001</v>
      </c>
      <c r="Q4064" s="11" t="s">
        <v>8315</v>
      </c>
      <c r="R4064" t="s">
        <v>8316</v>
      </c>
      <c r="S4064" s="16">
        <f t="shared" si="300"/>
        <v>42523.739212962959</v>
      </c>
      <c r="T4064" s="16">
        <f t="shared" si="301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98"/>
        <v>1</v>
      </c>
      <c r="P4065">
        <f t="shared" si="299"/>
        <v>15</v>
      </c>
      <c r="Q4065" s="11" t="s">
        <v>8315</v>
      </c>
      <c r="R4065" t="s">
        <v>8316</v>
      </c>
      <c r="S4065" s="16">
        <f t="shared" si="300"/>
        <v>41787.681527777779</v>
      </c>
      <c r="T4065" s="16">
        <f t="shared" si="301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98"/>
        <v>19</v>
      </c>
      <c r="P4066">
        <f t="shared" si="299"/>
        <v>64.17</v>
      </c>
      <c r="Q4066" s="11" t="s">
        <v>8315</v>
      </c>
      <c r="R4066" t="s">
        <v>8316</v>
      </c>
      <c r="S4066" s="16">
        <f t="shared" si="300"/>
        <v>42093.588263888887</v>
      </c>
      <c r="T4066" s="16">
        <f t="shared" si="301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98"/>
        <v>1</v>
      </c>
      <c r="P4067">
        <f t="shared" si="299"/>
        <v>6.75</v>
      </c>
      <c r="Q4067" s="11" t="s">
        <v>8315</v>
      </c>
      <c r="R4067" t="s">
        <v>8316</v>
      </c>
      <c r="S4067" s="16">
        <f t="shared" si="300"/>
        <v>41833.951516203706</v>
      </c>
      <c r="T4067" s="16">
        <f t="shared" si="301"/>
        <v>41863.951516203706</v>
      </c>
    </row>
    <row r="4068" spans="1:20" ht="43.2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98"/>
        <v>0</v>
      </c>
      <c r="P4068">
        <f t="shared" si="299"/>
        <v>25</v>
      </c>
      <c r="Q4068" s="11" t="s">
        <v>8315</v>
      </c>
      <c r="R4068" t="s">
        <v>8316</v>
      </c>
      <c r="S4068" s="16">
        <f t="shared" si="300"/>
        <v>42479.039212962962</v>
      </c>
      <c r="T4068" s="16">
        <f t="shared" si="301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98"/>
        <v>61</v>
      </c>
      <c r="P4069">
        <f t="shared" si="299"/>
        <v>179.12</v>
      </c>
      <c r="Q4069" s="11" t="s">
        <v>8315</v>
      </c>
      <c r="R4069" t="s">
        <v>8316</v>
      </c>
      <c r="S4069" s="16">
        <f t="shared" si="300"/>
        <v>42235.117476851854</v>
      </c>
      <c r="T4069" s="16">
        <f t="shared" si="301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98"/>
        <v>1</v>
      </c>
      <c r="P4070">
        <f t="shared" si="299"/>
        <v>34.950000000000003</v>
      </c>
      <c r="Q4070" s="11" t="s">
        <v>8315</v>
      </c>
      <c r="R4070" t="s">
        <v>8316</v>
      </c>
      <c r="S4070" s="16">
        <f t="shared" si="300"/>
        <v>42718.963599537034</v>
      </c>
      <c r="T4070" s="16">
        <f t="shared" si="301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98"/>
        <v>34</v>
      </c>
      <c r="P4071">
        <f t="shared" si="299"/>
        <v>33.08</v>
      </c>
      <c r="Q4071" s="11" t="s">
        <v>8315</v>
      </c>
      <c r="R4071" t="s">
        <v>8316</v>
      </c>
      <c r="S4071" s="16">
        <f t="shared" si="300"/>
        <v>42022.661527777775</v>
      </c>
      <c r="T4071" s="16">
        <f t="shared" si="301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98"/>
        <v>17</v>
      </c>
      <c r="P4072">
        <f t="shared" si="299"/>
        <v>27.5</v>
      </c>
      <c r="Q4072" s="11" t="s">
        <v>8315</v>
      </c>
      <c r="R4072" t="s">
        <v>8316</v>
      </c>
      <c r="S4072" s="16">
        <f t="shared" si="300"/>
        <v>42031.666898148149</v>
      </c>
      <c r="T4072" s="16">
        <f t="shared" si="301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98"/>
        <v>0</v>
      </c>
      <c r="P4073">
        <f t="shared" si="299"/>
        <v>0</v>
      </c>
      <c r="Q4073" s="11" t="s">
        <v>8315</v>
      </c>
      <c r="R4073" t="s">
        <v>8316</v>
      </c>
      <c r="S4073" s="16">
        <f t="shared" si="300"/>
        <v>42700.804756944446</v>
      </c>
      <c r="T4073" s="16">
        <f t="shared" si="301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98"/>
        <v>0</v>
      </c>
      <c r="P4074">
        <f t="shared" si="299"/>
        <v>2</v>
      </c>
      <c r="Q4074" s="11" t="s">
        <v>8315</v>
      </c>
      <c r="R4074" t="s">
        <v>8316</v>
      </c>
      <c r="S4074" s="16">
        <f t="shared" si="300"/>
        <v>41812.77443287037</v>
      </c>
      <c r="T4074" s="16">
        <f t="shared" si="301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98"/>
        <v>1</v>
      </c>
      <c r="P4075">
        <f t="shared" si="299"/>
        <v>18.5</v>
      </c>
      <c r="Q4075" s="11" t="s">
        <v>8315</v>
      </c>
      <c r="R4075" t="s">
        <v>8316</v>
      </c>
      <c r="S4075" s="16">
        <f t="shared" si="300"/>
        <v>42078.34520833334</v>
      </c>
      <c r="T4075" s="16">
        <f t="shared" si="301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98"/>
        <v>27</v>
      </c>
      <c r="P4076">
        <f t="shared" si="299"/>
        <v>35</v>
      </c>
      <c r="Q4076" s="11" t="s">
        <v>8315</v>
      </c>
      <c r="R4076" t="s">
        <v>8316</v>
      </c>
      <c r="S4076" s="16">
        <f t="shared" si="300"/>
        <v>42283.552951388891</v>
      </c>
      <c r="T4076" s="16">
        <f t="shared" si="301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98"/>
        <v>29</v>
      </c>
      <c r="P4077">
        <f t="shared" si="299"/>
        <v>44.31</v>
      </c>
      <c r="Q4077" s="11" t="s">
        <v>8315</v>
      </c>
      <c r="R4077" t="s">
        <v>8316</v>
      </c>
      <c r="S4077" s="16">
        <f t="shared" si="300"/>
        <v>41779.045937499999</v>
      </c>
      <c r="T4077" s="16">
        <f t="shared" si="301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98"/>
        <v>0</v>
      </c>
      <c r="P4078">
        <f t="shared" si="299"/>
        <v>0</v>
      </c>
      <c r="Q4078" s="11" t="s">
        <v>8315</v>
      </c>
      <c r="R4078" t="s">
        <v>8316</v>
      </c>
      <c r="S4078" s="16">
        <f t="shared" si="300"/>
        <v>41905.795706018522</v>
      </c>
      <c r="T4078" s="16">
        <f t="shared" si="301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98"/>
        <v>9</v>
      </c>
      <c r="P4079">
        <f t="shared" si="299"/>
        <v>222.5</v>
      </c>
      <c r="Q4079" s="11" t="s">
        <v>8315</v>
      </c>
      <c r="R4079" t="s">
        <v>8316</v>
      </c>
      <c r="S4079" s="16">
        <f t="shared" si="300"/>
        <v>42695.7105787037</v>
      </c>
      <c r="T4079" s="16">
        <f t="shared" si="301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98"/>
        <v>0</v>
      </c>
      <c r="P4080">
        <f t="shared" si="299"/>
        <v>0</v>
      </c>
      <c r="Q4080" s="11" t="s">
        <v>8315</v>
      </c>
      <c r="R4080" t="s">
        <v>8316</v>
      </c>
      <c r="S4080" s="16">
        <f t="shared" si="300"/>
        <v>42732.787523148145</v>
      </c>
      <c r="T4080" s="16">
        <f t="shared" si="301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98"/>
        <v>0</v>
      </c>
      <c r="P4081">
        <f t="shared" si="299"/>
        <v>5</v>
      </c>
      <c r="Q4081" s="11" t="s">
        <v>8315</v>
      </c>
      <c r="R4081" t="s">
        <v>8316</v>
      </c>
      <c r="S4081" s="16">
        <f t="shared" si="300"/>
        <v>42510.938900462963</v>
      </c>
      <c r="T4081" s="16">
        <f t="shared" si="301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98"/>
        <v>0</v>
      </c>
      <c r="P4082">
        <f t="shared" si="299"/>
        <v>0</v>
      </c>
      <c r="Q4082" s="11" t="s">
        <v>8315</v>
      </c>
      <c r="R4082" t="s">
        <v>8316</v>
      </c>
      <c r="S4082" s="16">
        <f t="shared" si="300"/>
        <v>42511.698101851856</v>
      </c>
      <c r="T4082" s="16">
        <f t="shared" si="301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98"/>
        <v>16</v>
      </c>
      <c r="P4083">
        <f t="shared" si="299"/>
        <v>29.17</v>
      </c>
      <c r="Q4083" s="11" t="s">
        <v>8315</v>
      </c>
      <c r="R4083" t="s">
        <v>8316</v>
      </c>
      <c r="S4083" s="16">
        <f t="shared" si="300"/>
        <v>42041.581307870365</v>
      </c>
      <c r="T4083" s="16">
        <f t="shared" si="301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98"/>
        <v>2</v>
      </c>
      <c r="P4084">
        <f t="shared" si="299"/>
        <v>1.5</v>
      </c>
      <c r="Q4084" s="11" t="s">
        <v>8315</v>
      </c>
      <c r="R4084" t="s">
        <v>8316</v>
      </c>
      <c r="S4084" s="16">
        <f t="shared" si="300"/>
        <v>42307.189270833333</v>
      </c>
      <c r="T4084" s="16">
        <f t="shared" si="301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98"/>
        <v>22</v>
      </c>
      <c r="P4085">
        <f t="shared" si="299"/>
        <v>126.5</v>
      </c>
      <c r="Q4085" s="11" t="s">
        <v>8315</v>
      </c>
      <c r="R4085" t="s">
        <v>8316</v>
      </c>
      <c r="S4085" s="16">
        <f t="shared" si="300"/>
        <v>42353.761759259258</v>
      </c>
      <c r="T4085" s="16">
        <f t="shared" si="301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98"/>
        <v>0</v>
      </c>
      <c r="P4086">
        <f t="shared" si="299"/>
        <v>10</v>
      </c>
      <c r="Q4086" s="11" t="s">
        <v>8315</v>
      </c>
      <c r="R4086" t="s">
        <v>8316</v>
      </c>
      <c r="S4086" s="16">
        <f t="shared" si="300"/>
        <v>42622.436412037037</v>
      </c>
      <c r="T4086" s="16">
        <f t="shared" si="301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98"/>
        <v>0</v>
      </c>
      <c r="P4087">
        <f t="shared" si="299"/>
        <v>10</v>
      </c>
      <c r="Q4087" s="11" t="s">
        <v>8315</v>
      </c>
      <c r="R4087" t="s">
        <v>8316</v>
      </c>
      <c r="S4087" s="16">
        <f t="shared" si="300"/>
        <v>42058.603877314818</v>
      </c>
      <c r="T4087" s="16">
        <f t="shared" si="301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98"/>
        <v>5</v>
      </c>
      <c r="P4088">
        <f t="shared" si="299"/>
        <v>9.4</v>
      </c>
      <c r="Q4088" s="11" t="s">
        <v>8315</v>
      </c>
      <c r="R4088" t="s">
        <v>8316</v>
      </c>
      <c r="S4088" s="16">
        <f t="shared" si="300"/>
        <v>42304.940960648149</v>
      </c>
      <c r="T4088" s="16">
        <f t="shared" si="301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98"/>
        <v>0</v>
      </c>
      <c r="P4089">
        <f t="shared" si="299"/>
        <v>0</v>
      </c>
      <c r="Q4089" s="11" t="s">
        <v>8315</v>
      </c>
      <c r="R4089" t="s">
        <v>8316</v>
      </c>
      <c r="S4089" s="16">
        <f t="shared" si="300"/>
        <v>42538.742893518516</v>
      </c>
      <c r="T4089" s="16">
        <f t="shared" si="301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98"/>
        <v>11</v>
      </c>
      <c r="P4090">
        <f t="shared" si="299"/>
        <v>72</v>
      </c>
      <c r="Q4090" s="11" t="s">
        <v>8315</v>
      </c>
      <c r="R4090" t="s">
        <v>8316</v>
      </c>
      <c r="S4090" s="16">
        <f t="shared" si="300"/>
        <v>41990.612546296295</v>
      </c>
      <c r="T4090" s="16">
        <f t="shared" si="301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98"/>
        <v>5</v>
      </c>
      <c r="P4091">
        <f t="shared" si="299"/>
        <v>30</v>
      </c>
      <c r="Q4091" s="11" t="s">
        <v>8315</v>
      </c>
      <c r="R4091" t="s">
        <v>8316</v>
      </c>
      <c r="S4091" s="16">
        <f t="shared" si="300"/>
        <v>42122.732499999998</v>
      </c>
      <c r="T4091" s="16">
        <f t="shared" si="301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98"/>
        <v>3</v>
      </c>
      <c r="P4092">
        <f t="shared" si="299"/>
        <v>10.67</v>
      </c>
      <c r="Q4092" s="11" t="s">
        <v>8315</v>
      </c>
      <c r="R4092" t="s">
        <v>8316</v>
      </c>
      <c r="S4092" s="16">
        <f t="shared" si="300"/>
        <v>42209.67288194444</v>
      </c>
      <c r="T4092" s="16">
        <f t="shared" si="301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98"/>
        <v>13</v>
      </c>
      <c r="P4093">
        <f t="shared" si="299"/>
        <v>25.5</v>
      </c>
      <c r="Q4093" s="11" t="s">
        <v>8315</v>
      </c>
      <c r="R4093" t="s">
        <v>8316</v>
      </c>
      <c r="S4093" s="16">
        <f t="shared" si="300"/>
        <v>41990.506377314814</v>
      </c>
      <c r="T4093" s="16">
        <f t="shared" si="301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98"/>
        <v>0</v>
      </c>
      <c r="P4094">
        <f t="shared" si="299"/>
        <v>20</v>
      </c>
      <c r="Q4094" s="11" t="s">
        <v>8315</v>
      </c>
      <c r="R4094" t="s">
        <v>8316</v>
      </c>
      <c r="S4094" s="16">
        <f t="shared" si="300"/>
        <v>42039.194988425923</v>
      </c>
      <c r="T4094" s="16">
        <f t="shared" si="301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98"/>
        <v>2</v>
      </c>
      <c r="P4095">
        <f t="shared" si="299"/>
        <v>15</v>
      </c>
      <c r="Q4095" s="11" t="s">
        <v>8315</v>
      </c>
      <c r="R4095" t="s">
        <v>8316</v>
      </c>
      <c r="S4095" s="16">
        <f t="shared" si="300"/>
        <v>42178.815891203703</v>
      </c>
      <c r="T4095" s="16">
        <f t="shared" si="301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98"/>
        <v>37</v>
      </c>
      <c r="P4096">
        <f t="shared" si="299"/>
        <v>91.25</v>
      </c>
      <c r="Q4096" s="11" t="s">
        <v>8315</v>
      </c>
      <c r="R4096" t="s">
        <v>8316</v>
      </c>
      <c r="S4096" s="16">
        <f t="shared" si="300"/>
        <v>41890.086805555555</v>
      </c>
      <c r="T4096" s="16">
        <f t="shared" si="301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98"/>
        <v>3</v>
      </c>
      <c r="P4097">
        <f t="shared" si="299"/>
        <v>800</v>
      </c>
      <c r="Q4097" s="11" t="s">
        <v>8315</v>
      </c>
      <c r="R4097" t="s">
        <v>8316</v>
      </c>
      <c r="S4097" s="16">
        <f t="shared" si="300"/>
        <v>42693.031828703708</v>
      </c>
      <c r="T4097" s="16">
        <f t="shared" si="301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02">ROUND(E4098/D4098*100, 0)</f>
        <v>11</v>
      </c>
      <c r="P4098">
        <f t="shared" ref="P4098:P4117" si="303">IFERROR(ROUND(E4098/L4098, 2), 0)</f>
        <v>80</v>
      </c>
      <c r="Q4098" s="11" t="s">
        <v>8315</v>
      </c>
      <c r="R4098" t="s">
        <v>8316</v>
      </c>
      <c r="S4098" s="16">
        <f t="shared" si="300"/>
        <v>42750.530312499999</v>
      </c>
      <c r="T4098" s="16">
        <f t="shared" si="301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02"/>
        <v>0</v>
      </c>
      <c r="P4099">
        <f t="shared" si="303"/>
        <v>0</v>
      </c>
      <c r="Q4099" s="11" t="s">
        <v>8315</v>
      </c>
      <c r="R4099" t="s">
        <v>8316</v>
      </c>
      <c r="S4099" s="16">
        <f t="shared" ref="S4099:S4117" si="304">(((J4099/60)/60)/24)+DATE(1970, 1, 1)</f>
        <v>42344.824502314819</v>
      </c>
      <c r="T4099" s="16">
        <f t="shared" ref="T4099:T4117" si="305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2"/>
        <v>0</v>
      </c>
      <c r="P4100">
        <f t="shared" si="303"/>
        <v>0</v>
      </c>
      <c r="Q4100" s="11" t="s">
        <v>8315</v>
      </c>
      <c r="R4100" t="s">
        <v>8316</v>
      </c>
      <c r="S4100" s="16">
        <f t="shared" si="304"/>
        <v>42495.722187499996</v>
      </c>
      <c r="T4100" s="16">
        <f t="shared" si="305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2"/>
        <v>1</v>
      </c>
      <c r="P4101">
        <f t="shared" si="303"/>
        <v>50</v>
      </c>
      <c r="Q4101" s="11" t="s">
        <v>8315</v>
      </c>
      <c r="R4101" t="s">
        <v>8316</v>
      </c>
      <c r="S4101" s="16">
        <f t="shared" si="304"/>
        <v>42570.850381944445</v>
      </c>
      <c r="T4101" s="16">
        <f t="shared" si="305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2"/>
        <v>0</v>
      </c>
      <c r="P4102">
        <f t="shared" si="303"/>
        <v>0</v>
      </c>
      <c r="Q4102" s="11" t="s">
        <v>8315</v>
      </c>
      <c r="R4102" t="s">
        <v>8316</v>
      </c>
      <c r="S4102" s="16">
        <f t="shared" si="304"/>
        <v>41927.124884259261</v>
      </c>
      <c r="T4102" s="16">
        <f t="shared" si="305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2"/>
        <v>0</v>
      </c>
      <c r="P4103">
        <f t="shared" si="303"/>
        <v>0</v>
      </c>
      <c r="Q4103" s="11" t="s">
        <v>8315</v>
      </c>
      <c r="R4103" t="s">
        <v>8316</v>
      </c>
      <c r="S4103" s="16">
        <f t="shared" si="304"/>
        <v>42730.903726851851</v>
      </c>
      <c r="T4103" s="16">
        <f t="shared" si="305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2"/>
        <v>27</v>
      </c>
      <c r="P4104">
        <f t="shared" si="303"/>
        <v>22.83</v>
      </c>
      <c r="Q4104" s="11" t="s">
        <v>8315</v>
      </c>
      <c r="R4104" t="s">
        <v>8316</v>
      </c>
      <c r="S4104" s="16">
        <f t="shared" si="304"/>
        <v>42475.848067129627</v>
      </c>
      <c r="T4104" s="16">
        <f t="shared" si="305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2"/>
        <v>10</v>
      </c>
      <c r="P4105">
        <f t="shared" si="303"/>
        <v>16.670000000000002</v>
      </c>
      <c r="Q4105" s="11" t="s">
        <v>8315</v>
      </c>
      <c r="R4105" t="s">
        <v>8316</v>
      </c>
      <c r="S4105" s="16">
        <f t="shared" si="304"/>
        <v>42188.83293981482</v>
      </c>
      <c r="T4105" s="16">
        <f t="shared" si="305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2"/>
        <v>21</v>
      </c>
      <c r="P4106">
        <f t="shared" si="303"/>
        <v>45.79</v>
      </c>
      <c r="Q4106" s="11" t="s">
        <v>8315</v>
      </c>
      <c r="R4106" t="s">
        <v>8316</v>
      </c>
      <c r="S4106" s="16">
        <f t="shared" si="304"/>
        <v>42640.278171296297</v>
      </c>
      <c r="T4106" s="16">
        <f t="shared" si="305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2"/>
        <v>7</v>
      </c>
      <c r="P4107">
        <f t="shared" si="303"/>
        <v>383.33</v>
      </c>
      <c r="Q4107" s="11" t="s">
        <v>8315</v>
      </c>
      <c r="R4107" t="s">
        <v>8316</v>
      </c>
      <c r="S4107" s="16">
        <f t="shared" si="304"/>
        <v>42697.010520833333</v>
      </c>
      <c r="T4107" s="16">
        <f t="shared" si="305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2"/>
        <v>71</v>
      </c>
      <c r="P4108">
        <f t="shared" si="303"/>
        <v>106.97</v>
      </c>
      <c r="Q4108" s="11" t="s">
        <v>8315</v>
      </c>
      <c r="R4108" t="s">
        <v>8316</v>
      </c>
      <c r="S4108" s="16">
        <f t="shared" si="304"/>
        <v>42053.049375000002</v>
      </c>
      <c r="T4108" s="16">
        <f t="shared" si="305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2"/>
        <v>2</v>
      </c>
      <c r="P4109">
        <f t="shared" si="303"/>
        <v>10.25</v>
      </c>
      <c r="Q4109" s="11" t="s">
        <v>8315</v>
      </c>
      <c r="R4109" t="s">
        <v>8316</v>
      </c>
      <c r="S4109" s="16">
        <f t="shared" si="304"/>
        <v>41883.916678240741</v>
      </c>
      <c r="T4109" s="16">
        <f t="shared" si="305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2"/>
        <v>2</v>
      </c>
      <c r="P4110">
        <f t="shared" si="303"/>
        <v>59</v>
      </c>
      <c r="Q4110" s="11" t="s">
        <v>8315</v>
      </c>
      <c r="R4110" t="s">
        <v>8316</v>
      </c>
      <c r="S4110" s="16">
        <f t="shared" si="304"/>
        <v>42767.031678240746</v>
      </c>
      <c r="T4110" s="16">
        <f t="shared" si="305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2"/>
        <v>0</v>
      </c>
      <c r="P4111">
        <f t="shared" si="303"/>
        <v>0</v>
      </c>
      <c r="Q4111" s="11" t="s">
        <v>8315</v>
      </c>
      <c r="R4111" t="s">
        <v>8316</v>
      </c>
      <c r="S4111" s="16">
        <f t="shared" si="304"/>
        <v>42307.539398148147</v>
      </c>
      <c r="T4111" s="16">
        <f t="shared" si="305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2"/>
        <v>29</v>
      </c>
      <c r="P4112">
        <f t="shared" si="303"/>
        <v>14.33</v>
      </c>
      <c r="Q4112" s="11" t="s">
        <v>8315</v>
      </c>
      <c r="R4112" t="s">
        <v>8316</v>
      </c>
      <c r="S4112" s="16">
        <f t="shared" si="304"/>
        <v>42512.626747685179</v>
      </c>
      <c r="T4112" s="16">
        <f t="shared" si="305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2"/>
        <v>3</v>
      </c>
      <c r="P4113">
        <f t="shared" si="303"/>
        <v>15.67</v>
      </c>
      <c r="Q4113" s="11" t="s">
        <v>8315</v>
      </c>
      <c r="R4113" t="s">
        <v>8316</v>
      </c>
      <c r="S4113" s="16">
        <f t="shared" si="304"/>
        <v>42029.135879629626</v>
      </c>
      <c r="T4113" s="16">
        <f t="shared" si="305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2"/>
        <v>0</v>
      </c>
      <c r="P4114">
        <f t="shared" si="303"/>
        <v>1</v>
      </c>
      <c r="Q4114" s="11" t="s">
        <v>8315</v>
      </c>
      <c r="R4114" t="s">
        <v>8316</v>
      </c>
      <c r="S4114" s="16">
        <f t="shared" si="304"/>
        <v>42400.946597222224</v>
      </c>
      <c r="T4114" s="16">
        <f t="shared" si="305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2"/>
        <v>0</v>
      </c>
      <c r="P4115">
        <f t="shared" si="303"/>
        <v>1</v>
      </c>
      <c r="Q4115" s="11" t="s">
        <v>8315</v>
      </c>
      <c r="R4115" t="s">
        <v>8316</v>
      </c>
      <c r="S4115" s="16">
        <f t="shared" si="304"/>
        <v>42358.573182870372</v>
      </c>
      <c r="T4115" s="16">
        <f t="shared" si="305"/>
        <v>42377.273611111115</v>
      </c>
    </row>
    <row r="4116" spans="1:20" x14ac:dyDescent="0.55000000000000004">
      <c r="P4116">
        <f t="shared" si="303"/>
        <v>0</v>
      </c>
      <c r="R4116"/>
      <c r="S4116" s="16">
        <f t="shared" si="304"/>
        <v>25569</v>
      </c>
      <c r="T4116" s="16">
        <f t="shared" si="305"/>
        <v>25569</v>
      </c>
    </row>
    <row r="4117" spans="1:20" x14ac:dyDescent="0.55000000000000004">
      <c r="P4117">
        <f t="shared" si="303"/>
        <v>0</v>
      </c>
      <c r="R4117"/>
      <c r="S4117" s="16">
        <f t="shared" si="304"/>
        <v>25569</v>
      </c>
      <c r="T4117" s="16">
        <f t="shared" si="305"/>
        <v>25569</v>
      </c>
    </row>
  </sheetData>
  <autoFilter ref="R1:R4117" xr:uid="{557B1EE8-44A9-4E4E-9E03-AFE985354A21}"/>
  <conditionalFormatting sqref="F1:F1048576">
    <cfRule type="cellIs" dxfId="59" priority="3" operator="equal">
      <formula>"failed"</formula>
    </cfRule>
    <cfRule type="cellIs" dxfId="58" priority="4" operator="equal">
      <formula>"live"</formula>
    </cfRule>
    <cfRule type="cellIs" dxfId="57" priority="5" operator="equal">
      <formula>"canceled"</formula>
    </cfRule>
    <cfRule type="cellIs" dxfId="56" priority="6" operator="equal">
      <formula>"canceled"</formula>
    </cfRule>
    <cfRule type="cellIs" dxfId="55" priority="7" operator="equal">
      <formula>"successful"</formula>
    </cfRule>
  </conditionalFormatting>
  <conditionalFormatting sqref="O2:O4115">
    <cfRule type="colorScale" priority="2">
      <colorScale>
        <cfvo type="min"/>
        <cfvo type="max"/>
        <color rgb="FFFF0000"/>
        <color rgb="FF0070C0"/>
      </colorScale>
    </cfRule>
  </conditionalFormatting>
  <conditionalFormatting sqref="O1:O1048576">
    <cfRule type="colorScale" priority="1">
      <colorScale>
        <cfvo type="min"/>
        <cfvo type="percent" val="90"/>
        <color rgb="FFFF9999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B70E7-96F4-4D8C-B6EE-81D30A24A2B6}">
  <dimension ref="A1:T251"/>
  <sheetViews>
    <sheetView topLeftCell="A77" zoomScale="49" zoomScaleNormal="49" workbookViewId="0">
      <selection activeCell="A77" sqref="A77:T251"/>
    </sheetView>
  </sheetViews>
  <sheetFormatPr defaultRowHeight="14.4" x14ac:dyDescent="0.55000000000000004"/>
  <cols>
    <col min="1" max="1" width="4.68359375" bestFit="1" customWidth="1"/>
    <col min="2" max="2" width="21.41796875" customWidth="1"/>
    <col min="3" max="3" width="39.26171875" customWidth="1"/>
    <col min="4" max="4" width="11.5234375" customWidth="1"/>
    <col min="5" max="5" width="8.62890625" bestFit="1" customWidth="1"/>
    <col min="6" max="6" width="8.68359375" bestFit="1" customWidth="1"/>
    <col min="7" max="7" width="6.9453125" bestFit="1" customWidth="1"/>
    <col min="8" max="8" width="7.68359375" bestFit="1" customWidth="1"/>
    <col min="9" max="10" width="10.68359375" bestFit="1" customWidth="1"/>
    <col min="11" max="11" width="8.578125" bestFit="1" customWidth="1"/>
    <col min="13" max="13" width="7.89453125" bestFit="1" customWidth="1"/>
    <col min="14" max="14" width="22.1015625" bestFit="1" customWidth="1"/>
    <col min="15" max="15" width="16.41796875" bestFit="1" customWidth="1"/>
    <col min="16" max="16" width="15.3671875" bestFit="1" customWidth="1"/>
    <col min="17" max="17" width="13.89453125" bestFit="1" customWidth="1"/>
    <col min="18" max="18" width="10.734375" bestFit="1" customWidth="1"/>
    <col min="19" max="19" width="21.1015625" bestFit="1" customWidth="1"/>
    <col min="20" max="20" width="19.73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8359</v>
      </c>
      <c r="R1" s="19" t="s">
        <v>8358</v>
      </c>
      <c r="S1" s="15" t="s">
        <v>8365</v>
      </c>
      <c r="T1" s="17" t="s">
        <v>8366</v>
      </c>
    </row>
    <row r="2" spans="1:20" ht="43.2" x14ac:dyDescent="0.55000000000000004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43.2" x14ac:dyDescent="0.55000000000000004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216" x14ac:dyDescent="0.55000000000000004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230.4" x14ac:dyDescent="0.55000000000000004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57.6" x14ac:dyDescent="0.55000000000000004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216" x14ac:dyDescent="0.55000000000000004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187.2" x14ac:dyDescent="0.55000000000000004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59.2" x14ac:dyDescent="0.55000000000000004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16" x14ac:dyDescent="0.55000000000000004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30.4" x14ac:dyDescent="0.55000000000000004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01.6" x14ac:dyDescent="0.55000000000000004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44.8" x14ac:dyDescent="0.55000000000000004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73.60000000000002" x14ac:dyDescent="0.55000000000000004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16" x14ac:dyDescent="0.55000000000000004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73.60000000000002" x14ac:dyDescent="0.55000000000000004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44.8" x14ac:dyDescent="0.55000000000000004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59.2" x14ac:dyDescent="0.55000000000000004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73.60000000000002" x14ac:dyDescent="0.55000000000000004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87.2" x14ac:dyDescent="0.55000000000000004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58.4" x14ac:dyDescent="0.55000000000000004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244.8" x14ac:dyDescent="0.55000000000000004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59.2" x14ac:dyDescent="0.55000000000000004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230.4" x14ac:dyDescent="0.55000000000000004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30.4" x14ac:dyDescent="0.55000000000000004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3.2" x14ac:dyDescent="0.55000000000000004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2.8" x14ac:dyDescent="0.55000000000000004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16" x14ac:dyDescent="0.55000000000000004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59.2" x14ac:dyDescent="0.55000000000000004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30.4" x14ac:dyDescent="0.55000000000000004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44.8" x14ac:dyDescent="0.55000000000000004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58.4" x14ac:dyDescent="0.55000000000000004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58.4" x14ac:dyDescent="0.55000000000000004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216" x14ac:dyDescent="0.55000000000000004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30.4" x14ac:dyDescent="0.55000000000000004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59.2" x14ac:dyDescent="0.55000000000000004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187.2" x14ac:dyDescent="0.55000000000000004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59.2" x14ac:dyDescent="0.55000000000000004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244.8" x14ac:dyDescent="0.55000000000000004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201.6" x14ac:dyDescent="0.55000000000000004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72" x14ac:dyDescent="0.55000000000000004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0.8" x14ac:dyDescent="0.55000000000000004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3.2" x14ac:dyDescent="0.55000000000000004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44" x14ac:dyDescent="0.55000000000000004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230.4" x14ac:dyDescent="0.55000000000000004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59.2" x14ac:dyDescent="0.55000000000000004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44.8" x14ac:dyDescent="0.55000000000000004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57.6" x14ac:dyDescent="0.55000000000000004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230.4" x14ac:dyDescent="0.55000000000000004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58.4" x14ac:dyDescent="0.55000000000000004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44.8" x14ac:dyDescent="0.55000000000000004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87.2" x14ac:dyDescent="0.55000000000000004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59.2" x14ac:dyDescent="0.55000000000000004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259.2" x14ac:dyDescent="0.55000000000000004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30.4" x14ac:dyDescent="0.55000000000000004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44.8" x14ac:dyDescent="0.55000000000000004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30.4" x14ac:dyDescent="0.55000000000000004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30.4" x14ac:dyDescent="0.55000000000000004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30.4" x14ac:dyDescent="0.55000000000000004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16" x14ac:dyDescent="0.55000000000000004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16" x14ac:dyDescent="0.55000000000000004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01.6" x14ac:dyDescent="0.55000000000000004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43.2" x14ac:dyDescent="0.55000000000000004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3.2" x14ac:dyDescent="0.55000000000000004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43.2" x14ac:dyDescent="0.55000000000000004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3.2" x14ac:dyDescent="0.55000000000000004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3.2" x14ac:dyDescent="0.55000000000000004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43.2" x14ac:dyDescent="0.55000000000000004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3.2" x14ac:dyDescent="0.55000000000000004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3.2" x14ac:dyDescent="0.55000000000000004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3.2" x14ac:dyDescent="0.55000000000000004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3.2" x14ac:dyDescent="0.55000000000000004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28.8" x14ac:dyDescent="0.55000000000000004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43.2" x14ac:dyDescent="0.55000000000000004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3.2" x14ac:dyDescent="0.55000000000000004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28.8" x14ac:dyDescent="0.55000000000000004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3.2" x14ac:dyDescent="0.55000000000000004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3.2" x14ac:dyDescent="0.55000000000000004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3.2" x14ac:dyDescent="0.55000000000000004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57.6" x14ac:dyDescent="0.55000000000000004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3.2" x14ac:dyDescent="0.55000000000000004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3.2" x14ac:dyDescent="0.55000000000000004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3.2" x14ac:dyDescent="0.55000000000000004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28.8" x14ac:dyDescent="0.55000000000000004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3.2" x14ac:dyDescent="0.55000000000000004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28.8" x14ac:dyDescent="0.55000000000000004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28.8" x14ac:dyDescent="0.55000000000000004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3.2" x14ac:dyDescent="0.55000000000000004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57.6" x14ac:dyDescent="0.55000000000000004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3.2" x14ac:dyDescent="0.55000000000000004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43.2" x14ac:dyDescent="0.55000000000000004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43.2" x14ac:dyDescent="0.55000000000000004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28.8" x14ac:dyDescent="0.55000000000000004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28.8" x14ac:dyDescent="0.55000000000000004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3.2" x14ac:dyDescent="0.55000000000000004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3.2" x14ac:dyDescent="0.55000000000000004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43.2" x14ac:dyDescent="0.55000000000000004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3.2" x14ac:dyDescent="0.55000000000000004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3.2" x14ac:dyDescent="0.55000000000000004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3.2" x14ac:dyDescent="0.55000000000000004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28.8" x14ac:dyDescent="0.55000000000000004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3.2" x14ac:dyDescent="0.55000000000000004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57.6" x14ac:dyDescent="0.55000000000000004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43.2" x14ac:dyDescent="0.55000000000000004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3.2" x14ac:dyDescent="0.55000000000000004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3.2" x14ac:dyDescent="0.55000000000000004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3.2" x14ac:dyDescent="0.55000000000000004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3.2" x14ac:dyDescent="0.55000000000000004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3.2" x14ac:dyDescent="0.55000000000000004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57.6" x14ac:dyDescent="0.55000000000000004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28.8" x14ac:dyDescent="0.55000000000000004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3.2" x14ac:dyDescent="0.55000000000000004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3.2" x14ac:dyDescent="0.55000000000000004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3.2" x14ac:dyDescent="0.55000000000000004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3.2" x14ac:dyDescent="0.55000000000000004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3.2" x14ac:dyDescent="0.55000000000000004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3.2" x14ac:dyDescent="0.55000000000000004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3.2" x14ac:dyDescent="0.55000000000000004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3.2" x14ac:dyDescent="0.55000000000000004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3.2" x14ac:dyDescent="0.55000000000000004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3.2" x14ac:dyDescent="0.55000000000000004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3.2" x14ac:dyDescent="0.55000000000000004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3.2" x14ac:dyDescent="0.55000000000000004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3.2" x14ac:dyDescent="0.55000000000000004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3.2" x14ac:dyDescent="0.55000000000000004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3.2" x14ac:dyDescent="0.55000000000000004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3.2" x14ac:dyDescent="0.55000000000000004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3.2" x14ac:dyDescent="0.55000000000000004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3.2" x14ac:dyDescent="0.55000000000000004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3.2" x14ac:dyDescent="0.55000000000000004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3.2" x14ac:dyDescent="0.55000000000000004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57.6" x14ac:dyDescent="0.55000000000000004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3.2" x14ac:dyDescent="0.55000000000000004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3.2" x14ac:dyDescent="0.55000000000000004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57.6" x14ac:dyDescent="0.55000000000000004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3.2" x14ac:dyDescent="0.55000000000000004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28.8" x14ac:dyDescent="0.55000000000000004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3.2" x14ac:dyDescent="0.55000000000000004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43.2" x14ac:dyDescent="0.55000000000000004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3.2" x14ac:dyDescent="0.55000000000000004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3.2" x14ac:dyDescent="0.55000000000000004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3.2" x14ac:dyDescent="0.55000000000000004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3.2" x14ac:dyDescent="0.55000000000000004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3.2" x14ac:dyDescent="0.55000000000000004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3.2" x14ac:dyDescent="0.55000000000000004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3.2" x14ac:dyDescent="0.55000000000000004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3.2" x14ac:dyDescent="0.55000000000000004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3.2" x14ac:dyDescent="0.55000000000000004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3.2" x14ac:dyDescent="0.55000000000000004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43.2" x14ac:dyDescent="0.55000000000000004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3.2" x14ac:dyDescent="0.55000000000000004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3.2" x14ac:dyDescent="0.55000000000000004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43.2" x14ac:dyDescent="0.55000000000000004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57.6" x14ac:dyDescent="0.55000000000000004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3.2" x14ac:dyDescent="0.55000000000000004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3.2" x14ac:dyDescent="0.55000000000000004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3.2" x14ac:dyDescent="0.55000000000000004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3.2" x14ac:dyDescent="0.55000000000000004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43.2" x14ac:dyDescent="0.55000000000000004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3.2" x14ac:dyDescent="0.55000000000000004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3.2" x14ac:dyDescent="0.55000000000000004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3.2" x14ac:dyDescent="0.55000000000000004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3.2" x14ac:dyDescent="0.55000000000000004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3.2" x14ac:dyDescent="0.55000000000000004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57.6" x14ac:dyDescent="0.55000000000000004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28.8" x14ac:dyDescent="0.55000000000000004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3.2" x14ac:dyDescent="0.55000000000000004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43.2" x14ac:dyDescent="0.55000000000000004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3.2" x14ac:dyDescent="0.55000000000000004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3.2" x14ac:dyDescent="0.55000000000000004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3.2" x14ac:dyDescent="0.55000000000000004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3.2" x14ac:dyDescent="0.55000000000000004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3.2" x14ac:dyDescent="0.55000000000000004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3.2" x14ac:dyDescent="0.55000000000000004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x14ac:dyDescent="0.55000000000000004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3.2" x14ac:dyDescent="0.55000000000000004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3.2" x14ac:dyDescent="0.55000000000000004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55000000000000004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3.2" x14ac:dyDescent="0.55000000000000004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3.2" x14ac:dyDescent="0.55000000000000004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3.2" x14ac:dyDescent="0.55000000000000004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3.2" x14ac:dyDescent="0.55000000000000004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3.2" x14ac:dyDescent="0.55000000000000004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3.2" x14ac:dyDescent="0.55000000000000004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3.2" x14ac:dyDescent="0.55000000000000004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3.2" x14ac:dyDescent="0.55000000000000004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3.2" x14ac:dyDescent="0.55000000000000004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3.2" x14ac:dyDescent="0.55000000000000004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3.2" x14ac:dyDescent="0.55000000000000004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28.8" x14ac:dyDescent="0.55000000000000004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3.2" x14ac:dyDescent="0.55000000000000004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3.2" x14ac:dyDescent="0.55000000000000004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3.2" x14ac:dyDescent="0.55000000000000004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3.2" x14ac:dyDescent="0.55000000000000004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3.2" x14ac:dyDescent="0.55000000000000004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3.2" x14ac:dyDescent="0.55000000000000004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3.2" x14ac:dyDescent="0.55000000000000004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3.2" x14ac:dyDescent="0.55000000000000004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3.2" x14ac:dyDescent="0.55000000000000004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3.2" x14ac:dyDescent="0.55000000000000004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28.8" x14ac:dyDescent="0.55000000000000004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3.2" x14ac:dyDescent="0.55000000000000004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57.6" x14ac:dyDescent="0.55000000000000004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3.2" x14ac:dyDescent="0.55000000000000004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3.2" x14ac:dyDescent="0.55000000000000004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3.2" x14ac:dyDescent="0.55000000000000004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43.2" x14ac:dyDescent="0.55000000000000004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3.2" x14ac:dyDescent="0.55000000000000004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57.6" x14ac:dyDescent="0.55000000000000004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3.2" x14ac:dyDescent="0.55000000000000004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3.2" x14ac:dyDescent="0.55000000000000004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3.2" x14ac:dyDescent="0.55000000000000004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3.2" x14ac:dyDescent="0.55000000000000004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57.6" x14ac:dyDescent="0.55000000000000004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3.2" x14ac:dyDescent="0.55000000000000004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3.2" x14ac:dyDescent="0.55000000000000004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3.2" x14ac:dyDescent="0.55000000000000004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3.2" x14ac:dyDescent="0.55000000000000004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57.6" x14ac:dyDescent="0.55000000000000004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28.8" x14ac:dyDescent="0.55000000000000004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57.6" x14ac:dyDescent="0.55000000000000004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3.2" x14ac:dyDescent="0.55000000000000004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28.8" x14ac:dyDescent="0.55000000000000004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3.2" x14ac:dyDescent="0.55000000000000004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43.2" x14ac:dyDescent="0.55000000000000004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3.2" x14ac:dyDescent="0.55000000000000004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3.2" x14ac:dyDescent="0.55000000000000004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3.2" x14ac:dyDescent="0.55000000000000004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3.2" x14ac:dyDescent="0.55000000000000004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3.2" x14ac:dyDescent="0.55000000000000004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3.2" x14ac:dyDescent="0.55000000000000004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3.2" x14ac:dyDescent="0.55000000000000004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3.2" x14ac:dyDescent="0.55000000000000004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3.2" x14ac:dyDescent="0.55000000000000004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28.8" x14ac:dyDescent="0.55000000000000004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43.2" x14ac:dyDescent="0.55000000000000004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3.2" x14ac:dyDescent="0.55000000000000004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43.2" x14ac:dyDescent="0.55000000000000004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3.2" x14ac:dyDescent="0.55000000000000004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3.2" x14ac:dyDescent="0.55000000000000004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3.2" x14ac:dyDescent="0.55000000000000004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43.2" x14ac:dyDescent="0.55000000000000004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28.8" x14ac:dyDescent="0.55000000000000004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3.2" x14ac:dyDescent="0.55000000000000004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3.2" x14ac:dyDescent="0.55000000000000004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3.2" x14ac:dyDescent="0.55000000000000004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3.2" x14ac:dyDescent="0.55000000000000004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3.2" x14ac:dyDescent="0.55000000000000004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3.2" x14ac:dyDescent="0.55000000000000004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3.2" x14ac:dyDescent="0.55000000000000004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3.2" x14ac:dyDescent="0.55000000000000004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">
    <cfRule type="cellIs" dxfId="54" priority="23" operator="equal">
      <formula>"failed"</formula>
    </cfRule>
    <cfRule type="cellIs" dxfId="53" priority="24" operator="equal">
      <formula>"live"</formula>
    </cfRule>
    <cfRule type="cellIs" dxfId="52" priority="25" operator="equal">
      <formula>"canceled"</formula>
    </cfRule>
    <cfRule type="cellIs" dxfId="51" priority="26" operator="equal">
      <formula>"canceled"</formula>
    </cfRule>
    <cfRule type="cellIs" dxfId="50" priority="27" operator="equal">
      <formula>"successful"</formula>
    </cfRule>
  </conditionalFormatting>
  <conditionalFormatting sqref="O1">
    <cfRule type="colorScale" priority="22">
      <colorScale>
        <cfvo type="min"/>
        <cfvo type="percent" val="90"/>
        <color rgb="FFFF9999"/>
        <color theme="8" tint="0.39997558519241921"/>
      </colorScale>
    </cfRule>
  </conditionalFormatting>
  <conditionalFormatting sqref="F2:F62">
    <cfRule type="cellIs" dxfId="49" priority="17" operator="equal">
      <formula>"failed"</formula>
    </cfRule>
    <cfRule type="cellIs" dxfId="48" priority="18" operator="equal">
      <formula>"live"</formula>
    </cfRule>
    <cfRule type="cellIs" dxfId="47" priority="19" operator="equal">
      <formula>"canceled"</formula>
    </cfRule>
    <cfRule type="cellIs" dxfId="46" priority="20" operator="equal">
      <formula>"canceled"</formula>
    </cfRule>
    <cfRule type="cellIs" dxfId="45" priority="21" operator="equal">
      <formula>"successful"</formula>
    </cfRule>
  </conditionalFormatting>
  <conditionalFormatting sqref="O2:O62">
    <cfRule type="colorScale" priority="16">
      <colorScale>
        <cfvo type="min"/>
        <cfvo type="max"/>
        <color rgb="FFFF0000"/>
        <color rgb="FF0070C0"/>
      </colorScale>
    </cfRule>
  </conditionalFormatting>
  <conditionalFormatting sqref="O2:O62">
    <cfRule type="colorScale" priority="15">
      <colorScale>
        <cfvo type="min"/>
        <cfvo type="percent" val="90"/>
        <color rgb="FFFF9999"/>
        <color theme="8" tint="0.39997558519241921"/>
      </colorScale>
    </cfRule>
  </conditionalFormatting>
  <conditionalFormatting sqref="F63:F76">
    <cfRule type="cellIs" dxfId="44" priority="10" operator="equal">
      <formula>"failed"</formula>
    </cfRule>
    <cfRule type="cellIs" dxfId="43" priority="11" operator="equal">
      <formula>"live"</formula>
    </cfRule>
    <cfRule type="cellIs" dxfId="42" priority="12" operator="equal">
      <formula>"canceled"</formula>
    </cfRule>
    <cfRule type="cellIs" dxfId="41" priority="13" operator="equal">
      <formula>"canceled"</formula>
    </cfRule>
    <cfRule type="cellIs" dxfId="40" priority="14" operator="equal">
      <formula>"successful"</formula>
    </cfRule>
  </conditionalFormatting>
  <conditionalFormatting sqref="O63:O76">
    <cfRule type="colorScale" priority="9">
      <colorScale>
        <cfvo type="min"/>
        <cfvo type="max"/>
        <color rgb="FFFF0000"/>
        <color rgb="FF0070C0"/>
      </colorScale>
    </cfRule>
  </conditionalFormatting>
  <conditionalFormatting sqref="O63:O76">
    <cfRule type="colorScale" priority="8">
      <colorScale>
        <cfvo type="min"/>
        <cfvo type="percent" val="90"/>
        <color rgb="FFFF9999"/>
        <color theme="8" tint="0.39997558519241921"/>
      </colorScale>
    </cfRule>
  </conditionalFormatting>
  <conditionalFormatting sqref="F77:F251">
    <cfRule type="cellIs" dxfId="39" priority="3" operator="equal">
      <formula>"failed"</formula>
    </cfRule>
    <cfRule type="cellIs" dxfId="38" priority="4" operator="equal">
      <formula>"live"</formula>
    </cfRule>
    <cfRule type="cellIs" dxfId="37" priority="5" operator="equal">
      <formula>"canceled"</formula>
    </cfRule>
    <cfRule type="cellIs" dxfId="36" priority="6" operator="equal">
      <formula>"canceled"</formula>
    </cfRule>
    <cfRule type="cellIs" dxfId="35" priority="7" operator="equal">
      <formula>"successful"</formula>
    </cfRule>
  </conditionalFormatting>
  <conditionalFormatting sqref="O77:O251">
    <cfRule type="colorScale" priority="2">
      <colorScale>
        <cfvo type="min"/>
        <cfvo type="max"/>
        <color rgb="FFFF0000"/>
        <color rgb="FF0070C0"/>
      </colorScale>
    </cfRule>
  </conditionalFormatting>
  <conditionalFormatting sqref="O77:O251">
    <cfRule type="colorScale" priority="1">
      <colorScale>
        <cfvo type="min"/>
        <cfvo type="percent" val="90"/>
        <color rgb="FFFF9999"/>
        <color theme="8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12F97-845E-4167-8DB4-3E188BE8F1FF}">
  <dimension ref="A1:C14"/>
  <sheetViews>
    <sheetView workbookViewId="0">
      <selection activeCell="H16" sqref="H16"/>
    </sheetView>
  </sheetViews>
  <sheetFormatPr defaultRowHeight="14.4" x14ac:dyDescent="0.55000000000000004"/>
  <cols>
    <col min="1" max="1" width="24.578125" bestFit="1" customWidth="1"/>
    <col min="2" max="2" width="9.7890625" bestFit="1" customWidth="1"/>
    <col min="3" max="3" width="10.7890625" bestFit="1" customWidth="1"/>
  </cols>
  <sheetData>
    <row r="1" spans="1:3" x14ac:dyDescent="0.55000000000000004">
      <c r="B1" t="s">
        <v>8387</v>
      </c>
      <c r="C1" t="s">
        <v>8388</v>
      </c>
    </row>
    <row r="2" spans="1:3" x14ac:dyDescent="0.55000000000000004">
      <c r="A2" t="s">
        <v>8383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55000000000000004">
      <c r="A3" t="s">
        <v>8384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55000000000000004">
      <c r="A4" t="s">
        <v>8390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3" x14ac:dyDescent="0.55000000000000004">
      <c r="A5" t="s">
        <v>8389</v>
      </c>
      <c r="B5" s="6">
        <f>_xlfn.QUARTILE.EXC('Successful US Kickstarters'!D:D, 3)</f>
        <v>5000</v>
      </c>
      <c r="C5" s="6">
        <f>_xlfn.QUARTILE.EXC('Failed US Kickstarters'!D:D, 3)</f>
        <v>10000</v>
      </c>
    </row>
    <row r="6" spans="1:3" x14ac:dyDescent="0.55000000000000004">
      <c r="A6" t="s">
        <v>8391</v>
      </c>
      <c r="B6" s="6">
        <f>_xlfn.QUARTILE.EXC('Successful US Kickstarters'!D:D, 1)</f>
        <v>1500</v>
      </c>
      <c r="C6" s="6">
        <f>_xlfn.QUARTILE.EXC('Failed US Kickstarters'!D:D, 1)</f>
        <v>2000</v>
      </c>
    </row>
    <row r="7" spans="1:3" x14ac:dyDescent="0.55000000000000004">
      <c r="A7" t="s">
        <v>8392</v>
      </c>
      <c r="B7" s="6">
        <f>B5-B6</f>
        <v>3500</v>
      </c>
      <c r="C7" s="6">
        <f>C5-C6</f>
        <v>8000</v>
      </c>
    </row>
    <row r="8" spans="1:3" x14ac:dyDescent="0.55000000000000004">
      <c r="B8" s="6"/>
      <c r="C8" s="6"/>
    </row>
    <row r="9" spans="1:3" x14ac:dyDescent="0.55000000000000004">
      <c r="A9" t="s">
        <v>8385</v>
      </c>
      <c r="B9" s="6">
        <f>AVERAGE('Successful US Kickstarters'!E:E)</f>
        <v>5601.5458009708727</v>
      </c>
      <c r="C9" s="6">
        <f>AVERAGE('Failed US Kickstarters'!E:E)</f>
        <v>558.65484000000004</v>
      </c>
    </row>
    <row r="10" spans="1:3" x14ac:dyDescent="0.55000000000000004">
      <c r="A10" t="s">
        <v>8386</v>
      </c>
      <c r="B10" s="6">
        <f>MEDIAN('Successful US Kickstarters'!E:E)</f>
        <v>3167.5</v>
      </c>
      <c r="C10" s="6">
        <f>MEDIAN('Failed US Kickstarters'!E:E)</f>
        <v>103</v>
      </c>
    </row>
    <row r="11" spans="1:3" x14ac:dyDescent="0.55000000000000004">
      <c r="A11" t="s">
        <v>8393</v>
      </c>
      <c r="B11" s="6">
        <f>_xlfn.STDEV.P('Successful US Kickstarters'!E:E)</f>
        <v>8334.5731699164608</v>
      </c>
      <c r="C11" s="6">
        <f>_xlfn.STDEV.P('Failed US Kickstarters'!E:E)</f>
        <v>1330.5230280400915</v>
      </c>
    </row>
    <row r="12" spans="1:3" x14ac:dyDescent="0.55000000000000004">
      <c r="A12" t="s">
        <v>8394</v>
      </c>
      <c r="B12" s="6">
        <f>_xlfn.QUARTILE.EXC('Successful US Kickstarters'!E:E, 3)</f>
        <v>5699</v>
      </c>
      <c r="C12" s="6">
        <f>_xlfn.QUARTILE.EXC('Failed US Kickstarters'!E:E, 3)</f>
        <v>501</v>
      </c>
    </row>
    <row r="13" spans="1:3" x14ac:dyDescent="0.55000000000000004">
      <c r="A13" t="s">
        <v>8395</v>
      </c>
      <c r="B13" s="6">
        <f>_xlfn.QUARTILE.EXC('Successful US Kickstarters'!E:E, 1)</f>
        <v>1716.5074999999999</v>
      </c>
      <c r="C13" s="6">
        <f>_xlfn.QUARTILE.EXC('Failed US Kickstarters'!E:E,1)</f>
        <v>9.25</v>
      </c>
    </row>
    <row r="14" spans="1:3" x14ac:dyDescent="0.55000000000000004">
      <c r="A14" t="s">
        <v>8396</v>
      </c>
      <c r="B14" s="6">
        <f>B12-B13</f>
        <v>3982.4925000000003</v>
      </c>
      <c r="C14" s="6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3B2B8-421E-48B8-A050-74AD14953B83}">
  <dimension ref="A1:T413"/>
  <sheetViews>
    <sheetView topLeftCell="A393" zoomScale="90" zoomScaleNormal="90" workbookViewId="0">
      <selection activeCell="A397" sqref="A397:T413"/>
    </sheetView>
  </sheetViews>
  <sheetFormatPr defaultRowHeight="14.4" x14ac:dyDescent="0.55000000000000004"/>
  <cols>
    <col min="1" max="1" width="4.734375" bestFit="1" customWidth="1"/>
    <col min="2" max="2" width="30.41796875" customWidth="1"/>
    <col min="3" max="3" width="27.15625" customWidth="1"/>
    <col min="4" max="4" width="10.7890625" bestFit="1" customWidth="1"/>
    <col min="5" max="5" width="9.62890625" bestFit="1" customWidth="1"/>
    <col min="6" max="6" width="8.68359375" bestFit="1" customWidth="1"/>
    <col min="7" max="7" width="7" bestFit="1" customWidth="1"/>
    <col min="8" max="8" width="7.83984375" bestFit="1" customWidth="1"/>
    <col min="9" max="10" width="10.68359375" bestFit="1" customWidth="1"/>
    <col min="11" max="11" width="8.578125" bestFit="1" customWidth="1"/>
    <col min="12" max="12" width="12.5234375" bestFit="1" customWidth="1"/>
    <col min="13" max="13" width="7.89453125" bestFit="1" customWidth="1"/>
    <col min="14" max="14" width="22.1015625" bestFit="1" customWidth="1"/>
    <col min="15" max="15" width="16.41796875" bestFit="1" customWidth="1"/>
    <col min="16" max="16" width="15.3671875" bestFit="1" customWidth="1"/>
    <col min="17" max="17" width="13.89453125" bestFit="1" customWidth="1"/>
    <col min="18" max="18" width="10.7890625" bestFit="1" customWidth="1"/>
    <col min="19" max="19" width="21.1015625" bestFit="1" customWidth="1"/>
    <col min="20" max="20" width="19.73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8359</v>
      </c>
      <c r="R1" s="19" t="s">
        <v>8358</v>
      </c>
      <c r="S1" s="15" t="s">
        <v>8365</v>
      </c>
      <c r="T1" s="17" t="s">
        <v>8366</v>
      </c>
    </row>
    <row r="2" spans="1:20" ht="244.8" x14ac:dyDescent="0.55000000000000004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s="13" t="s">
        <v>8316</v>
      </c>
      <c r="S2" s="16">
        <v>42646.092812499999</v>
      </c>
      <c r="T2" s="16">
        <v>42675.207638888889</v>
      </c>
    </row>
    <row r="3" spans="1:20" ht="172.8" x14ac:dyDescent="0.55000000000000004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s="13" t="s">
        <v>8316</v>
      </c>
      <c r="S3" s="16">
        <v>42430.040798611109</v>
      </c>
      <c r="T3" s="16">
        <v>42449.999131944445</v>
      </c>
    </row>
    <row r="4" spans="1:20" ht="259.2" x14ac:dyDescent="0.55000000000000004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s="13" t="s">
        <v>8316</v>
      </c>
      <c r="S4" s="16">
        <v>42238.13282407407</v>
      </c>
      <c r="T4" s="16">
        <v>42268.13282407407</v>
      </c>
    </row>
    <row r="5" spans="1:20" ht="216" x14ac:dyDescent="0.55000000000000004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s="13" t="s">
        <v>8316</v>
      </c>
      <c r="S5" s="16">
        <v>41850.400937500002</v>
      </c>
      <c r="T5" s="16">
        <v>41895.400937500002</v>
      </c>
    </row>
    <row r="6" spans="1:20" ht="244.8" x14ac:dyDescent="0.55000000000000004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s="13" t="s">
        <v>8316</v>
      </c>
      <c r="S6" s="16">
        <v>42753.205625000002</v>
      </c>
      <c r="T6" s="16">
        <v>42783.670138888891</v>
      </c>
    </row>
    <row r="7" spans="1:20" ht="86.4" x14ac:dyDescent="0.55000000000000004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s="13" t="s">
        <v>8316</v>
      </c>
      <c r="S7" s="16">
        <v>42155.920219907406</v>
      </c>
      <c r="T7" s="16">
        <v>42176.888888888891</v>
      </c>
    </row>
    <row r="8" spans="1:20" ht="230.4" x14ac:dyDescent="0.55000000000000004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s="13" t="s">
        <v>8316</v>
      </c>
      <c r="S8" s="16">
        <v>42157.591064814813</v>
      </c>
      <c r="T8" s="16">
        <v>42179.083333333328</v>
      </c>
    </row>
    <row r="9" spans="1:20" ht="244.8" x14ac:dyDescent="0.55000000000000004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s="13" t="s">
        <v>8316</v>
      </c>
      <c r="S9" s="16">
        <v>42676.065150462964</v>
      </c>
      <c r="T9" s="16">
        <v>42721.290972222225</v>
      </c>
    </row>
    <row r="10" spans="1:20" ht="230.4" x14ac:dyDescent="0.55000000000000004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s="13" t="s">
        <v>8316</v>
      </c>
      <c r="S10" s="16">
        <v>42473.007037037038</v>
      </c>
      <c r="T10" s="16">
        <v>42503.007037037038</v>
      </c>
    </row>
    <row r="11" spans="1:20" ht="244.8" x14ac:dyDescent="0.55000000000000004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s="13" t="s">
        <v>8316</v>
      </c>
      <c r="S11" s="16">
        <v>42282.768414351856</v>
      </c>
      <c r="T11" s="16">
        <v>42312.810081018513</v>
      </c>
    </row>
    <row r="12" spans="1:20" ht="216" x14ac:dyDescent="0.55000000000000004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s="13" t="s">
        <v>8316</v>
      </c>
      <c r="S12" s="16">
        <v>42473.794710648144</v>
      </c>
      <c r="T12" s="16">
        <v>42503.794710648144</v>
      </c>
    </row>
    <row r="13" spans="1:20" ht="72" x14ac:dyDescent="0.55000000000000004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s="13" t="s">
        <v>8316</v>
      </c>
      <c r="S13" s="16">
        <v>42712.23474537037</v>
      </c>
    </row>
    <row r="14" spans="1:20" ht="72" x14ac:dyDescent="0.55000000000000004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s="13" t="s">
        <v>8316</v>
      </c>
      <c r="S14" s="16">
        <v>42561.154664351852</v>
      </c>
    </row>
    <row r="15" spans="1:20" ht="57.6" x14ac:dyDescent="0.55000000000000004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s="13" t="s">
        <v>8316</v>
      </c>
      <c r="S15" s="16">
        <v>42709.134780092587</v>
      </c>
    </row>
    <row r="16" spans="1:20" ht="28.8" x14ac:dyDescent="0.55000000000000004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s="13" t="s">
        <v>8316</v>
      </c>
      <c r="S16" s="16">
        <v>42086.614942129629</v>
      </c>
    </row>
    <row r="17" spans="1:19" ht="57.6" x14ac:dyDescent="0.55000000000000004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s="13" t="s">
        <v>8316</v>
      </c>
      <c r="S17" s="16">
        <v>42064.652673611112</v>
      </c>
    </row>
    <row r="18" spans="1:19" ht="72" x14ac:dyDescent="0.55000000000000004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s="13" t="s">
        <v>8316</v>
      </c>
      <c r="S18" s="16">
        <v>42292.701053240744</v>
      </c>
    </row>
    <row r="19" spans="1:19" ht="57.6" x14ac:dyDescent="0.55000000000000004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s="13" t="s">
        <v>8316</v>
      </c>
      <c r="S19" s="16">
        <v>42461.747199074074</v>
      </c>
    </row>
    <row r="20" spans="1:19" ht="57.6" x14ac:dyDescent="0.55000000000000004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s="13" t="s">
        <v>8316</v>
      </c>
      <c r="S20" s="16">
        <v>42169.814340277779</v>
      </c>
    </row>
    <row r="21" spans="1:19" ht="72" x14ac:dyDescent="0.55000000000000004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s="13" t="s">
        <v>8316</v>
      </c>
      <c r="S21" s="16">
        <v>42483.675208333334</v>
      </c>
    </row>
    <row r="22" spans="1:19" ht="72" x14ac:dyDescent="0.55000000000000004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s="13" t="s">
        <v>8316</v>
      </c>
      <c r="S22" s="16">
        <v>42195.749745370369</v>
      </c>
    </row>
    <row r="23" spans="1:19" ht="57.6" x14ac:dyDescent="0.55000000000000004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s="13" t="s">
        <v>8316</v>
      </c>
      <c r="S23" s="16">
        <v>42675.057997685188</v>
      </c>
    </row>
    <row r="24" spans="1:19" ht="57.6" x14ac:dyDescent="0.55000000000000004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s="13" t="s">
        <v>8316</v>
      </c>
      <c r="S24" s="16">
        <v>42018.94159722222</v>
      </c>
    </row>
    <row r="25" spans="1:19" ht="43.2" x14ac:dyDescent="0.55000000000000004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s="13" t="s">
        <v>8316</v>
      </c>
      <c r="S25" s="16">
        <v>42026.924976851849</v>
      </c>
    </row>
    <row r="26" spans="1:19" ht="57.6" x14ac:dyDescent="0.55000000000000004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s="13" t="s">
        <v>8316</v>
      </c>
      <c r="S26" s="16">
        <v>41920.787534722222</v>
      </c>
    </row>
    <row r="27" spans="1:19" ht="57.6" x14ac:dyDescent="0.55000000000000004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s="13" t="s">
        <v>8316</v>
      </c>
      <c r="S27" s="16">
        <v>42558.189432870371</v>
      </c>
    </row>
    <row r="28" spans="1:19" ht="57.6" x14ac:dyDescent="0.55000000000000004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s="13" t="s">
        <v>8316</v>
      </c>
      <c r="S28" s="16">
        <v>41808.198518518519</v>
      </c>
    </row>
    <row r="29" spans="1:19" ht="57.6" x14ac:dyDescent="0.55000000000000004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s="13" t="s">
        <v>8316</v>
      </c>
      <c r="S29" s="16">
        <v>42550.701886574068</v>
      </c>
    </row>
    <row r="30" spans="1:19" ht="28.8" x14ac:dyDescent="0.55000000000000004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s="13" t="s">
        <v>8316</v>
      </c>
      <c r="S30" s="16">
        <v>42056.013124999998</v>
      </c>
    </row>
    <row r="31" spans="1:19" ht="72" x14ac:dyDescent="0.55000000000000004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s="13" t="s">
        <v>8316</v>
      </c>
      <c r="S31" s="16">
        <v>42016.938692129625</v>
      </c>
    </row>
    <row r="32" spans="1:19" ht="72" x14ac:dyDescent="0.55000000000000004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s="13" t="s">
        <v>8316</v>
      </c>
      <c r="S32" s="16">
        <v>42591.899988425925</v>
      </c>
    </row>
    <row r="33" spans="1:19" ht="72" x14ac:dyDescent="0.55000000000000004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s="13" t="s">
        <v>8316</v>
      </c>
      <c r="S33" s="16">
        <v>42183.231006944443</v>
      </c>
    </row>
    <row r="34" spans="1:19" ht="57.6" x14ac:dyDescent="0.55000000000000004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s="13" t="s">
        <v>8316</v>
      </c>
      <c r="S34" s="16">
        <v>41780.525937500002</v>
      </c>
    </row>
    <row r="35" spans="1:19" ht="72" x14ac:dyDescent="0.55000000000000004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s="13" t="s">
        <v>8316</v>
      </c>
      <c r="S35" s="16">
        <v>42158.065694444449</v>
      </c>
    </row>
    <row r="36" spans="1:19" ht="28.8" x14ac:dyDescent="0.55000000000000004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s="13" t="s">
        <v>8316</v>
      </c>
      <c r="S36" s="16">
        <v>42154.873124999998</v>
      </c>
    </row>
    <row r="37" spans="1:19" ht="72" x14ac:dyDescent="0.55000000000000004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s="13" t="s">
        <v>8316</v>
      </c>
      <c r="S37" s="16">
        <v>42208.84646990741</v>
      </c>
    </row>
    <row r="38" spans="1:19" ht="72" x14ac:dyDescent="0.55000000000000004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s="13" t="s">
        <v>8316</v>
      </c>
      <c r="S38" s="16">
        <v>42451.496817129635</v>
      </c>
    </row>
    <row r="39" spans="1:19" ht="57.6" x14ac:dyDescent="0.55000000000000004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s="13" t="s">
        <v>8316</v>
      </c>
      <c r="S39" s="16">
        <v>41759.13962962963</v>
      </c>
    </row>
    <row r="40" spans="1:19" ht="57.6" x14ac:dyDescent="0.55000000000000004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s="13" t="s">
        <v>8316</v>
      </c>
      <c r="S40" s="16">
        <v>42693.742604166662</v>
      </c>
    </row>
    <row r="41" spans="1:19" ht="57.6" x14ac:dyDescent="0.55000000000000004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s="13" t="s">
        <v>8316</v>
      </c>
      <c r="S41" s="16">
        <v>42250.598217592589</v>
      </c>
    </row>
    <row r="42" spans="1:19" ht="72" x14ac:dyDescent="0.55000000000000004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s="13" t="s">
        <v>8316</v>
      </c>
      <c r="S42" s="16">
        <v>42060.683935185181</v>
      </c>
    </row>
    <row r="43" spans="1:19" ht="57.6" x14ac:dyDescent="0.55000000000000004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s="13" t="s">
        <v>8316</v>
      </c>
      <c r="S43" s="16">
        <v>42136.270787037036</v>
      </c>
    </row>
    <row r="44" spans="1:19" ht="72" x14ac:dyDescent="0.55000000000000004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s="13" t="s">
        <v>8316</v>
      </c>
      <c r="S44" s="16">
        <v>42171.034861111111</v>
      </c>
    </row>
    <row r="45" spans="1:19" ht="72" x14ac:dyDescent="0.55000000000000004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s="13" t="s">
        <v>8316</v>
      </c>
      <c r="S45" s="16">
        <v>42494.683634259258</v>
      </c>
    </row>
    <row r="46" spans="1:19" ht="43.2" x14ac:dyDescent="0.55000000000000004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s="13" t="s">
        <v>8316</v>
      </c>
      <c r="S46" s="16">
        <v>41758.839675925927</v>
      </c>
    </row>
    <row r="47" spans="1:19" ht="43.2" x14ac:dyDescent="0.55000000000000004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s="13" t="s">
        <v>8316</v>
      </c>
      <c r="S47" s="16">
        <v>42171.824884259258</v>
      </c>
    </row>
    <row r="48" spans="1:19" ht="28.8" x14ac:dyDescent="0.55000000000000004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s="13" t="s">
        <v>8316</v>
      </c>
      <c r="S48" s="16">
        <v>42268.127696759257</v>
      </c>
    </row>
    <row r="49" spans="1:20" ht="72" x14ac:dyDescent="0.55000000000000004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s="13" t="s">
        <v>8316</v>
      </c>
      <c r="S49" s="16">
        <v>42746.261782407411</v>
      </c>
    </row>
    <row r="50" spans="1:20" ht="57.6" x14ac:dyDescent="0.55000000000000004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s="13" t="s">
        <v>8316</v>
      </c>
      <c r="S50" s="16">
        <v>41842.607592592591</v>
      </c>
    </row>
    <row r="51" spans="1:20" ht="72" x14ac:dyDescent="0.55000000000000004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s="13" t="s">
        <v>8316</v>
      </c>
      <c r="S51" s="16">
        <v>41853.240208333329</v>
      </c>
    </row>
    <row r="52" spans="1:20" ht="72" x14ac:dyDescent="0.55000000000000004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s="13" t="s">
        <v>8316</v>
      </c>
      <c r="S52" s="16">
        <v>42061.212488425925</v>
      </c>
      <c r="T52" s="16">
        <v>42089.166666666672</v>
      </c>
    </row>
    <row r="53" spans="1:20" ht="72" x14ac:dyDescent="0.55000000000000004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s="13" t="s">
        <v>8316</v>
      </c>
      <c r="S53" s="16">
        <v>42036.24428240741</v>
      </c>
      <c r="T53" s="16">
        <v>42064.290972222225</v>
      </c>
    </row>
    <row r="54" spans="1:20" ht="72" x14ac:dyDescent="0.55000000000000004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s="13" t="s">
        <v>8316</v>
      </c>
      <c r="S54" s="16">
        <v>42157.470185185186</v>
      </c>
      <c r="T54" s="16">
        <v>42187.470185185186</v>
      </c>
    </row>
    <row r="55" spans="1:20" ht="72" x14ac:dyDescent="0.55000000000000004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s="13" t="s">
        <v>8316</v>
      </c>
      <c r="S55" s="16">
        <v>41827.909942129627</v>
      </c>
      <c r="T55" s="16">
        <v>41857.897222222222</v>
      </c>
    </row>
    <row r="56" spans="1:20" ht="72" x14ac:dyDescent="0.55000000000000004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s="13" t="s">
        <v>8316</v>
      </c>
      <c r="S56" s="16">
        <v>42162.729548611111</v>
      </c>
      <c r="T56" s="16">
        <v>42192.729548611111</v>
      </c>
    </row>
    <row r="57" spans="1:20" ht="57.6" x14ac:dyDescent="0.55000000000000004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s="13" t="s">
        <v>8316</v>
      </c>
      <c r="S57" s="16">
        <v>42233.738564814819</v>
      </c>
      <c r="T57" s="16">
        <v>42263.738564814819</v>
      </c>
    </row>
    <row r="58" spans="1:20" ht="57.6" x14ac:dyDescent="0.55000000000000004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s="13" t="s">
        <v>8316</v>
      </c>
      <c r="S58" s="16">
        <v>42042.197824074072</v>
      </c>
      <c r="T58" s="16">
        <v>42072.156157407408</v>
      </c>
    </row>
    <row r="59" spans="1:20" ht="43.2" x14ac:dyDescent="0.55000000000000004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s="13" t="s">
        <v>8316</v>
      </c>
      <c r="S59" s="16">
        <v>42585.523842592593</v>
      </c>
      <c r="T59" s="16">
        <v>42599.165972222225</v>
      </c>
    </row>
    <row r="60" spans="1:20" ht="57.6" x14ac:dyDescent="0.55000000000000004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s="13" t="s">
        <v>8316</v>
      </c>
      <c r="S60" s="16">
        <v>41808.669571759259</v>
      </c>
      <c r="T60" s="16">
        <v>41838.669571759259</v>
      </c>
    </row>
    <row r="61" spans="1:20" ht="72" x14ac:dyDescent="0.55000000000000004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s="13" t="s">
        <v>8316</v>
      </c>
      <c r="S61" s="16">
        <v>41852.658310185187</v>
      </c>
      <c r="T61" s="16">
        <v>41882.658310185187</v>
      </c>
    </row>
    <row r="62" spans="1:20" ht="43.2" x14ac:dyDescent="0.55000000000000004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s="13" t="s">
        <v>8316</v>
      </c>
      <c r="S62" s="16">
        <v>42694.110185185185</v>
      </c>
      <c r="T62" s="16">
        <v>42709.041666666672</v>
      </c>
    </row>
    <row r="63" spans="1:20" ht="72" x14ac:dyDescent="0.55000000000000004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s="13" t="s">
        <v>8316</v>
      </c>
      <c r="S63" s="16">
        <v>42341.818379629629</v>
      </c>
      <c r="T63" s="16">
        <v>42370.166666666672</v>
      </c>
    </row>
    <row r="64" spans="1:20" ht="72" x14ac:dyDescent="0.55000000000000004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s="13" t="s">
        <v>8316</v>
      </c>
      <c r="S64" s="16">
        <v>41880.061006944445</v>
      </c>
      <c r="T64" s="16">
        <v>41908.065972222219</v>
      </c>
    </row>
    <row r="65" spans="1:20" ht="72" x14ac:dyDescent="0.55000000000000004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s="13" t="s">
        <v>8316</v>
      </c>
      <c r="S65" s="16">
        <v>41941.683865740742</v>
      </c>
      <c r="T65" s="16">
        <v>41970.125</v>
      </c>
    </row>
    <row r="66" spans="1:20" ht="86.4" x14ac:dyDescent="0.55000000000000004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s="13" t="s">
        <v>8316</v>
      </c>
      <c r="S66" s="16">
        <v>42026.88118055556</v>
      </c>
      <c r="T66" s="16">
        <v>42086.093055555553</v>
      </c>
    </row>
    <row r="67" spans="1:20" ht="72" x14ac:dyDescent="0.55000000000000004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s="13" t="s">
        <v>8316</v>
      </c>
      <c r="S67" s="16">
        <v>41922.640590277777</v>
      </c>
      <c r="T67" s="16">
        <v>41932.249305555553</v>
      </c>
    </row>
    <row r="68" spans="1:20" ht="57.6" x14ac:dyDescent="0.55000000000000004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s="13" t="s">
        <v>8316</v>
      </c>
      <c r="S68" s="16">
        <v>41993.824340277773</v>
      </c>
      <c r="T68" s="16">
        <v>42010.25</v>
      </c>
    </row>
    <row r="69" spans="1:20" ht="57.6" x14ac:dyDescent="0.55000000000000004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s="13" t="s">
        <v>8316</v>
      </c>
      <c r="S69" s="16">
        <v>42219.915856481486</v>
      </c>
      <c r="T69" s="16">
        <v>42240.083333333328</v>
      </c>
    </row>
    <row r="70" spans="1:20" ht="57.6" x14ac:dyDescent="0.55000000000000004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s="13" t="s">
        <v>8316</v>
      </c>
      <c r="S70" s="16">
        <v>41909.969386574077</v>
      </c>
      <c r="T70" s="16">
        <v>41950.011053240742</v>
      </c>
    </row>
    <row r="71" spans="1:20" ht="28.8" x14ac:dyDescent="0.55000000000000004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s="13" t="s">
        <v>8316</v>
      </c>
      <c r="S71" s="16">
        <v>41891.665324074071</v>
      </c>
      <c r="T71" s="16">
        <v>41913.166666666664</v>
      </c>
    </row>
    <row r="72" spans="1:20" ht="72" x14ac:dyDescent="0.55000000000000004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s="13" t="s">
        <v>8316</v>
      </c>
      <c r="S72" s="16">
        <v>41226.017361111109</v>
      </c>
      <c r="T72" s="16">
        <v>41250.083333333336</v>
      </c>
    </row>
    <row r="73" spans="1:20" ht="72" x14ac:dyDescent="0.55000000000000004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s="13" t="s">
        <v>8316</v>
      </c>
      <c r="S73" s="16">
        <v>40478.263923611114</v>
      </c>
      <c r="T73" s="16">
        <v>40568.166666666664</v>
      </c>
    </row>
    <row r="74" spans="1:20" ht="57.6" x14ac:dyDescent="0.55000000000000004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s="13" t="s">
        <v>8316</v>
      </c>
      <c r="S74" s="16">
        <v>41862.83997685185</v>
      </c>
      <c r="T74" s="16">
        <v>41892.83997685185</v>
      </c>
    </row>
    <row r="75" spans="1:20" ht="57.6" x14ac:dyDescent="0.55000000000000004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s="13" t="s">
        <v>8316</v>
      </c>
      <c r="S75" s="16">
        <v>40633.154363425929</v>
      </c>
      <c r="T75" s="16">
        <v>40664.207638888889</v>
      </c>
    </row>
    <row r="76" spans="1:20" ht="72" x14ac:dyDescent="0.55000000000000004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s="13" t="s">
        <v>8316</v>
      </c>
      <c r="S76" s="16">
        <v>40970.875671296293</v>
      </c>
      <c r="T76" s="16">
        <v>41000.834004629629</v>
      </c>
    </row>
    <row r="77" spans="1:20" ht="72" x14ac:dyDescent="0.55000000000000004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s="13" t="s">
        <v>8316</v>
      </c>
      <c r="S77" s="16">
        <v>41026.953055555554</v>
      </c>
      <c r="T77" s="16">
        <v>41061.953055555554</v>
      </c>
    </row>
    <row r="78" spans="1:20" ht="28.8" x14ac:dyDescent="0.55000000000000004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s="13" t="s">
        <v>8316</v>
      </c>
      <c r="S78" s="16">
        <v>41829.788252314815</v>
      </c>
      <c r="T78" s="16">
        <v>41839.208333333336</v>
      </c>
    </row>
    <row r="79" spans="1:20" ht="28.8" x14ac:dyDescent="0.55000000000000004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s="13" t="s">
        <v>8316</v>
      </c>
      <c r="S79" s="16">
        <v>41447.839722222219</v>
      </c>
      <c r="T79" s="16">
        <v>41477.839722222219</v>
      </c>
    </row>
    <row r="80" spans="1:20" ht="57.6" x14ac:dyDescent="0.55000000000000004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s="13" t="s">
        <v>8316</v>
      </c>
      <c r="S80" s="16">
        <v>40884.066678240742</v>
      </c>
      <c r="T80" s="16">
        <v>40926.958333333336</v>
      </c>
    </row>
    <row r="81" spans="1:20" ht="72" x14ac:dyDescent="0.55000000000000004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s="13" t="s">
        <v>8316</v>
      </c>
      <c r="S81" s="16">
        <v>41841.26489583333</v>
      </c>
      <c r="T81" s="16">
        <v>41864.207638888889</v>
      </c>
    </row>
    <row r="82" spans="1:20" ht="72" x14ac:dyDescent="0.55000000000000004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s="13" t="s">
        <v>8316</v>
      </c>
      <c r="S82" s="16">
        <v>41799.685902777775</v>
      </c>
      <c r="T82" s="16">
        <v>41827.083333333336</v>
      </c>
    </row>
    <row r="83" spans="1:20" ht="57.6" x14ac:dyDescent="0.55000000000000004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s="13" t="s">
        <v>8316</v>
      </c>
      <c r="S83" s="16">
        <v>41775.753761574073</v>
      </c>
      <c r="T83" s="16">
        <v>41805.753761574073</v>
      </c>
    </row>
    <row r="84" spans="1:20" ht="72" x14ac:dyDescent="0.55000000000000004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s="13" t="s">
        <v>8316</v>
      </c>
      <c r="S84" s="16">
        <v>41766.80572916667</v>
      </c>
      <c r="T84" s="16">
        <v>41799.80572916667</v>
      </c>
    </row>
    <row r="85" spans="1:20" ht="72" x14ac:dyDescent="0.55000000000000004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s="13" t="s">
        <v>8316</v>
      </c>
      <c r="S85" s="16">
        <v>40644.159259259257</v>
      </c>
      <c r="T85" s="16">
        <v>40666.165972222225</v>
      </c>
    </row>
    <row r="86" spans="1:20" ht="57.6" x14ac:dyDescent="0.55000000000000004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s="13" t="s">
        <v>8316</v>
      </c>
      <c r="S86" s="16">
        <v>41940.69158564815</v>
      </c>
      <c r="T86" s="16">
        <v>41969.332638888889</v>
      </c>
    </row>
    <row r="87" spans="1:20" ht="28.8" x14ac:dyDescent="0.55000000000000004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s="13" t="s">
        <v>8316</v>
      </c>
      <c r="S87" s="16">
        <v>41839.175706018519</v>
      </c>
      <c r="T87" s="16">
        <v>41853.175706018519</v>
      </c>
    </row>
    <row r="88" spans="1:20" ht="57.6" x14ac:dyDescent="0.55000000000000004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s="13" t="s">
        <v>8316</v>
      </c>
      <c r="S88" s="16">
        <v>41772.105937500004</v>
      </c>
      <c r="T88" s="16">
        <v>41803.916666666664</v>
      </c>
    </row>
    <row r="89" spans="1:20" ht="43.2" x14ac:dyDescent="0.55000000000000004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s="13" t="s">
        <v>8316</v>
      </c>
      <c r="S89" s="16">
        <v>41591.737974537034</v>
      </c>
      <c r="T89" s="16">
        <v>41621.207638888889</v>
      </c>
    </row>
    <row r="90" spans="1:20" ht="57.6" x14ac:dyDescent="0.55000000000000004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s="13" t="s">
        <v>8316</v>
      </c>
      <c r="S90" s="16">
        <v>41789.080370370371</v>
      </c>
      <c r="T90" s="16">
        <v>41822.166666666664</v>
      </c>
    </row>
    <row r="91" spans="1:20" ht="57.6" x14ac:dyDescent="0.55000000000000004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s="13" t="s">
        <v>8316</v>
      </c>
      <c r="S91" s="16">
        <v>40923.729953703703</v>
      </c>
      <c r="T91" s="16">
        <v>40953.729953703703</v>
      </c>
    </row>
    <row r="92" spans="1:20" ht="72" x14ac:dyDescent="0.55000000000000004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s="13" t="s">
        <v>8316</v>
      </c>
      <c r="S92" s="16">
        <v>41878.878379629627</v>
      </c>
      <c r="T92" s="16">
        <v>41908.878379629627</v>
      </c>
    </row>
    <row r="93" spans="1:20" ht="72" x14ac:dyDescent="0.55000000000000004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s="13" t="s">
        <v>8316</v>
      </c>
      <c r="S93" s="16">
        <v>41862.864675925928</v>
      </c>
      <c r="T93" s="16">
        <v>41876.864675925928</v>
      </c>
    </row>
    <row r="94" spans="1:20" ht="86.4" x14ac:dyDescent="0.55000000000000004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s="13" t="s">
        <v>8316</v>
      </c>
      <c r="S94" s="16">
        <v>40531.886886574073</v>
      </c>
      <c r="T94" s="16">
        <v>40591.886886574073</v>
      </c>
    </row>
    <row r="95" spans="1:20" ht="72" x14ac:dyDescent="0.55000000000000004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s="13" t="s">
        <v>8316</v>
      </c>
      <c r="S95" s="16">
        <v>41477.930914351848</v>
      </c>
      <c r="T95" s="16">
        <v>41504.625</v>
      </c>
    </row>
    <row r="96" spans="1:20" ht="57.6" x14ac:dyDescent="0.55000000000000004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s="13" t="s">
        <v>8316</v>
      </c>
      <c r="S96" s="16">
        <v>41781.666770833333</v>
      </c>
      <c r="T96" s="16">
        <v>41811.666770833333</v>
      </c>
    </row>
    <row r="97" spans="1:20" ht="43.2" x14ac:dyDescent="0.55000000000000004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s="13" t="s">
        <v>8316</v>
      </c>
      <c r="S97" s="16">
        <v>41375.702210648145</v>
      </c>
      <c r="T97" s="16">
        <v>41400.702210648145</v>
      </c>
    </row>
    <row r="98" spans="1:20" ht="72" x14ac:dyDescent="0.55000000000000004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s="13" t="s">
        <v>8316</v>
      </c>
      <c r="S98" s="16">
        <v>40883.949317129627</v>
      </c>
      <c r="T98" s="16">
        <v>40939.708333333336</v>
      </c>
    </row>
    <row r="99" spans="1:20" ht="57.6" x14ac:dyDescent="0.55000000000000004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s="13" t="s">
        <v>8316</v>
      </c>
      <c r="S99" s="16">
        <v>41491.79478009259</v>
      </c>
      <c r="T99" s="16">
        <v>41509.79478009259</v>
      </c>
    </row>
    <row r="100" spans="1:20" ht="57.6" x14ac:dyDescent="0.55000000000000004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s="13" t="s">
        <v>8316</v>
      </c>
      <c r="S100" s="16">
        <v>41791.993414351848</v>
      </c>
      <c r="T100" s="16">
        <v>41821.993414351848</v>
      </c>
    </row>
    <row r="101" spans="1:20" ht="72" x14ac:dyDescent="0.55000000000000004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s="13" t="s">
        <v>8316</v>
      </c>
      <c r="S101" s="16">
        <v>41835.666354166664</v>
      </c>
      <c r="T101" s="16">
        <v>41855.666354166664</v>
      </c>
    </row>
    <row r="102" spans="1:20" ht="57.6" x14ac:dyDescent="0.55000000000000004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s="13" t="s">
        <v>8316</v>
      </c>
      <c r="S102" s="16">
        <v>41827.605057870373</v>
      </c>
      <c r="T102" s="16">
        <v>41848.605057870373</v>
      </c>
    </row>
    <row r="103" spans="1:20" ht="57.6" x14ac:dyDescent="0.55000000000000004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s="13" t="s">
        <v>8316</v>
      </c>
      <c r="S103" s="16">
        <v>41778.637245370373</v>
      </c>
      <c r="T103" s="16">
        <v>41810.958333333336</v>
      </c>
    </row>
    <row r="104" spans="1:20" ht="72" x14ac:dyDescent="0.55000000000000004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s="13" t="s">
        <v>8316</v>
      </c>
      <c r="S104" s="16">
        <v>41013.936562499999</v>
      </c>
      <c r="T104" s="16">
        <v>41061.165972222225</v>
      </c>
    </row>
    <row r="105" spans="1:20" ht="72" x14ac:dyDescent="0.55000000000000004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s="13" t="s">
        <v>8316</v>
      </c>
      <c r="S105" s="16">
        <v>41834.586574074077</v>
      </c>
      <c r="T105" s="16">
        <v>41866.083333333336</v>
      </c>
    </row>
    <row r="106" spans="1:20" ht="43.2" x14ac:dyDescent="0.55000000000000004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s="13" t="s">
        <v>8316</v>
      </c>
      <c r="S106" s="16">
        <v>41829.795729166668</v>
      </c>
      <c r="T106" s="16">
        <v>41859.795729166668</v>
      </c>
    </row>
    <row r="107" spans="1:20" ht="86.4" x14ac:dyDescent="0.55000000000000004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s="13" t="s">
        <v>8316</v>
      </c>
      <c r="S107" s="16">
        <v>42219.665173611109</v>
      </c>
      <c r="T107" s="16">
        <v>42257.165972222225</v>
      </c>
    </row>
    <row r="108" spans="1:20" ht="57.6" x14ac:dyDescent="0.55000000000000004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s="13" t="s">
        <v>8316</v>
      </c>
      <c r="S108" s="16">
        <v>42648.546111111107</v>
      </c>
      <c r="T108" s="16">
        <v>42678.546111111107</v>
      </c>
    </row>
    <row r="109" spans="1:20" ht="43.2" x14ac:dyDescent="0.55000000000000004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s="13" t="s">
        <v>8316</v>
      </c>
      <c r="S109" s="16">
        <v>42050.983182870375</v>
      </c>
      <c r="T109" s="16">
        <v>42085.941516203704</v>
      </c>
    </row>
    <row r="110" spans="1:20" ht="28.8" x14ac:dyDescent="0.55000000000000004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s="13" t="s">
        <v>8316</v>
      </c>
      <c r="S110" s="16">
        <v>42772.833379629628</v>
      </c>
      <c r="T110" s="16">
        <v>42806.875</v>
      </c>
    </row>
    <row r="111" spans="1:20" ht="57.6" x14ac:dyDescent="0.55000000000000004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s="13" t="s">
        <v>8316</v>
      </c>
      <c r="S111" s="16">
        <v>42270.582141203704</v>
      </c>
      <c r="T111" s="16">
        <v>42301.895138888889</v>
      </c>
    </row>
    <row r="112" spans="1:20" ht="43.2" x14ac:dyDescent="0.55000000000000004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s="13" t="s">
        <v>8316</v>
      </c>
      <c r="S112" s="16">
        <v>42206.835370370376</v>
      </c>
      <c r="T112" s="16">
        <v>42236.835370370376</v>
      </c>
    </row>
    <row r="113" spans="1:20" ht="72" x14ac:dyDescent="0.55000000000000004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s="13" t="s">
        <v>8316</v>
      </c>
      <c r="S113" s="16">
        <v>42697.850844907407</v>
      </c>
      <c r="T113" s="16">
        <v>42745.208333333328</v>
      </c>
    </row>
    <row r="114" spans="1:20" ht="57.6" x14ac:dyDescent="0.55000000000000004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s="13" t="s">
        <v>8316</v>
      </c>
      <c r="S114" s="16">
        <v>42503.559467592597</v>
      </c>
      <c r="T114" s="16">
        <v>42524.875</v>
      </c>
    </row>
    <row r="115" spans="1:20" ht="28.8" x14ac:dyDescent="0.55000000000000004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s="13" t="s">
        <v>8316</v>
      </c>
      <c r="S115" s="16">
        <v>42323.70930555556</v>
      </c>
      <c r="T115" s="16">
        <v>42355.207638888889</v>
      </c>
    </row>
    <row r="116" spans="1:20" ht="57.6" x14ac:dyDescent="0.55000000000000004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s="13" t="s">
        <v>8316</v>
      </c>
      <c r="S116" s="16">
        <v>41933.291643518518</v>
      </c>
      <c r="T116" s="16">
        <v>41963.333310185189</v>
      </c>
    </row>
    <row r="117" spans="1:20" ht="72" x14ac:dyDescent="0.55000000000000004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s="13" t="s">
        <v>8316</v>
      </c>
      <c r="S117" s="16">
        <v>41898.168125000004</v>
      </c>
      <c r="T117" s="16">
        <v>41913.165972222225</v>
      </c>
    </row>
    <row r="118" spans="1:20" ht="57.6" x14ac:dyDescent="0.55000000000000004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s="13" t="s">
        <v>8316</v>
      </c>
      <c r="S118" s="16">
        <v>42446.943831018521</v>
      </c>
      <c r="T118" s="16">
        <v>42476.943831018521</v>
      </c>
    </row>
    <row r="119" spans="1:20" ht="57.6" x14ac:dyDescent="0.55000000000000004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s="13" t="s">
        <v>8316</v>
      </c>
      <c r="S119" s="16">
        <v>42463.81385416667</v>
      </c>
      <c r="T119" s="16">
        <v>42494.165972222225</v>
      </c>
    </row>
    <row r="120" spans="1:20" ht="57.6" x14ac:dyDescent="0.55000000000000004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s="13" t="s">
        <v>8316</v>
      </c>
      <c r="S120" s="16">
        <v>42766.805034722223</v>
      </c>
      <c r="T120" s="16">
        <v>42796.805034722223</v>
      </c>
    </row>
    <row r="121" spans="1:20" ht="72" x14ac:dyDescent="0.55000000000000004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s="13" t="s">
        <v>8316</v>
      </c>
      <c r="S121" s="16">
        <v>42522.347812499997</v>
      </c>
      <c r="T121" s="16">
        <v>42552.347812499997</v>
      </c>
    </row>
    <row r="122" spans="1:20" ht="72" x14ac:dyDescent="0.55000000000000004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s="13" t="s">
        <v>8316</v>
      </c>
      <c r="S122" s="16">
        <v>42702.917048611111</v>
      </c>
      <c r="T122" s="16">
        <v>42732.917048611111</v>
      </c>
    </row>
    <row r="123" spans="1:20" ht="43.2" x14ac:dyDescent="0.55000000000000004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s="13" t="s">
        <v>8316</v>
      </c>
      <c r="S123" s="16">
        <v>42252.474351851852</v>
      </c>
      <c r="T123" s="16">
        <v>42276.165972222225</v>
      </c>
    </row>
    <row r="124" spans="1:20" ht="72" x14ac:dyDescent="0.55000000000000004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s="13" t="s">
        <v>8316</v>
      </c>
      <c r="S124" s="16">
        <v>41893.324884259258</v>
      </c>
      <c r="T124" s="16">
        <v>41926.290972222225</v>
      </c>
    </row>
    <row r="125" spans="1:20" ht="43.2" x14ac:dyDescent="0.55000000000000004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s="13" t="s">
        <v>8316</v>
      </c>
      <c r="S125" s="16">
        <v>41871.755694444444</v>
      </c>
      <c r="T125" s="16">
        <v>41901.755694444444</v>
      </c>
    </row>
    <row r="126" spans="1:20" ht="72" x14ac:dyDescent="0.55000000000000004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s="13" t="s">
        <v>8316</v>
      </c>
      <c r="S126" s="16">
        <v>42262.096782407403</v>
      </c>
      <c r="T126" s="16">
        <v>42286</v>
      </c>
    </row>
    <row r="127" spans="1:20" ht="57.6" x14ac:dyDescent="0.55000000000000004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s="13" t="s">
        <v>8316</v>
      </c>
      <c r="S127" s="16">
        <v>42135.60020833333</v>
      </c>
      <c r="T127" s="16">
        <v>42167.083333333328</v>
      </c>
    </row>
    <row r="128" spans="1:20" ht="72" x14ac:dyDescent="0.55000000000000004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s="13" t="s">
        <v>8316</v>
      </c>
      <c r="S128" s="16">
        <v>42230.472222222219</v>
      </c>
      <c r="T128" s="16">
        <v>42259.165972222225</v>
      </c>
    </row>
    <row r="129" spans="1:20" ht="43.2" x14ac:dyDescent="0.55000000000000004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s="13" t="s">
        <v>8316</v>
      </c>
      <c r="S129" s="16">
        <v>42068.888391203705</v>
      </c>
      <c r="T129" s="16">
        <v>42098.846724537041</v>
      </c>
    </row>
    <row r="130" spans="1:20" ht="72" x14ac:dyDescent="0.55000000000000004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s="13" t="s">
        <v>8316</v>
      </c>
      <c r="S130" s="16">
        <v>42145.746689814812</v>
      </c>
      <c r="T130" s="16">
        <v>42175.746689814812</v>
      </c>
    </row>
    <row r="131" spans="1:20" ht="72" x14ac:dyDescent="0.55000000000000004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s="13" t="s">
        <v>8316</v>
      </c>
      <c r="S131" s="16">
        <v>41918.742175925923</v>
      </c>
      <c r="T131" s="16">
        <v>41948.783842592595</v>
      </c>
    </row>
    <row r="132" spans="1:20" ht="72" x14ac:dyDescent="0.55000000000000004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s="13" t="s">
        <v>8316</v>
      </c>
      <c r="S132" s="16">
        <v>42146.731087962966</v>
      </c>
      <c r="T132" s="16">
        <v>42176.731087962966</v>
      </c>
    </row>
    <row r="133" spans="1:20" ht="43.2" x14ac:dyDescent="0.55000000000000004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s="13" t="s">
        <v>8316</v>
      </c>
      <c r="S133" s="16">
        <v>42602.576712962968</v>
      </c>
      <c r="T133" s="16">
        <v>42621.15625</v>
      </c>
    </row>
    <row r="134" spans="1:20" ht="57.6" x14ac:dyDescent="0.55000000000000004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s="13" t="s">
        <v>8316</v>
      </c>
      <c r="S134" s="16">
        <v>42144.573807870373</v>
      </c>
      <c r="T134" s="16">
        <v>42166.165972222225</v>
      </c>
    </row>
    <row r="135" spans="1:20" ht="43.2" x14ac:dyDescent="0.55000000000000004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s="13" t="s">
        <v>8316</v>
      </c>
      <c r="S135" s="16">
        <v>41982.887280092589</v>
      </c>
      <c r="T135" s="16">
        <v>42012.887280092589</v>
      </c>
    </row>
    <row r="136" spans="1:20" ht="72" x14ac:dyDescent="0.55000000000000004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s="13" t="s">
        <v>8316</v>
      </c>
      <c r="S136" s="16">
        <v>42614.760937500003</v>
      </c>
      <c r="T136" s="16">
        <v>42644.165972222225</v>
      </c>
    </row>
    <row r="137" spans="1:20" ht="57.6" x14ac:dyDescent="0.55000000000000004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s="13" t="s">
        <v>8316</v>
      </c>
      <c r="S137" s="16">
        <v>42303.672662037032</v>
      </c>
      <c r="T137" s="16">
        <v>42338.714328703703</v>
      </c>
    </row>
    <row r="138" spans="1:20" ht="72" x14ac:dyDescent="0.55000000000000004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s="13" t="s">
        <v>8316</v>
      </c>
      <c r="S138" s="16">
        <v>42171.725416666668</v>
      </c>
      <c r="T138" s="16">
        <v>42201.725416666668</v>
      </c>
    </row>
    <row r="139" spans="1:20" ht="43.2" x14ac:dyDescent="0.55000000000000004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s="13" t="s">
        <v>8316</v>
      </c>
      <c r="S139" s="16">
        <v>41964.315532407403</v>
      </c>
      <c r="T139" s="16">
        <v>41995.166666666672</v>
      </c>
    </row>
    <row r="140" spans="1:20" ht="43.2" x14ac:dyDescent="0.55000000000000004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s="13" t="s">
        <v>8316</v>
      </c>
      <c r="S140" s="16">
        <v>42284.516064814816</v>
      </c>
      <c r="T140" s="16">
        <v>42307.875</v>
      </c>
    </row>
    <row r="141" spans="1:20" ht="43.2" x14ac:dyDescent="0.55000000000000004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s="13" t="s">
        <v>8316</v>
      </c>
      <c r="S141" s="16">
        <v>42016.800208333334</v>
      </c>
      <c r="T141" s="16">
        <v>42032.916666666672</v>
      </c>
    </row>
    <row r="142" spans="1:20" ht="57.6" x14ac:dyDescent="0.55000000000000004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s="13" t="s">
        <v>8316</v>
      </c>
      <c r="S142" s="16">
        <v>42136.536134259266</v>
      </c>
      <c r="T142" s="16">
        <v>42167.875</v>
      </c>
    </row>
    <row r="143" spans="1:20" ht="72" x14ac:dyDescent="0.55000000000000004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s="13" t="s">
        <v>8316</v>
      </c>
      <c r="S143" s="16">
        <v>42172.757638888885</v>
      </c>
      <c r="T143" s="16">
        <v>42202.757638888885</v>
      </c>
    </row>
    <row r="144" spans="1:20" ht="57.6" x14ac:dyDescent="0.55000000000000004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s="13" t="s">
        <v>8316</v>
      </c>
      <c r="S144" s="16">
        <v>42590.90425925926</v>
      </c>
      <c r="T144" s="16">
        <v>42606.90425925926</v>
      </c>
    </row>
    <row r="145" spans="1:20" ht="57.6" x14ac:dyDescent="0.55000000000000004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s="13" t="s">
        <v>8316</v>
      </c>
      <c r="S145" s="16">
        <v>42284.500104166669</v>
      </c>
      <c r="T145" s="16">
        <v>42314.541770833333</v>
      </c>
    </row>
    <row r="146" spans="1:20" ht="72" x14ac:dyDescent="0.55000000000000004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s="13" t="s">
        <v>8316</v>
      </c>
      <c r="S146" s="16">
        <v>42611.801412037035</v>
      </c>
      <c r="T146" s="16">
        <v>42627.791666666672</v>
      </c>
    </row>
    <row r="147" spans="1:20" ht="57.6" x14ac:dyDescent="0.55000000000000004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s="13" t="s">
        <v>8316</v>
      </c>
      <c r="S147" s="16">
        <v>42400.704537037032</v>
      </c>
      <c r="T147" s="16">
        <v>42444.875</v>
      </c>
    </row>
    <row r="148" spans="1:20" ht="72" x14ac:dyDescent="0.55000000000000004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s="13" t="s">
        <v>8316</v>
      </c>
      <c r="S148" s="16">
        <v>42017.88045138889</v>
      </c>
      <c r="T148" s="16">
        <v>42044.1875</v>
      </c>
    </row>
    <row r="149" spans="1:20" ht="72" x14ac:dyDescent="0.55000000000000004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s="13" t="s">
        <v>8316</v>
      </c>
      <c r="S149" s="16">
        <v>42431.102534722217</v>
      </c>
      <c r="T149" s="16">
        <v>42461.06086805556</v>
      </c>
    </row>
    <row r="150" spans="1:20" ht="72" x14ac:dyDescent="0.55000000000000004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s="13" t="s">
        <v>8316</v>
      </c>
      <c r="S150" s="16">
        <v>42121.756921296299</v>
      </c>
      <c r="T150" s="16">
        <v>42156.208333333328</v>
      </c>
    </row>
    <row r="151" spans="1:20" ht="57.6" x14ac:dyDescent="0.55000000000000004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s="13" t="s">
        <v>8316</v>
      </c>
      <c r="S151" s="16">
        <v>42219.019733796296</v>
      </c>
      <c r="T151" s="16">
        <v>42249.019733796296</v>
      </c>
    </row>
    <row r="152" spans="1:20" ht="72" x14ac:dyDescent="0.55000000000000004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s="13" t="s">
        <v>8316</v>
      </c>
      <c r="S152" s="16">
        <v>42445.19430555556</v>
      </c>
      <c r="T152" s="16">
        <v>42489.19430555556</v>
      </c>
    </row>
    <row r="153" spans="1:20" ht="57.6" x14ac:dyDescent="0.55000000000000004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s="13" t="s">
        <v>8316</v>
      </c>
      <c r="S153" s="16">
        <v>42380.884872685187</v>
      </c>
      <c r="T153" s="16">
        <v>42398.249305555553</v>
      </c>
    </row>
    <row r="154" spans="1:20" x14ac:dyDescent="0.55000000000000004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s="13" t="s">
        <v>8316</v>
      </c>
      <c r="S154" s="16">
        <v>42762.942430555559</v>
      </c>
      <c r="T154" s="16">
        <v>42794.208333333328</v>
      </c>
    </row>
    <row r="155" spans="1:20" ht="72" x14ac:dyDescent="0.55000000000000004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s="13" t="s">
        <v>8316</v>
      </c>
      <c r="S155" s="16">
        <v>42567.840069444443</v>
      </c>
      <c r="T155" s="16">
        <v>42597.840069444443</v>
      </c>
    </row>
    <row r="156" spans="1:20" ht="72" x14ac:dyDescent="0.55000000000000004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s="13" t="s">
        <v>8316</v>
      </c>
      <c r="S156" s="16">
        <v>42232.702546296292</v>
      </c>
      <c r="T156" s="16">
        <v>42264.165972222225</v>
      </c>
    </row>
    <row r="157" spans="1:20" ht="72" x14ac:dyDescent="0.55000000000000004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s="13" t="s">
        <v>8316</v>
      </c>
      <c r="S157" s="16">
        <v>42239.957962962959</v>
      </c>
      <c r="T157" s="16">
        <v>42260</v>
      </c>
    </row>
    <row r="158" spans="1:20" ht="72" x14ac:dyDescent="0.55000000000000004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s="13" t="s">
        <v>8316</v>
      </c>
      <c r="S158" s="16">
        <v>42261.917395833334</v>
      </c>
      <c r="T158" s="16">
        <v>42291.917395833334</v>
      </c>
    </row>
    <row r="159" spans="1:20" ht="57.6" x14ac:dyDescent="0.55000000000000004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s="13" t="s">
        <v>8316</v>
      </c>
      <c r="S159" s="16">
        <v>42102.743773148148</v>
      </c>
      <c r="T159" s="16">
        <v>42123.743773148148</v>
      </c>
    </row>
    <row r="160" spans="1:20" ht="72" x14ac:dyDescent="0.55000000000000004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s="13" t="s">
        <v>8316</v>
      </c>
      <c r="S160" s="16">
        <v>42538.73583333334</v>
      </c>
      <c r="T160" s="16">
        <v>42583.290972222225</v>
      </c>
    </row>
    <row r="161" spans="1:20" ht="57.6" x14ac:dyDescent="0.55000000000000004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s="13" t="s">
        <v>8316</v>
      </c>
      <c r="S161" s="16">
        <v>42056.65143518518</v>
      </c>
      <c r="T161" s="16">
        <v>42091.609768518523</v>
      </c>
    </row>
    <row r="162" spans="1:20" ht="57.6" x14ac:dyDescent="0.55000000000000004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s="13" t="s">
        <v>8316</v>
      </c>
      <c r="S162" s="16">
        <v>42696.624444444446</v>
      </c>
      <c r="T162" s="16">
        <v>42726.624444444446</v>
      </c>
    </row>
    <row r="163" spans="1:20" ht="72" x14ac:dyDescent="0.55000000000000004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s="13" t="s">
        <v>8316</v>
      </c>
      <c r="S163" s="16">
        <v>42186.855879629627</v>
      </c>
      <c r="T163" s="16">
        <v>42216.855879629627</v>
      </c>
    </row>
    <row r="164" spans="1:20" ht="72" x14ac:dyDescent="0.55000000000000004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s="13" t="s">
        <v>8316</v>
      </c>
      <c r="S164" s="16">
        <v>42493.219236111108</v>
      </c>
      <c r="T164" s="16">
        <v>42531.125</v>
      </c>
    </row>
    <row r="165" spans="1:20" ht="72" x14ac:dyDescent="0.55000000000000004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s="13" t="s">
        <v>8316</v>
      </c>
      <c r="S165" s="16">
        <v>42475.057164351849</v>
      </c>
      <c r="T165" s="16">
        <v>42505.057164351849</v>
      </c>
    </row>
    <row r="166" spans="1:20" ht="57.6" x14ac:dyDescent="0.55000000000000004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s="13" t="s">
        <v>8316</v>
      </c>
      <c r="S166" s="16">
        <v>42452.876909722225</v>
      </c>
      <c r="T166" s="16">
        <v>42473.876909722225</v>
      </c>
    </row>
    <row r="167" spans="1:20" ht="43.2" x14ac:dyDescent="0.55000000000000004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s="13" t="s">
        <v>8316</v>
      </c>
      <c r="S167" s="16">
        <v>42253.928530092591</v>
      </c>
      <c r="T167" s="16">
        <v>42283.928530092591</v>
      </c>
    </row>
    <row r="168" spans="1:20" ht="57.6" x14ac:dyDescent="0.55000000000000004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s="13" t="s">
        <v>8316</v>
      </c>
      <c r="S168" s="16">
        <v>42264.29178240741</v>
      </c>
      <c r="T168" s="16">
        <v>42294.29178240741</v>
      </c>
    </row>
    <row r="169" spans="1:20" ht="57.6" x14ac:dyDescent="0.55000000000000004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s="13" t="s">
        <v>8316</v>
      </c>
      <c r="S169" s="16">
        <v>42664.809560185182</v>
      </c>
      <c r="T169" s="16">
        <v>42685.916666666672</v>
      </c>
    </row>
    <row r="170" spans="1:20" ht="57.6" x14ac:dyDescent="0.55000000000000004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s="13" t="s">
        <v>8316</v>
      </c>
      <c r="S170" s="16">
        <v>42382.244409722218</v>
      </c>
      <c r="T170" s="16">
        <v>42396.041666666672</v>
      </c>
    </row>
    <row r="171" spans="1:20" ht="72" x14ac:dyDescent="0.55000000000000004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s="13" t="s">
        <v>8316</v>
      </c>
      <c r="S171" s="16">
        <v>41826.871238425927</v>
      </c>
      <c r="T171" s="16">
        <v>41859.57916666667</v>
      </c>
    </row>
    <row r="172" spans="1:20" ht="57.6" x14ac:dyDescent="0.55000000000000004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s="13" t="s">
        <v>8316</v>
      </c>
      <c r="S172" s="16">
        <v>42499.039629629624</v>
      </c>
      <c r="T172" s="16">
        <v>42529.039629629624</v>
      </c>
    </row>
    <row r="173" spans="1:20" ht="57.6" x14ac:dyDescent="0.55000000000000004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s="13" t="s">
        <v>8316</v>
      </c>
      <c r="S173" s="16">
        <v>42513.045798611114</v>
      </c>
      <c r="T173" s="16">
        <v>42543.045798611114</v>
      </c>
    </row>
    <row r="174" spans="1:20" ht="72" x14ac:dyDescent="0.55000000000000004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s="13" t="s">
        <v>8316</v>
      </c>
      <c r="S174" s="16">
        <v>41914.100289351853</v>
      </c>
      <c r="T174" s="16">
        <v>41928.165972222225</v>
      </c>
    </row>
    <row r="175" spans="1:20" ht="72" x14ac:dyDescent="0.55000000000000004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s="13" t="s">
        <v>8316</v>
      </c>
      <c r="S175" s="16">
        <v>42521.010370370372</v>
      </c>
      <c r="T175" s="16">
        <v>42543.163194444445</v>
      </c>
    </row>
    <row r="176" spans="1:20" ht="72" x14ac:dyDescent="0.55000000000000004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s="13" t="s">
        <v>8316</v>
      </c>
      <c r="S176" s="16">
        <v>42041.714178240742</v>
      </c>
      <c r="T176" s="16">
        <v>42071.67251157407</v>
      </c>
    </row>
    <row r="177" spans="1:20" ht="72" x14ac:dyDescent="0.55000000000000004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s="13" t="s">
        <v>8316</v>
      </c>
      <c r="S177" s="16">
        <v>41822.57503472222</v>
      </c>
      <c r="T177" s="16">
        <v>41825.041666666664</v>
      </c>
    </row>
    <row r="178" spans="1:20" ht="72" x14ac:dyDescent="0.55000000000000004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s="13" t="s">
        <v>8316</v>
      </c>
      <c r="S178" s="16">
        <v>42248.697754629626</v>
      </c>
      <c r="T178" s="16">
        <v>42283.697754629626</v>
      </c>
    </row>
    <row r="179" spans="1:20" ht="72" x14ac:dyDescent="0.55000000000000004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s="13" t="s">
        <v>8316</v>
      </c>
      <c r="S179" s="16">
        <v>41809.860300925924</v>
      </c>
      <c r="T179" s="16">
        <v>41839.860300925924</v>
      </c>
    </row>
    <row r="180" spans="1:20" ht="72" x14ac:dyDescent="0.55000000000000004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s="13" t="s">
        <v>8316</v>
      </c>
      <c r="S180" s="16">
        <v>42148.676851851851</v>
      </c>
      <c r="T180" s="16">
        <v>42170.676851851851</v>
      </c>
    </row>
    <row r="181" spans="1:20" ht="43.2" x14ac:dyDescent="0.55000000000000004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s="13" t="s">
        <v>8316</v>
      </c>
      <c r="S181" s="16">
        <v>42185.521087962959</v>
      </c>
      <c r="T181" s="16">
        <v>42215.521087962959</v>
      </c>
    </row>
    <row r="182" spans="1:20" ht="43.2" x14ac:dyDescent="0.55000000000000004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s="13" t="s">
        <v>8316</v>
      </c>
      <c r="S182" s="16">
        <v>42769.574999999997</v>
      </c>
      <c r="T182" s="16">
        <v>42790.574999999997</v>
      </c>
    </row>
    <row r="183" spans="1:20" ht="57.6" x14ac:dyDescent="0.55000000000000004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s="13" t="s">
        <v>8316</v>
      </c>
      <c r="S183" s="16">
        <v>42549.665717592594</v>
      </c>
      <c r="T183" s="16">
        <v>42579.665717592594</v>
      </c>
    </row>
    <row r="184" spans="1:20" ht="72" x14ac:dyDescent="0.55000000000000004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s="13" t="s">
        <v>8316</v>
      </c>
      <c r="S184" s="16">
        <v>42685.974004629628</v>
      </c>
      <c r="T184" s="16">
        <v>42710.974004629628</v>
      </c>
    </row>
    <row r="185" spans="1:20" ht="57.6" x14ac:dyDescent="0.55000000000000004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s="13" t="s">
        <v>8316</v>
      </c>
      <c r="S185" s="16">
        <v>42062.296412037031</v>
      </c>
      <c r="T185" s="16">
        <v>42095.207638888889</v>
      </c>
    </row>
    <row r="186" spans="1:20" ht="72" x14ac:dyDescent="0.55000000000000004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s="13" t="s">
        <v>8316</v>
      </c>
      <c r="S186" s="16">
        <v>41851.200150462959</v>
      </c>
      <c r="T186" s="16">
        <v>41881.200150462959</v>
      </c>
    </row>
    <row r="187" spans="1:20" ht="72" x14ac:dyDescent="0.55000000000000004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s="13" t="s">
        <v>8316</v>
      </c>
      <c r="S187" s="16">
        <v>42053.106111111112</v>
      </c>
      <c r="T187" s="16">
        <v>42112.025694444441</v>
      </c>
    </row>
    <row r="188" spans="1:20" ht="57.6" x14ac:dyDescent="0.55000000000000004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s="13" t="s">
        <v>8316</v>
      </c>
      <c r="S188" s="16">
        <v>42054.024421296301</v>
      </c>
      <c r="T188" s="16">
        <v>42061.024421296301</v>
      </c>
    </row>
    <row r="189" spans="1:20" ht="72" x14ac:dyDescent="0.55000000000000004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s="13" t="s">
        <v>8316</v>
      </c>
      <c r="S189" s="16">
        <v>42466.558796296296</v>
      </c>
      <c r="T189" s="16">
        <v>42490.165972222225</v>
      </c>
    </row>
    <row r="190" spans="1:20" ht="72" x14ac:dyDescent="0.55000000000000004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s="13" t="s">
        <v>8316</v>
      </c>
      <c r="S190" s="16">
        <v>42513.110787037032</v>
      </c>
      <c r="T190" s="16">
        <v>42534.708333333328</v>
      </c>
    </row>
    <row r="191" spans="1:20" ht="57.6" x14ac:dyDescent="0.55000000000000004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s="13" t="s">
        <v>8316</v>
      </c>
      <c r="S191" s="16">
        <v>42270.7269212963</v>
      </c>
      <c r="T191" s="16">
        <v>42306.167361111111</v>
      </c>
    </row>
    <row r="192" spans="1:20" ht="57.6" x14ac:dyDescent="0.55000000000000004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s="13" t="s">
        <v>8316</v>
      </c>
      <c r="S192" s="16">
        <v>41932.311099537037</v>
      </c>
      <c r="T192" s="16">
        <v>41962.352766203709</v>
      </c>
    </row>
    <row r="193" spans="1:20" ht="57.6" x14ac:dyDescent="0.55000000000000004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s="13" t="s">
        <v>8316</v>
      </c>
      <c r="S193" s="16">
        <v>42746.057106481487</v>
      </c>
      <c r="T193" s="16">
        <v>42791.057106481487</v>
      </c>
    </row>
    <row r="194" spans="1:20" ht="72" x14ac:dyDescent="0.55000000000000004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s="13" t="s">
        <v>8316</v>
      </c>
      <c r="S194" s="16">
        <v>41866.025347222225</v>
      </c>
      <c r="T194" s="16">
        <v>41883.665972222225</v>
      </c>
    </row>
    <row r="195" spans="1:20" ht="57.6" x14ac:dyDescent="0.55000000000000004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s="13" t="s">
        <v>8316</v>
      </c>
      <c r="S195" s="16">
        <v>42056.091631944444</v>
      </c>
      <c r="T195" s="16">
        <v>42070.204861111109</v>
      </c>
    </row>
    <row r="196" spans="1:20" ht="57.6" x14ac:dyDescent="0.55000000000000004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s="13" t="s">
        <v>8316</v>
      </c>
      <c r="S196" s="16">
        <v>41851.771354166667</v>
      </c>
      <c r="T196" s="16">
        <v>41870.666666666664</v>
      </c>
    </row>
    <row r="197" spans="1:20" ht="72" x14ac:dyDescent="0.55000000000000004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s="13" t="s">
        <v>8316</v>
      </c>
      <c r="S197" s="16">
        <v>42321.101759259262</v>
      </c>
      <c r="T197" s="16">
        <v>42351.101759259262</v>
      </c>
    </row>
    <row r="198" spans="1:20" ht="72" x14ac:dyDescent="0.55000000000000004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s="13" t="s">
        <v>8316</v>
      </c>
      <c r="S198" s="16">
        <v>42107.067557870367</v>
      </c>
      <c r="T198" s="16">
        <v>42137.067557870367</v>
      </c>
    </row>
    <row r="199" spans="1:20" ht="57.6" x14ac:dyDescent="0.55000000000000004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s="13" t="s">
        <v>8316</v>
      </c>
      <c r="S199" s="16">
        <v>41969.199756944443</v>
      </c>
      <c r="T199" s="16">
        <v>42005.208333333328</v>
      </c>
    </row>
    <row r="200" spans="1:20" ht="43.2" x14ac:dyDescent="0.55000000000000004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s="13" t="s">
        <v>8316</v>
      </c>
      <c r="S200" s="16">
        <v>42690.334317129629</v>
      </c>
      <c r="T200" s="16">
        <v>42721.333333333328</v>
      </c>
    </row>
    <row r="201" spans="1:20" ht="43.2" x14ac:dyDescent="0.55000000000000004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s="13" t="s">
        <v>8316</v>
      </c>
      <c r="S201" s="16">
        <v>42312.874594907407</v>
      </c>
      <c r="T201" s="16">
        <v>42340.874594907407</v>
      </c>
    </row>
    <row r="202" spans="1:20" ht="57.6" x14ac:dyDescent="0.55000000000000004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s="13" t="s">
        <v>8316</v>
      </c>
      <c r="S202" s="16">
        <v>41855.548101851848</v>
      </c>
      <c r="T202" s="16">
        <v>41876.207638888889</v>
      </c>
    </row>
    <row r="203" spans="1:20" ht="72" x14ac:dyDescent="0.55000000000000004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s="13" t="s">
        <v>8316</v>
      </c>
      <c r="S203" s="16">
        <v>42059.701319444444</v>
      </c>
      <c r="T203" s="16">
        <v>42119.659652777773</v>
      </c>
    </row>
    <row r="204" spans="1:20" ht="72" x14ac:dyDescent="0.55000000000000004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s="13" t="s">
        <v>8316</v>
      </c>
      <c r="S204" s="16">
        <v>41937.95344907407</v>
      </c>
      <c r="T204" s="16">
        <v>41972.995115740734</v>
      </c>
    </row>
    <row r="205" spans="1:20" ht="57.6" x14ac:dyDescent="0.55000000000000004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s="13" t="s">
        <v>8316</v>
      </c>
      <c r="S205" s="16">
        <v>42044.184988425928</v>
      </c>
      <c r="T205" s="16">
        <v>42074.143321759257</v>
      </c>
    </row>
    <row r="206" spans="1:20" ht="72" x14ac:dyDescent="0.55000000000000004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s="13" t="s">
        <v>8316</v>
      </c>
      <c r="S206" s="16">
        <v>42524.782638888893</v>
      </c>
      <c r="T206" s="16">
        <v>42544.782638888893</v>
      </c>
    </row>
    <row r="207" spans="1:20" ht="72" x14ac:dyDescent="0.55000000000000004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s="13" t="s">
        <v>8316</v>
      </c>
      <c r="S207" s="16">
        <v>42292.087592592594</v>
      </c>
      <c r="T207" s="16">
        <v>42329.125</v>
      </c>
    </row>
    <row r="208" spans="1:20" ht="57.6" x14ac:dyDescent="0.55000000000000004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s="13" t="s">
        <v>8316</v>
      </c>
      <c r="S208" s="16">
        <v>41953.8675</v>
      </c>
      <c r="T208" s="16">
        <v>41983.8675</v>
      </c>
    </row>
    <row r="209" spans="1:20" ht="72" x14ac:dyDescent="0.55000000000000004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s="13" t="s">
        <v>8316</v>
      </c>
      <c r="S209" s="16">
        <v>41946.644745370373</v>
      </c>
      <c r="T209" s="16">
        <v>41976.644745370373</v>
      </c>
    </row>
    <row r="210" spans="1:20" ht="72" x14ac:dyDescent="0.55000000000000004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s="13" t="s">
        <v>8316</v>
      </c>
      <c r="S210" s="16">
        <v>41947.762592592589</v>
      </c>
      <c r="T210" s="16">
        <v>41987.762592592597</v>
      </c>
    </row>
    <row r="211" spans="1:20" ht="57.6" x14ac:dyDescent="0.55000000000000004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s="13" t="s">
        <v>8316</v>
      </c>
      <c r="S211" s="16">
        <v>42494.563449074078</v>
      </c>
      <c r="T211" s="16">
        <v>42524.563449074078</v>
      </c>
    </row>
    <row r="212" spans="1:20" ht="72" x14ac:dyDescent="0.55000000000000004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s="13" t="s">
        <v>8316</v>
      </c>
      <c r="S212" s="16">
        <v>41815.774826388886</v>
      </c>
      <c r="T212" s="16">
        <v>41830.774826388886</v>
      </c>
    </row>
    <row r="213" spans="1:20" ht="72" x14ac:dyDescent="0.55000000000000004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s="13" t="s">
        <v>8316</v>
      </c>
      <c r="S213" s="16">
        <v>41830.545694444445</v>
      </c>
      <c r="T213" s="16">
        <v>41859.936111111114</v>
      </c>
    </row>
    <row r="214" spans="1:20" ht="57.6" x14ac:dyDescent="0.55000000000000004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s="13" t="s">
        <v>8316</v>
      </c>
      <c r="S214" s="16">
        <v>41923.921643518523</v>
      </c>
      <c r="T214" s="16">
        <v>41949.031944444447</v>
      </c>
    </row>
    <row r="215" spans="1:20" ht="57.6" x14ac:dyDescent="0.55000000000000004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s="13" t="s">
        <v>8316</v>
      </c>
      <c r="S215" s="16">
        <v>41764.44663194444</v>
      </c>
      <c r="T215" s="16">
        <v>41791.165972222225</v>
      </c>
    </row>
    <row r="216" spans="1:20" ht="72" x14ac:dyDescent="0.55000000000000004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s="13" t="s">
        <v>8316</v>
      </c>
      <c r="S216" s="16">
        <v>41941.75203703704</v>
      </c>
      <c r="T216" s="16">
        <v>41964.708333333328</v>
      </c>
    </row>
    <row r="217" spans="1:20" ht="72" x14ac:dyDescent="0.55000000000000004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s="13" t="s">
        <v>8316</v>
      </c>
      <c r="S217" s="16">
        <v>41834.953865740739</v>
      </c>
      <c r="T217" s="16">
        <v>41879.953865740739</v>
      </c>
    </row>
    <row r="218" spans="1:20" ht="72" x14ac:dyDescent="0.55000000000000004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s="13" t="s">
        <v>8316</v>
      </c>
      <c r="S218" s="16">
        <v>42290.61855324074</v>
      </c>
      <c r="T218" s="16">
        <v>42320.104861111111</v>
      </c>
    </row>
    <row r="219" spans="1:20" ht="72" x14ac:dyDescent="0.55000000000000004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s="13" t="s">
        <v>8316</v>
      </c>
      <c r="S219" s="16">
        <v>42152.503495370373</v>
      </c>
      <c r="T219" s="16">
        <v>42172.503495370373</v>
      </c>
    </row>
    <row r="220" spans="1:20" ht="57.6" x14ac:dyDescent="0.55000000000000004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s="13" t="s">
        <v>8316</v>
      </c>
      <c r="S220" s="16">
        <v>41791.492777777778</v>
      </c>
      <c r="T220" s="16">
        <v>41836.492777777778</v>
      </c>
    </row>
    <row r="221" spans="1:20" ht="57.6" x14ac:dyDescent="0.55000000000000004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s="13" t="s">
        <v>8316</v>
      </c>
      <c r="S221" s="16">
        <v>41808.991944444446</v>
      </c>
      <c r="T221" s="16">
        <v>41838.991944444446</v>
      </c>
    </row>
    <row r="222" spans="1:20" ht="57.6" x14ac:dyDescent="0.55000000000000004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s="13" t="s">
        <v>8316</v>
      </c>
      <c r="S222" s="16">
        <v>42500.041550925926</v>
      </c>
      <c r="T222" s="16">
        <v>42527.291666666672</v>
      </c>
    </row>
    <row r="223" spans="1:20" ht="72" x14ac:dyDescent="0.55000000000000004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s="13" t="s">
        <v>8316</v>
      </c>
      <c r="S223" s="16">
        <v>42265.022824074069</v>
      </c>
      <c r="T223" s="16">
        <v>42285.022824074069</v>
      </c>
    </row>
    <row r="224" spans="1:20" ht="72" x14ac:dyDescent="0.55000000000000004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s="13" t="s">
        <v>8316</v>
      </c>
      <c r="S224" s="16">
        <v>42053.733078703706</v>
      </c>
      <c r="T224" s="16">
        <v>42063.207638888889</v>
      </c>
    </row>
    <row r="225" spans="1:20" ht="57.6" x14ac:dyDescent="0.55000000000000004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s="13" t="s">
        <v>8316</v>
      </c>
      <c r="S225" s="16">
        <v>42675.832465277781</v>
      </c>
      <c r="T225" s="16">
        <v>42705.332638888889</v>
      </c>
    </row>
    <row r="226" spans="1:20" ht="57.6" x14ac:dyDescent="0.55000000000000004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s="13" t="s">
        <v>8316</v>
      </c>
      <c r="S226" s="16">
        <v>42467.144166666665</v>
      </c>
      <c r="T226" s="16">
        <v>42477.979166666672</v>
      </c>
    </row>
    <row r="227" spans="1:20" ht="57.6" x14ac:dyDescent="0.55000000000000004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s="13" t="s">
        <v>8316</v>
      </c>
      <c r="S227" s="16">
        <v>41894.91375</v>
      </c>
      <c r="T227" s="16">
        <v>41938.029861111114</v>
      </c>
    </row>
    <row r="228" spans="1:20" ht="72" x14ac:dyDescent="0.55000000000000004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s="13" t="s">
        <v>8316</v>
      </c>
      <c r="S228" s="16">
        <v>41752.83457175926</v>
      </c>
      <c r="T228" s="16">
        <v>41782.83457175926</v>
      </c>
    </row>
    <row r="229" spans="1:20" ht="72" x14ac:dyDescent="0.55000000000000004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s="13" t="s">
        <v>8316</v>
      </c>
      <c r="S229" s="16">
        <v>42037.791238425925</v>
      </c>
      <c r="T229" s="16">
        <v>42067.791238425925</v>
      </c>
    </row>
    <row r="230" spans="1:20" ht="57.6" x14ac:dyDescent="0.55000000000000004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s="13" t="s">
        <v>8316</v>
      </c>
      <c r="S230" s="16">
        <v>42088.911354166667</v>
      </c>
      <c r="T230" s="16">
        <v>42118.911354166667</v>
      </c>
    </row>
    <row r="231" spans="1:20" ht="72" x14ac:dyDescent="0.55000000000000004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s="13" t="s">
        <v>8316</v>
      </c>
      <c r="S231" s="16">
        <v>42018.676898148144</v>
      </c>
      <c r="T231" s="16">
        <v>42040.290972222225</v>
      </c>
    </row>
    <row r="232" spans="1:20" ht="72" x14ac:dyDescent="0.55000000000000004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s="13" t="s">
        <v>8316</v>
      </c>
      <c r="S232" s="16">
        <v>41884.617314814815</v>
      </c>
      <c r="T232" s="16">
        <v>41916.617314814815</v>
      </c>
    </row>
    <row r="233" spans="1:20" ht="57.6" x14ac:dyDescent="0.55000000000000004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s="13" t="s">
        <v>8316</v>
      </c>
      <c r="S233" s="16">
        <v>41884.056747685187</v>
      </c>
      <c r="T233" s="16">
        <v>41903.083333333336</v>
      </c>
    </row>
    <row r="234" spans="1:20" ht="57.6" x14ac:dyDescent="0.55000000000000004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s="13" t="s">
        <v>8316</v>
      </c>
      <c r="S234" s="16">
        <v>41839.730937500004</v>
      </c>
      <c r="T234" s="16">
        <v>41869.730937500004</v>
      </c>
    </row>
    <row r="235" spans="1:20" ht="57.6" x14ac:dyDescent="0.55000000000000004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s="13" t="s">
        <v>8316</v>
      </c>
      <c r="S235" s="16">
        <v>42380.581180555557</v>
      </c>
      <c r="T235" s="16">
        <v>42405.916666666672</v>
      </c>
    </row>
    <row r="236" spans="1:20" ht="43.2" x14ac:dyDescent="0.55000000000000004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s="13" t="s">
        <v>8316</v>
      </c>
      <c r="S236" s="16">
        <v>41776.063136574077</v>
      </c>
      <c r="T236" s="16">
        <v>41807.125</v>
      </c>
    </row>
    <row r="237" spans="1:20" ht="72" x14ac:dyDescent="0.55000000000000004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s="13" t="s">
        <v>8316</v>
      </c>
      <c r="S237" s="16">
        <v>41800.380428240744</v>
      </c>
      <c r="T237" s="16">
        <v>41830.380428240744</v>
      </c>
    </row>
    <row r="238" spans="1:20" ht="72" x14ac:dyDescent="0.55000000000000004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s="13" t="s">
        <v>8316</v>
      </c>
      <c r="S238" s="16">
        <v>42572.61681712963</v>
      </c>
      <c r="T238" s="16">
        <v>42589.125</v>
      </c>
    </row>
    <row r="239" spans="1:20" ht="57.6" x14ac:dyDescent="0.55000000000000004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s="13" t="s">
        <v>8316</v>
      </c>
      <c r="S239" s="16">
        <v>41851.541585648149</v>
      </c>
      <c r="T239" s="16">
        <v>41872.686111111114</v>
      </c>
    </row>
    <row r="240" spans="1:20" ht="72" x14ac:dyDescent="0.55000000000000004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s="13" t="s">
        <v>8316</v>
      </c>
      <c r="S240" s="16">
        <v>42205.710879629631</v>
      </c>
      <c r="T240" s="16">
        <v>42235.710879629631</v>
      </c>
    </row>
    <row r="241" spans="1:20" ht="43.2" x14ac:dyDescent="0.55000000000000004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s="13" t="s">
        <v>8316</v>
      </c>
      <c r="S241" s="16">
        <v>42374.911226851851</v>
      </c>
      <c r="T241" s="16">
        <v>42388.207638888889</v>
      </c>
    </row>
    <row r="242" spans="1:20" ht="57.6" x14ac:dyDescent="0.55000000000000004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s="13" t="s">
        <v>8316</v>
      </c>
      <c r="S242" s="16">
        <v>41809.12300925926</v>
      </c>
      <c r="T242" s="16">
        <v>41831.677083333336</v>
      </c>
    </row>
    <row r="243" spans="1:20" ht="72" x14ac:dyDescent="0.55000000000000004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s="13" t="s">
        <v>8316</v>
      </c>
      <c r="S243" s="16">
        <v>42294.429641203707</v>
      </c>
      <c r="T243" s="16">
        <v>42321.845138888893</v>
      </c>
    </row>
    <row r="244" spans="1:20" ht="72" x14ac:dyDescent="0.55000000000000004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s="13" t="s">
        <v>8316</v>
      </c>
      <c r="S244" s="16">
        <v>42124.841111111105</v>
      </c>
      <c r="T244" s="16">
        <v>42154.841111111105</v>
      </c>
    </row>
    <row r="245" spans="1:20" ht="72" x14ac:dyDescent="0.55000000000000004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s="13" t="s">
        <v>8316</v>
      </c>
      <c r="S245" s="16">
        <v>41861.524837962963</v>
      </c>
      <c r="T245" s="16">
        <v>41891.524837962963</v>
      </c>
    </row>
    <row r="246" spans="1:20" ht="43.2" x14ac:dyDescent="0.55000000000000004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s="13" t="s">
        <v>8316</v>
      </c>
      <c r="S246" s="16">
        <v>42402.889027777783</v>
      </c>
      <c r="T246" s="16">
        <v>42447.847361111111</v>
      </c>
    </row>
    <row r="247" spans="1:20" ht="57.6" x14ac:dyDescent="0.55000000000000004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s="13" t="s">
        <v>8316</v>
      </c>
      <c r="S247" s="16">
        <v>41960.119085648148</v>
      </c>
      <c r="T247" s="16">
        <v>41990.119085648148</v>
      </c>
    </row>
    <row r="248" spans="1:20" ht="57.6" x14ac:dyDescent="0.55000000000000004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s="13" t="s">
        <v>8316</v>
      </c>
      <c r="S248" s="16">
        <v>42532.052523148144</v>
      </c>
      <c r="T248" s="16">
        <v>42560.166666666672</v>
      </c>
    </row>
    <row r="249" spans="1:20" ht="57.6" x14ac:dyDescent="0.55000000000000004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s="13" t="s">
        <v>8316</v>
      </c>
      <c r="S249" s="16">
        <v>42088.723692129628</v>
      </c>
      <c r="T249" s="16">
        <v>42115.723692129628</v>
      </c>
    </row>
    <row r="250" spans="1:20" ht="72" x14ac:dyDescent="0.55000000000000004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s="13" t="s">
        <v>8316</v>
      </c>
      <c r="S250" s="16">
        <v>41820.639189814814</v>
      </c>
      <c r="T250" s="16">
        <v>41843.165972222225</v>
      </c>
    </row>
    <row r="251" spans="1:20" ht="72" x14ac:dyDescent="0.55000000000000004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s="13" t="s">
        <v>8316</v>
      </c>
      <c r="S251" s="16">
        <v>42626.7503125</v>
      </c>
      <c r="T251" s="16">
        <v>42656.7503125</v>
      </c>
    </row>
    <row r="252" spans="1:20" ht="72" x14ac:dyDescent="0.55000000000000004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s="13" t="s">
        <v>8316</v>
      </c>
      <c r="S252" s="16">
        <v>41821.205636574072</v>
      </c>
      <c r="T252" s="16">
        <v>41852.290972222225</v>
      </c>
    </row>
    <row r="253" spans="1:20" ht="43.2" x14ac:dyDescent="0.55000000000000004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s="13" t="s">
        <v>8316</v>
      </c>
      <c r="S253" s="16">
        <v>42016.706678240742</v>
      </c>
      <c r="T253" s="16">
        <v>42047.249305555553</v>
      </c>
    </row>
    <row r="254" spans="1:20" ht="72" x14ac:dyDescent="0.55000000000000004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s="13" t="s">
        <v>8316</v>
      </c>
      <c r="S254" s="16">
        <v>42011.202581018515</v>
      </c>
      <c r="T254" s="16">
        <v>42038.185416666667</v>
      </c>
    </row>
    <row r="255" spans="1:20" ht="72" x14ac:dyDescent="0.55000000000000004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s="13" t="s">
        <v>8316</v>
      </c>
      <c r="S255" s="16">
        <v>42643.632858796293</v>
      </c>
      <c r="T255" s="16">
        <v>42672.125</v>
      </c>
    </row>
    <row r="256" spans="1:20" ht="57.6" x14ac:dyDescent="0.55000000000000004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s="13" t="s">
        <v>8316</v>
      </c>
      <c r="S256" s="16">
        <v>42179.898472222223</v>
      </c>
      <c r="T256" s="16">
        <v>42195.75</v>
      </c>
    </row>
    <row r="257" spans="1:20" ht="72" x14ac:dyDescent="0.55000000000000004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s="13" t="s">
        <v>8316</v>
      </c>
      <c r="S257" s="16">
        <v>42575.130057870367</v>
      </c>
      <c r="T257" s="16">
        <v>42605.130057870367</v>
      </c>
    </row>
    <row r="258" spans="1:20" ht="43.2" x14ac:dyDescent="0.55000000000000004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s="13" t="s">
        <v>8316</v>
      </c>
      <c r="S258" s="16">
        <v>42420.019097222219</v>
      </c>
      <c r="T258" s="16">
        <v>42479.977430555555</v>
      </c>
    </row>
    <row r="259" spans="1:20" x14ac:dyDescent="0.55000000000000004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s="13" t="s">
        <v>8316</v>
      </c>
      <c r="S259" s="16">
        <v>42053.671666666662</v>
      </c>
      <c r="T259" s="16">
        <v>42083.630000000005</v>
      </c>
    </row>
    <row r="260" spans="1:20" ht="57.6" x14ac:dyDescent="0.55000000000000004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s="13" t="s">
        <v>8316</v>
      </c>
      <c r="S260" s="16">
        <v>42605.765381944439</v>
      </c>
      <c r="T260" s="16">
        <v>42634.125</v>
      </c>
    </row>
    <row r="261" spans="1:20" ht="72" x14ac:dyDescent="0.55000000000000004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s="13" t="s">
        <v>8316</v>
      </c>
      <c r="S261" s="16">
        <v>42458.641724537039</v>
      </c>
      <c r="T261" s="16">
        <v>42488.641724537039</v>
      </c>
    </row>
    <row r="262" spans="1:20" ht="57.6" x14ac:dyDescent="0.55000000000000004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s="13" t="s">
        <v>8316</v>
      </c>
      <c r="S262" s="16">
        <v>42529.022013888884</v>
      </c>
      <c r="T262" s="16">
        <v>42566.901388888888</v>
      </c>
    </row>
    <row r="263" spans="1:20" ht="72" x14ac:dyDescent="0.55000000000000004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s="13" t="s">
        <v>8316</v>
      </c>
      <c r="S263" s="16">
        <v>41928.170497685183</v>
      </c>
      <c r="T263" s="16">
        <v>41949.249305555553</v>
      </c>
    </row>
    <row r="264" spans="1:20" ht="72" x14ac:dyDescent="0.55000000000000004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s="13" t="s">
        <v>8316</v>
      </c>
      <c r="S264" s="16">
        <v>42062.834444444445</v>
      </c>
      <c r="T264" s="16">
        <v>42083.852083333331</v>
      </c>
    </row>
    <row r="265" spans="1:20" ht="72" x14ac:dyDescent="0.55000000000000004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s="13" t="s">
        <v>8316</v>
      </c>
      <c r="S265" s="16">
        <v>41921.279976851853</v>
      </c>
      <c r="T265" s="16">
        <v>41939.125</v>
      </c>
    </row>
    <row r="266" spans="1:20" ht="57.6" x14ac:dyDescent="0.55000000000000004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s="13" t="s">
        <v>8316</v>
      </c>
      <c r="S266" s="16">
        <v>42128.736608796295</v>
      </c>
      <c r="T266" s="16">
        <v>42141.125</v>
      </c>
    </row>
    <row r="267" spans="1:20" ht="72" x14ac:dyDescent="0.55000000000000004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s="13" t="s">
        <v>8316</v>
      </c>
      <c r="S267" s="16">
        <v>42053.916921296302</v>
      </c>
      <c r="T267" s="16">
        <v>42079.875</v>
      </c>
    </row>
    <row r="268" spans="1:20" ht="72" x14ac:dyDescent="0.55000000000000004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s="13" t="s">
        <v>8316</v>
      </c>
      <c r="S268" s="16">
        <v>42171.317442129628</v>
      </c>
      <c r="T268" s="16">
        <v>42195.875</v>
      </c>
    </row>
    <row r="269" spans="1:20" ht="57.6" x14ac:dyDescent="0.55000000000000004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s="13" t="s">
        <v>8316</v>
      </c>
      <c r="S269" s="16">
        <v>41793.668761574074</v>
      </c>
      <c r="T269" s="16">
        <v>41823.668761574074</v>
      </c>
    </row>
    <row r="270" spans="1:20" ht="72" x14ac:dyDescent="0.55000000000000004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s="13" t="s">
        <v>8316</v>
      </c>
      <c r="S270" s="16">
        <v>42506.760405092587</v>
      </c>
      <c r="T270" s="16">
        <v>42536.760405092587</v>
      </c>
    </row>
    <row r="271" spans="1:20" ht="57.6" x14ac:dyDescent="0.55000000000000004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s="13" t="s">
        <v>8316</v>
      </c>
      <c r="S271" s="16">
        <v>42372.693055555559</v>
      </c>
      <c r="T271" s="16">
        <v>42402.693055555559</v>
      </c>
    </row>
    <row r="272" spans="1:20" ht="57.6" x14ac:dyDescent="0.55000000000000004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s="13" t="s">
        <v>8316</v>
      </c>
      <c r="S272" s="16">
        <v>42126.87501157407</v>
      </c>
      <c r="T272" s="16">
        <v>42158.290972222225</v>
      </c>
    </row>
    <row r="273" spans="1:20" ht="72" x14ac:dyDescent="0.55000000000000004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s="13" t="s">
        <v>8316</v>
      </c>
      <c r="S273" s="16">
        <v>42087.768055555556</v>
      </c>
      <c r="T273" s="16">
        <v>42111.666666666672</v>
      </c>
    </row>
    <row r="274" spans="1:20" ht="72" x14ac:dyDescent="0.55000000000000004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s="13" t="s">
        <v>8316</v>
      </c>
      <c r="S274" s="16">
        <v>42443.802361111113</v>
      </c>
      <c r="T274" s="16">
        <v>42473.802361111113</v>
      </c>
    </row>
    <row r="275" spans="1:20" ht="72" x14ac:dyDescent="0.55000000000000004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s="13" t="s">
        <v>8316</v>
      </c>
      <c r="S275" s="16">
        <v>42121.249814814815</v>
      </c>
      <c r="T275" s="16">
        <v>42142.249814814815</v>
      </c>
    </row>
    <row r="276" spans="1:20" ht="57.6" x14ac:dyDescent="0.55000000000000004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s="13" t="s">
        <v>8316</v>
      </c>
      <c r="S276" s="16">
        <v>42268.009224537032</v>
      </c>
      <c r="T276" s="16">
        <v>42303.009224537032</v>
      </c>
    </row>
    <row r="277" spans="1:20" ht="72" x14ac:dyDescent="0.55000000000000004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s="13" t="s">
        <v>8316</v>
      </c>
      <c r="S277" s="16">
        <v>41848.866157407407</v>
      </c>
      <c r="T277" s="16">
        <v>41868.21597222222</v>
      </c>
    </row>
    <row r="278" spans="1:20" ht="72" x14ac:dyDescent="0.55000000000000004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s="13" t="s">
        <v>8316</v>
      </c>
      <c r="S278" s="16">
        <v>42689.214988425927</v>
      </c>
      <c r="T278" s="16">
        <v>42700.25</v>
      </c>
    </row>
    <row r="279" spans="1:20" ht="72" x14ac:dyDescent="0.55000000000000004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s="13" t="s">
        <v>8316</v>
      </c>
      <c r="S279" s="16">
        <v>42584.846828703703</v>
      </c>
      <c r="T279" s="16">
        <v>42624.846828703703</v>
      </c>
    </row>
    <row r="280" spans="1:20" ht="72" x14ac:dyDescent="0.55000000000000004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s="13" t="s">
        <v>8316</v>
      </c>
      <c r="S280" s="16">
        <v>42511.741944444439</v>
      </c>
      <c r="T280" s="16">
        <v>42523.916666666672</v>
      </c>
    </row>
    <row r="281" spans="1:20" ht="72" x14ac:dyDescent="0.55000000000000004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s="13" t="s">
        <v>8316</v>
      </c>
      <c r="S281" s="16">
        <v>42132.036168981482</v>
      </c>
      <c r="T281" s="16">
        <v>42186.290972222225</v>
      </c>
    </row>
    <row r="282" spans="1:20" ht="72" x14ac:dyDescent="0.55000000000000004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s="13" t="s">
        <v>8316</v>
      </c>
      <c r="S282" s="16">
        <v>42419.91942129629</v>
      </c>
      <c r="T282" s="16">
        <v>42436.207638888889</v>
      </c>
    </row>
    <row r="283" spans="1:20" ht="72" x14ac:dyDescent="0.55000000000000004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s="13" t="s">
        <v>8316</v>
      </c>
      <c r="S283" s="16">
        <v>42430.839398148149</v>
      </c>
      <c r="T283" s="16">
        <v>42445.165972222225</v>
      </c>
    </row>
    <row r="284" spans="1:20" ht="72" x14ac:dyDescent="0.55000000000000004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s="13" t="s">
        <v>8316</v>
      </c>
      <c r="S284" s="16">
        <v>42297.748738425929</v>
      </c>
      <c r="T284" s="16">
        <v>42327.790405092594</v>
      </c>
    </row>
    <row r="285" spans="1:20" ht="100.8" x14ac:dyDescent="0.55000000000000004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s="13" t="s">
        <v>8316</v>
      </c>
      <c r="S285" s="16">
        <v>41760.935706018521</v>
      </c>
      <c r="T285" s="16">
        <v>41772.166666666664</v>
      </c>
    </row>
    <row r="286" spans="1:20" ht="72" x14ac:dyDescent="0.55000000000000004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s="13" t="s">
        <v>8316</v>
      </c>
      <c r="S286" s="16">
        <v>41829.734259259261</v>
      </c>
      <c r="T286" s="16">
        <v>41874.734259259261</v>
      </c>
    </row>
    <row r="287" spans="1:20" ht="57.6" x14ac:dyDescent="0.55000000000000004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s="13" t="s">
        <v>8316</v>
      </c>
      <c r="S287" s="16">
        <v>42491.92288194444</v>
      </c>
      <c r="T287" s="16">
        <v>42521.92288194444</v>
      </c>
    </row>
    <row r="288" spans="1:20" ht="72" x14ac:dyDescent="0.55000000000000004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s="13" t="s">
        <v>8316</v>
      </c>
      <c r="S288" s="16">
        <v>41950.859560185185</v>
      </c>
      <c r="T288" s="16">
        <v>41964.204861111109</v>
      </c>
    </row>
    <row r="289" spans="1:20" ht="72" x14ac:dyDescent="0.55000000000000004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s="13" t="s">
        <v>8316</v>
      </c>
      <c r="S289" s="16">
        <v>41802.62090277778</v>
      </c>
      <c r="T289" s="16">
        <v>41822.62090277778</v>
      </c>
    </row>
    <row r="290" spans="1:20" ht="72" x14ac:dyDescent="0.55000000000000004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s="13" t="s">
        <v>8316</v>
      </c>
      <c r="S290" s="16">
        <v>41781.096203703702</v>
      </c>
      <c r="T290" s="16">
        <v>41794.207638888889</v>
      </c>
    </row>
    <row r="291" spans="1:20" ht="72" x14ac:dyDescent="0.55000000000000004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s="13" t="s">
        <v>8316</v>
      </c>
      <c r="S291" s="16">
        <v>42020.846666666665</v>
      </c>
      <c r="T291" s="16">
        <v>42037.207638888889</v>
      </c>
    </row>
    <row r="292" spans="1:20" ht="57.6" x14ac:dyDescent="0.55000000000000004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s="13" t="s">
        <v>8316</v>
      </c>
      <c r="S292" s="16">
        <v>42125.772812499999</v>
      </c>
      <c r="T292" s="16">
        <v>42155.772812499999</v>
      </c>
    </row>
    <row r="293" spans="1:20" ht="57.6" x14ac:dyDescent="0.55000000000000004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s="13" t="s">
        <v>8316</v>
      </c>
      <c r="S293" s="16">
        <v>41856.010069444441</v>
      </c>
      <c r="T293" s="16">
        <v>41890.125</v>
      </c>
    </row>
    <row r="294" spans="1:20" ht="57.6" x14ac:dyDescent="0.55000000000000004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s="13" t="s">
        <v>8316</v>
      </c>
      <c r="S294" s="16">
        <v>41893.783553240741</v>
      </c>
      <c r="T294" s="16">
        <v>41914.597916666666</v>
      </c>
    </row>
    <row r="295" spans="1:20" ht="72" x14ac:dyDescent="0.55000000000000004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s="13" t="s">
        <v>8316</v>
      </c>
      <c r="S295" s="16">
        <v>41881.361342592594</v>
      </c>
      <c r="T295" s="16">
        <v>41911.361342592594</v>
      </c>
    </row>
    <row r="296" spans="1:20" ht="72" x14ac:dyDescent="0.55000000000000004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s="13" t="s">
        <v>8316</v>
      </c>
      <c r="S296" s="16">
        <v>41880.76357638889</v>
      </c>
      <c r="T296" s="16">
        <v>41895.166666666664</v>
      </c>
    </row>
    <row r="297" spans="1:20" ht="57.6" x14ac:dyDescent="0.55000000000000004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s="13" t="s">
        <v>8316</v>
      </c>
      <c r="S297" s="16">
        <v>42214.6956712963</v>
      </c>
      <c r="T297" s="16">
        <v>42225.666666666672</v>
      </c>
    </row>
    <row r="298" spans="1:20" ht="72" x14ac:dyDescent="0.55000000000000004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s="13" t="s">
        <v>8316</v>
      </c>
      <c r="S298" s="16">
        <v>42460.335312499999</v>
      </c>
      <c r="T298" s="16">
        <v>42488.249305555553</v>
      </c>
    </row>
    <row r="299" spans="1:20" ht="72" x14ac:dyDescent="0.55000000000000004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s="13" t="s">
        <v>8316</v>
      </c>
      <c r="S299" s="16">
        <v>42167.023206018523</v>
      </c>
      <c r="T299" s="16">
        <v>42196.165972222225</v>
      </c>
    </row>
    <row r="300" spans="1:20" ht="72" x14ac:dyDescent="0.55000000000000004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s="13" t="s">
        <v>8316</v>
      </c>
      <c r="S300" s="16">
        <v>42177.761782407411</v>
      </c>
      <c r="T300" s="16">
        <v>42198.041666666672</v>
      </c>
    </row>
    <row r="301" spans="1:20" ht="28.8" x14ac:dyDescent="0.55000000000000004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s="13" t="s">
        <v>8316</v>
      </c>
      <c r="S301" s="16">
        <v>42521.654328703706</v>
      </c>
      <c r="T301" s="16">
        <v>42551.654328703706</v>
      </c>
    </row>
    <row r="302" spans="1:20" ht="72" x14ac:dyDescent="0.55000000000000004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s="13" t="s">
        <v>8316</v>
      </c>
      <c r="S302" s="16">
        <v>41884.599849537037</v>
      </c>
      <c r="T302" s="16">
        <v>41900.165972222225</v>
      </c>
    </row>
    <row r="303" spans="1:20" ht="72" x14ac:dyDescent="0.55000000000000004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s="13" t="s">
        <v>8316</v>
      </c>
      <c r="S303" s="16">
        <v>42289.761192129634</v>
      </c>
      <c r="T303" s="16">
        <v>42319.802858796291</v>
      </c>
    </row>
    <row r="304" spans="1:20" ht="57.6" x14ac:dyDescent="0.55000000000000004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s="13" t="s">
        <v>8316</v>
      </c>
      <c r="S304" s="16">
        <v>42243.6252662037</v>
      </c>
      <c r="T304" s="16">
        <v>42278.6252662037</v>
      </c>
    </row>
    <row r="305" spans="1:20" ht="57.6" x14ac:dyDescent="0.55000000000000004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s="13" t="s">
        <v>8316</v>
      </c>
      <c r="S305" s="16">
        <v>42600.756041666667</v>
      </c>
      <c r="T305" s="16">
        <v>42621.756041666667</v>
      </c>
    </row>
    <row r="306" spans="1:20" ht="72" x14ac:dyDescent="0.55000000000000004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s="13" t="s">
        <v>8316</v>
      </c>
      <c r="S306" s="16">
        <v>41829.599791666667</v>
      </c>
      <c r="T306" s="16">
        <v>41889.599791666667</v>
      </c>
    </row>
    <row r="307" spans="1:20" ht="43.2" x14ac:dyDescent="0.55000000000000004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s="13" t="s">
        <v>8316</v>
      </c>
      <c r="S307" s="16">
        <v>42040.831678240742</v>
      </c>
      <c r="T307" s="16">
        <v>42070.831678240742</v>
      </c>
    </row>
    <row r="308" spans="1:20" ht="72" x14ac:dyDescent="0.55000000000000004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s="13" t="s">
        <v>8316</v>
      </c>
      <c r="S308" s="16">
        <v>42075.807395833333</v>
      </c>
      <c r="T308" s="16">
        <v>42105.807395833333</v>
      </c>
    </row>
    <row r="309" spans="1:20" ht="72" x14ac:dyDescent="0.55000000000000004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s="13" t="s">
        <v>8316</v>
      </c>
      <c r="S309" s="16">
        <v>42073.660694444443</v>
      </c>
      <c r="T309" s="16">
        <v>42095.165972222225</v>
      </c>
    </row>
    <row r="310" spans="1:20" ht="57.6" x14ac:dyDescent="0.55000000000000004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s="13" t="s">
        <v>8316</v>
      </c>
      <c r="S310" s="16">
        <v>42480.078715277778</v>
      </c>
      <c r="T310" s="16">
        <v>42504.165972222225</v>
      </c>
    </row>
    <row r="311" spans="1:20" ht="57.6" x14ac:dyDescent="0.55000000000000004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s="13" t="s">
        <v>8316</v>
      </c>
      <c r="S311" s="16">
        <v>42411.942291666666</v>
      </c>
      <c r="T311" s="16">
        <v>42434.041666666672</v>
      </c>
    </row>
    <row r="312" spans="1:20" ht="72" x14ac:dyDescent="0.55000000000000004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s="13" t="s">
        <v>8316</v>
      </c>
      <c r="S312" s="16">
        <v>41753.515856481477</v>
      </c>
      <c r="T312" s="16">
        <v>41781.921527777777</v>
      </c>
    </row>
    <row r="313" spans="1:20" ht="72" x14ac:dyDescent="0.55000000000000004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s="13" t="s">
        <v>8316</v>
      </c>
      <c r="S313" s="16">
        <v>42196.028703703705</v>
      </c>
      <c r="T313" s="16">
        <v>42228</v>
      </c>
    </row>
    <row r="314" spans="1:20" ht="57.6" x14ac:dyDescent="0.55000000000000004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s="13" t="s">
        <v>8316</v>
      </c>
      <c r="S314" s="16">
        <v>42016.050451388888</v>
      </c>
      <c r="T314" s="16">
        <v>42046.708333333328</v>
      </c>
    </row>
    <row r="315" spans="1:20" ht="72" x14ac:dyDescent="0.55000000000000004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s="13" t="s">
        <v>8316</v>
      </c>
      <c r="S315" s="16">
        <v>41730.276747685188</v>
      </c>
      <c r="T315" s="16">
        <v>41764.276747685188</v>
      </c>
    </row>
    <row r="316" spans="1:20" ht="115.2" x14ac:dyDescent="0.55000000000000004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s="13" t="s">
        <v>8316</v>
      </c>
      <c r="S316" s="16">
        <v>42203.680300925931</v>
      </c>
      <c r="T316" s="16">
        <v>42221.774999999994</v>
      </c>
    </row>
    <row r="317" spans="1:20" ht="72" x14ac:dyDescent="0.55000000000000004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s="13" t="s">
        <v>8316</v>
      </c>
      <c r="S317" s="16">
        <v>41974.743148148147</v>
      </c>
      <c r="T317" s="16">
        <v>42004.743148148147</v>
      </c>
    </row>
    <row r="318" spans="1:20" ht="72" x14ac:dyDescent="0.55000000000000004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s="13" t="s">
        <v>8316</v>
      </c>
      <c r="S318" s="16">
        <v>41869.740671296298</v>
      </c>
      <c r="T318" s="16">
        <v>41899.740671296298</v>
      </c>
    </row>
    <row r="319" spans="1:20" ht="57.6" x14ac:dyDescent="0.55000000000000004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s="13" t="s">
        <v>8316</v>
      </c>
      <c r="S319" s="16">
        <v>41982.688611111109</v>
      </c>
      <c r="T319" s="16">
        <v>42012.688611111109</v>
      </c>
    </row>
    <row r="320" spans="1:20" ht="57.6" x14ac:dyDescent="0.55000000000000004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s="13" t="s">
        <v>8316</v>
      </c>
      <c r="S320" s="16">
        <v>41976.331979166673</v>
      </c>
      <c r="T320" s="16">
        <v>42004.291666666672</v>
      </c>
    </row>
    <row r="321" spans="1:20" ht="72" x14ac:dyDescent="0.55000000000000004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s="13" t="s">
        <v>8316</v>
      </c>
      <c r="S321" s="16">
        <v>41926.942685185182</v>
      </c>
      <c r="T321" s="16">
        <v>41956.984351851846</v>
      </c>
    </row>
    <row r="322" spans="1:20" ht="72" x14ac:dyDescent="0.55000000000000004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s="13" t="s">
        <v>8316</v>
      </c>
      <c r="S322" s="16">
        <v>42561.783877314811</v>
      </c>
      <c r="T322" s="16">
        <v>42593.165972222225</v>
      </c>
    </row>
    <row r="323" spans="1:20" ht="57.6" x14ac:dyDescent="0.55000000000000004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s="13" t="s">
        <v>8316</v>
      </c>
      <c r="S323" s="16">
        <v>42649.54923611111</v>
      </c>
      <c r="T323" s="16">
        <v>42709.590902777782</v>
      </c>
    </row>
    <row r="324" spans="1:20" ht="57.6" x14ac:dyDescent="0.55000000000000004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s="13" t="s">
        <v>8316</v>
      </c>
      <c r="S324" s="16">
        <v>42093.786840277782</v>
      </c>
      <c r="T324" s="16">
        <v>42120.26944444445</v>
      </c>
    </row>
    <row r="325" spans="1:20" ht="57.6" x14ac:dyDescent="0.55000000000000004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s="13" t="s">
        <v>8316</v>
      </c>
      <c r="S325" s="16">
        <v>42026.176180555558</v>
      </c>
      <c r="T325" s="16">
        <v>42064.207638888889</v>
      </c>
    </row>
    <row r="326" spans="1:20" ht="57.6" x14ac:dyDescent="0.55000000000000004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s="13" t="s">
        <v>8316</v>
      </c>
      <c r="S326" s="16">
        <v>42451.095856481479</v>
      </c>
      <c r="T326" s="16">
        <v>42465.095856481479</v>
      </c>
    </row>
    <row r="327" spans="1:20" ht="72" x14ac:dyDescent="0.55000000000000004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s="13" t="s">
        <v>8316</v>
      </c>
      <c r="S327" s="16">
        <v>42418.425983796296</v>
      </c>
      <c r="T327" s="16">
        <v>42478.384317129632</v>
      </c>
    </row>
    <row r="328" spans="1:20" ht="57.6" x14ac:dyDescent="0.55000000000000004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s="13" t="s">
        <v>8316</v>
      </c>
      <c r="S328" s="16">
        <v>41964.716319444444</v>
      </c>
      <c r="T328" s="16">
        <v>41994.716319444444</v>
      </c>
    </row>
    <row r="329" spans="1:20" ht="28.8" x14ac:dyDescent="0.55000000000000004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s="13" t="s">
        <v>8316</v>
      </c>
      <c r="S329" s="16">
        <v>42576.697569444441</v>
      </c>
      <c r="T329" s="16">
        <v>42636.697569444441</v>
      </c>
    </row>
    <row r="330" spans="1:20" ht="57.6" x14ac:dyDescent="0.55000000000000004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s="13" t="s">
        <v>8316</v>
      </c>
      <c r="S330" s="16">
        <v>42125.647534722222</v>
      </c>
      <c r="T330" s="16">
        <v>42150.647534722222</v>
      </c>
    </row>
    <row r="331" spans="1:20" ht="72" x14ac:dyDescent="0.55000000000000004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s="13" t="s">
        <v>8316</v>
      </c>
      <c r="S331" s="16">
        <v>42003.948425925926</v>
      </c>
      <c r="T331" s="16">
        <v>42028.207638888889</v>
      </c>
    </row>
    <row r="332" spans="1:20" ht="57.6" x14ac:dyDescent="0.55000000000000004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s="13" t="s">
        <v>8316</v>
      </c>
      <c r="S332" s="16">
        <v>41988.829942129625</v>
      </c>
      <c r="T332" s="16">
        <v>42046.207638888889</v>
      </c>
    </row>
    <row r="333" spans="1:20" ht="57.6" x14ac:dyDescent="0.55000000000000004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s="13" t="s">
        <v>8316</v>
      </c>
      <c r="S333" s="16">
        <v>41974.898599537039</v>
      </c>
      <c r="T333" s="16">
        <v>42009.851388888885</v>
      </c>
    </row>
    <row r="334" spans="1:20" ht="72" x14ac:dyDescent="0.55000000000000004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s="13" t="s">
        <v>8316</v>
      </c>
      <c r="S334" s="16">
        <v>42592.066921296297</v>
      </c>
      <c r="T334" s="16">
        <v>42617.066921296297</v>
      </c>
    </row>
    <row r="335" spans="1:20" ht="43.2" x14ac:dyDescent="0.55000000000000004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s="13" t="s">
        <v>8316</v>
      </c>
      <c r="S335" s="16">
        <v>42050.008368055554</v>
      </c>
      <c r="T335" s="16">
        <v>42076.290972222225</v>
      </c>
    </row>
    <row r="336" spans="1:20" ht="43.2" x14ac:dyDescent="0.55000000000000004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s="13" t="s">
        <v>8316</v>
      </c>
      <c r="S336" s="16">
        <v>42417.585532407407</v>
      </c>
      <c r="T336" s="16">
        <v>42432.249305555553</v>
      </c>
    </row>
    <row r="337" spans="1:20" ht="57.6" x14ac:dyDescent="0.55000000000000004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s="13" t="s">
        <v>8316</v>
      </c>
      <c r="S337" s="16">
        <v>41866.79886574074</v>
      </c>
      <c r="T337" s="16">
        <v>41885.207638888889</v>
      </c>
    </row>
    <row r="338" spans="1:20" ht="57.6" x14ac:dyDescent="0.55000000000000004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s="13" t="s">
        <v>8316</v>
      </c>
      <c r="S338" s="16">
        <v>42220.79487268519</v>
      </c>
      <c r="T338" s="16">
        <v>42246</v>
      </c>
    </row>
    <row r="339" spans="1:20" ht="43.2" x14ac:dyDescent="0.55000000000000004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s="13" t="s">
        <v>8316</v>
      </c>
      <c r="S339" s="16">
        <v>42628.849120370374</v>
      </c>
      <c r="T339" s="16">
        <v>42656.849120370374</v>
      </c>
    </row>
    <row r="340" spans="1:20" ht="72" x14ac:dyDescent="0.55000000000000004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s="13" t="s">
        <v>8316</v>
      </c>
      <c r="S340" s="16">
        <v>42447.894432870366</v>
      </c>
      <c r="T340" s="16">
        <v>42507.894432870366</v>
      </c>
    </row>
    <row r="341" spans="1:20" ht="72" x14ac:dyDescent="0.55000000000000004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s="13" t="s">
        <v>8316</v>
      </c>
      <c r="S341" s="16">
        <v>42283.864351851851</v>
      </c>
      <c r="T341" s="16">
        <v>42313.906018518523</v>
      </c>
    </row>
    <row r="342" spans="1:20" ht="72" x14ac:dyDescent="0.55000000000000004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s="13" t="s">
        <v>8316</v>
      </c>
      <c r="S342" s="16">
        <v>42483.015694444446</v>
      </c>
      <c r="T342" s="16">
        <v>42489.290972222225</v>
      </c>
    </row>
    <row r="343" spans="1:20" ht="43.2" x14ac:dyDescent="0.55000000000000004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s="13" t="s">
        <v>8316</v>
      </c>
      <c r="S343" s="16">
        <v>41788.58997685185</v>
      </c>
      <c r="T343" s="16">
        <v>41818.58997685185</v>
      </c>
    </row>
    <row r="344" spans="1:20" ht="57.6" x14ac:dyDescent="0.55000000000000004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s="13" t="s">
        <v>8316</v>
      </c>
      <c r="S344" s="16">
        <v>42144.041851851856</v>
      </c>
      <c r="T344" s="16">
        <v>42174.041851851856</v>
      </c>
    </row>
    <row r="345" spans="1:20" ht="72" x14ac:dyDescent="0.55000000000000004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s="13" t="s">
        <v>8316</v>
      </c>
      <c r="S345" s="16">
        <v>42661.132245370376</v>
      </c>
      <c r="T345" s="16">
        <v>42693.916666666672</v>
      </c>
    </row>
    <row r="346" spans="1:20" ht="72" x14ac:dyDescent="0.55000000000000004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s="13" t="s">
        <v>8316</v>
      </c>
      <c r="S346" s="16">
        <v>42037.938206018516</v>
      </c>
      <c r="T346" s="16">
        <v>42068.166666666672</v>
      </c>
    </row>
    <row r="347" spans="1:20" ht="57.6" x14ac:dyDescent="0.55000000000000004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s="13" t="s">
        <v>8316</v>
      </c>
      <c r="S347" s="16">
        <v>42619.935694444444</v>
      </c>
      <c r="T347" s="16">
        <v>42643.875</v>
      </c>
    </row>
    <row r="348" spans="1:20" ht="43.2" x14ac:dyDescent="0.55000000000000004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s="13" t="s">
        <v>8316</v>
      </c>
      <c r="S348" s="16">
        <v>41877.221886574072</v>
      </c>
      <c r="T348" s="16">
        <v>41910.140972222223</v>
      </c>
    </row>
    <row r="349" spans="1:20" ht="43.2" x14ac:dyDescent="0.55000000000000004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s="13" t="s">
        <v>8316</v>
      </c>
      <c r="S349" s="16">
        <v>41828.736921296295</v>
      </c>
      <c r="T349" s="16">
        <v>41846.291666666664</v>
      </c>
    </row>
    <row r="350" spans="1:20" ht="100.8" x14ac:dyDescent="0.55000000000000004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s="13" t="s">
        <v>8316</v>
      </c>
      <c r="S350" s="16">
        <v>42545.774189814809</v>
      </c>
      <c r="T350" s="16">
        <v>42605.774189814809</v>
      </c>
    </row>
    <row r="351" spans="1:20" ht="72" x14ac:dyDescent="0.55000000000000004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s="13" t="s">
        <v>8316</v>
      </c>
      <c r="S351" s="16">
        <v>42460.741747685184</v>
      </c>
      <c r="T351" s="16">
        <v>42511.165972222225</v>
      </c>
    </row>
    <row r="352" spans="1:20" ht="43.2" x14ac:dyDescent="0.55000000000000004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s="13" t="s">
        <v>8316</v>
      </c>
      <c r="S352" s="16">
        <v>41887.292187500003</v>
      </c>
      <c r="T352" s="16">
        <v>41917.292187500003</v>
      </c>
    </row>
    <row r="353" spans="1:20" ht="57.6" x14ac:dyDescent="0.55000000000000004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s="13" t="s">
        <v>8316</v>
      </c>
      <c r="S353" s="16">
        <v>41828.646319444444</v>
      </c>
      <c r="T353" s="16">
        <v>41861.665972222225</v>
      </c>
    </row>
    <row r="354" spans="1:20" ht="72" x14ac:dyDescent="0.55000000000000004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s="13" t="s">
        <v>8316</v>
      </c>
      <c r="S354" s="16">
        <v>42173.803217592591</v>
      </c>
      <c r="T354" s="16">
        <v>42203.290972222225</v>
      </c>
    </row>
    <row r="355" spans="1:20" ht="43.2" x14ac:dyDescent="0.55000000000000004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s="13" t="s">
        <v>8316</v>
      </c>
      <c r="S355" s="16">
        <v>41775.858564814815</v>
      </c>
      <c r="T355" s="16">
        <v>41822.165972222225</v>
      </c>
    </row>
    <row r="356" spans="1:20" ht="57.6" x14ac:dyDescent="0.55000000000000004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s="13" t="s">
        <v>8316</v>
      </c>
      <c r="S356" s="16">
        <v>42055.277199074073</v>
      </c>
      <c r="T356" s="16">
        <v>42082.610416666663</v>
      </c>
    </row>
    <row r="357" spans="1:20" ht="57.6" x14ac:dyDescent="0.55000000000000004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s="13" t="s">
        <v>8316</v>
      </c>
      <c r="S357" s="16">
        <v>42447.896666666667</v>
      </c>
      <c r="T357" s="16">
        <v>42470.166666666672</v>
      </c>
    </row>
    <row r="358" spans="1:20" ht="57.6" x14ac:dyDescent="0.55000000000000004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s="13" t="s">
        <v>8316</v>
      </c>
      <c r="S358" s="16">
        <v>42523.248715277776</v>
      </c>
      <c r="T358" s="16">
        <v>42537.248715277776</v>
      </c>
    </row>
    <row r="359" spans="1:20" ht="28.8" x14ac:dyDescent="0.55000000000000004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s="13" t="s">
        <v>8316</v>
      </c>
      <c r="S359" s="16">
        <v>41822.90488425926</v>
      </c>
      <c r="T359" s="16">
        <v>41844.291666666664</v>
      </c>
    </row>
    <row r="360" spans="1:20" ht="72" x14ac:dyDescent="0.55000000000000004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s="13" t="s">
        <v>8316</v>
      </c>
      <c r="S360" s="16">
        <v>42185.556157407409</v>
      </c>
      <c r="T360" s="16">
        <v>42208.772916666669</v>
      </c>
    </row>
    <row r="361" spans="1:20" ht="72" x14ac:dyDescent="0.55000000000000004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s="13" t="s">
        <v>8316</v>
      </c>
      <c r="S361" s="16">
        <v>41820.62809027778</v>
      </c>
      <c r="T361" s="16">
        <v>41841.165972222225</v>
      </c>
    </row>
    <row r="362" spans="1:20" ht="72" x14ac:dyDescent="0.55000000000000004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s="13" t="s">
        <v>8316</v>
      </c>
      <c r="S362" s="16">
        <v>41876.815787037034</v>
      </c>
      <c r="T362" s="16">
        <v>41894.815787037034</v>
      </c>
    </row>
    <row r="363" spans="1:20" ht="43.2" x14ac:dyDescent="0.55000000000000004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s="13" t="s">
        <v>8316</v>
      </c>
      <c r="S363" s="16">
        <v>41802.574282407404</v>
      </c>
      <c r="T363" s="16">
        <v>41823.165972222225</v>
      </c>
    </row>
    <row r="364" spans="1:20" ht="72" x14ac:dyDescent="0.55000000000000004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s="13" t="s">
        <v>8316</v>
      </c>
      <c r="S364" s="16">
        <v>41786.761354166665</v>
      </c>
      <c r="T364" s="16">
        <v>41821.207638888889</v>
      </c>
    </row>
    <row r="365" spans="1:20" ht="57.6" x14ac:dyDescent="0.55000000000000004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s="13" t="s">
        <v>8316</v>
      </c>
      <c r="S365" s="16">
        <v>42627.454097222217</v>
      </c>
      <c r="T365" s="16">
        <v>42648.454097222217</v>
      </c>
    </row>
    <row r="366" spans="1:20" ht="72" x14ac:dyDescent="0.55000000000000004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s="13" t="s">
        <v>8316</v>
      </c>
      <c r="S366" s="16">
        <v>42374.651504629626</v>
      </c>
      <c r="T366" s="16">
        <v>42384.651504629626</v>
      </c>
    </row>
    <row r="367" spans="1:20" ht="72" x14ac:dyDescent="0.55000000000000004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s="13" t="s">
        <v>8316</v>
      </c>
      <c r="S367" s="16">
        <v>41772.685393518521</v>
      </c>
      <c r="T367" s="16">
        <v>41806.290972222225</v>
      </c>
    </row>
    <row r="368" spans="1:20" ht="57.6" x14ac:dyDescent="0.55000000000000004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s="13" t="s">
        <v>8316</v>
      </c>
      <c r="S368" s="16">
        <v>42633.116851851853</v>
      </c>
      <c r="T368" s="16">
        <v>42663.116851851853</v>
      </c>
    </row>
    <row r="369" spans="1:20" ht="72" x14ac:dyDescent="0.55000000000000004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s="13" t="s">
        <v>8316</v>
      </c>
      <c r="S369" s="16">
        <v>42219.180393518516</v>
      </c>
      <c r="T369" s="16">
        <v>42249.180393518516</v>
      </c>
    </row>
    <row r="370" spans="1:20" ht="72" x14ac:dyDescent="0.55000000000000004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s="13" t="s">
        <v>8316</v>
      </c>
      <c r="S370" s="16">
        <v>41753.593275462961</v>
      </c>
      <c r="T370" s="16">
        <v>41778.875</v>
      </c>
    </row>
    <row r="371" spans="1:20" ht="57.6" x14ac:dyDescent="0.55000000000000004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s="13" t="s">
        <v>8316</v>
      </c>
      <c r="S371" s="16">
        <v>42230.662731481483</v>
      </c>
      <c r="T371" s="16">
        <v>42245.165972222225</v>
      </c>
    </row>
    <row r="372" spans="1:20" ht="72" x14ac:dyDescent="0.55000000000000004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s="13" t="s">
        <v>8316</v>
      </c>
      <c r="S372" s="16">
        <v>41787.218229166669</v>
      </c>
      <c r="T372" s="16">
        <v>41817.218229166669</v>
      </c>
    </row>
    <row r="373" spans="1:20" ht="72" x14ac:dyDescent="0.55000000000000004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s="13" t="s">
        <v>8316</v>
      </c>
      <c r="S373" s="16">
        <v>42147.826840277776</v>
      </c>
      <c r="T373" s="16">
        <v>42176.934027777781</v>
      </c>
    </row>
    <row r="374" spans="1:20" ht="57.6" x14ac:dyDescent="0.55000000000000004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s="13" t="s">
        <v>8316</v>
      </c>
      <c r="S374" s="16">
        <v>41940.598182870373</v>
      </c>
      <c r="T374" s="16">
        <v>41970.639849537038</v>
      </c>
    </row>
    <row r="375" spans="1:20" ht="28.8" x14ac:dyDescent="0.55000000000000004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s="13" t="s">
        <v>8316</v>
      </c>
      <c r="S375" s="16">
        <v>42020.700567129628</v>
      </c>
      <c r="T375" s="16">
        <v>42065.207638888889</v>
      </c>
    </row>
    <row r="376" spans="1:20" ht="43.2" x14ac:dyDescent="0.55000000000000004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s="13" t="s">
        <v>8316</v>
      </c>
      <c r="S376" s="16">
        <v>41891.96503472222</v>
      </c>
      <c r="T376" s="16">
        <v>41901</v>
      </c>
    </row>
    <row r="377" spans="1:20" ht="57.6" x14ac:dyDescent="0.55000000000000004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s="13" t="s">
        <v>8316</v>
      </c>
      <c r="S377" s="16">
        <v>42490.133877314816</v>
      </c>
      <c r="T377" s="16">
        <v>42527.083333333328</v>
      </c>
    </row>
    <row r="378" spans="1:20" ht="72" x14ac:dyDescent="0.55000000000000004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s="13" t="s">
        <v>8316</v>
      </c>
      <c r="S378" s="16">
        <v>41995.870486111111</v>
      </c>
      <c r="T378" s="16">
        <v>42015.870486111111</v>
      </c>
    </row>
    <row r="379" spans="1:20" ht="57.6" x14ac:dyDescent="0.55000000000000004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s="13" t="s">
        <v>8316</v>
      </c>
      <c r="S379" s="16">
        <v>42401.806562500002</v>
      </c>
      <c r="T379" s="16">
        <v>42431.806562500002</v>
      </c>
    </row>
    <row r="380" spans="1:20" ht="72" x14ac:dyDescent="0.55000000000000004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s="13" t="s">
        <v>8316</v>
      </c>
      <c r="S380" s="16">
        <v>41897.602037037039</v>
      </c>
      <c r="T380" s="16">
        <v>41927.602037037039</v>
      </c>
    </row>
    <row r="381" spans="1:20" ht="28.8" x14ac:dyDescent="0.55000000000000004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s="13" t="s">
        <v>8316</v>
      </c>
      <c r="S381" s="16">
        <v>41882.585648148146</v>
      </c>
      <c r="T381" s="16">
        <v>41912.666666666664</v>
      </c>
    </row>
    <row r="382" spans="1:20" ht="72" x14ac:dyDescent="0.55000000000000004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s="13" t="s">
        <v>8316</v>
      </c>
      <c r="S382" s="16">
        <v>42556.504490740743</v>
      </c>
      <c r="T382" s="16">
        <v>42595.290972222225</v>
      </c>
    </row>
    <row r="383" spans="1:20" ht="57.6" x14ac:dyDescent="0.55000000000000004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s="13" t="s">
        <v>8316</v>
      </c>
      <c r="S383" s="16">
        <v>41792.542986111112</v>
      </c>
      <c r="T383" s="16">
        <v>41813.75</v>
      </c>
    </row>
    <row r="384" spans="1:20" ht="57.6" x14ac:dyDescent="0.55000000000000004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s="13" t="s">
        <v>8316</v>
      </c>
      <c r="S384" s="16">
        <v>41879.913761574076</v>
      </c>
      <c r="T384" s="16">
        <v>41894.913761574076</v>
      </c>
    </row>
    <row r="385" spans="1:20" ht="57.6" x14ac:dyDescent="0.55000000000000004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s="13" t="s">
        <v>8316</v>
      </c>
      <c r="S385" s="16">
        <v>42552.048356481479</v>
      </c>
      <c r="T385" s="16">
        <v>42573.226388888885</v>
      </c>
    </row>
    <row r="386" spans="1:20" ht="72" x14ac:dyDescent="0.55000000000000004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s="13" t="s">
        <v>8316</v>
      </c>
      <c r="S386" s="16">
        <v>41810.142199074071</v>
      </c>
      <c r="T386" s="16">
        <v>41824.142199074071</v>
      </c>
    </row>
    <row r="387" spans="1:20" ht="43.2" x14ac:dyDescent="0.55000000000000004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s="13" t="s">
        <v>8316</v>
      </c>
      <c r="S387" s="16">
        <v>42072.576249999998</v>
      </c>
      <c r="T387" s="16">
        <v>42097.576249999998</v>
      </c>
    </row>
    <row r="388" spans="1:20" ht="43.2" x14ac:dyDescent="0.55000000000000004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s="13" t="s">
        <v>8316</v>
      </c>
      <c r="S388" s="16">
        <v>41779.724224537036</v>
      </c>
      <c r="T388" s="16">
        <v>41805.666666666664</v>
      </c>
    </row>
    <row r="389" spans="1:20" ht="72" x14ac:dyDescent="0.55000000000000004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s="13" t="s">
        <v>8316</v>
      </c>
      <c r="S389" s="16">
        <v>42134.172071759262</v>
      </c>
      <c r="T389" s="16">
        <v>42155.290972222225</v>
      </c>
    </row>
    <row r="390" spans="1:20" ht="57.6" x14ac:dyDescent="0.55000000000000004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s="13" t="s">
        <v>8316</v>
      </c>
      <c r="S390" s="16">
        <v>42505.738032407404</v>
      </c>
      <c r="T390" s="16">
        <v>42525.738032407404</v>
      </c>
    </row>
    <row r="391" spans="1:20" ht="72" x14ac:dyDescent="0.55000000000000004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s="13" t="s">
        <v>8316</v>
      </c>
      <c r="S391" s="16">
        <v>42118.556331018524</v>
      </c>
      <c r="T391" s="16">
        <v>42150.165972222225</v>
      </c>
    </row>
    <row r="392" spans="1:20" ht="57.6" x14ac:dyDescent="0.55000000000000004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s="13" t="s">
        <v>8316</v>
      </c>
      <c r="S392" s="16">
        <v>42360.887835648144</v>
      </c>
      <c r="T392" s="16">
        <v>42390.887835648144</v>
      </c>
    </row>
    <row r="393" spans="1:20" ht="43.2" x14ac:dyDescent="0.55000000000000004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s="13" t="s">
        <v>8316</v>
      </c>
      <c r="S393" s="16">
        <v>42165.993125000001</v>
      </c>
      <c r="T393" s="16">
        <v>42187.993125000001</v>
      </c>
    </row>
    <row r="394" spans="1:20" ht="72" x14ac:dyDescent="0.55000000000000004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s="13" t="s">
        <v>8316</v>
      </c>
      <c r="S394" s="16">
        <v>41927.936157407406</v>
      </c>
      <c r="T394" s="16">
        <v>41948.977824074071</v>
      </c>
    </row>
    <row r="395" spans="1:20" ht="57.6" x14ac:dyDescent="0.55000000000000004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s="13" t="s">
        <v>8316</v>
      </c>
      <c r="S395" s="16">
        <v>42462.140868055561</v>
      </c>
      <c r="T395" s="16">
        <v>42489.875</v>
      </c>
    </row>
    <row r="396" spans="1:20" ht="57.6" x14ac:dyDescent="0.55000000000000004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s="13" t="s">
        <v>8316</v>
      </c>
      <c r="S396" s="16">
        <v>42632.348310185189</v>
      </c>
      <c r="T396" s="16">
        <v>42663.204861111109</v>
      </c>
    </row>
    <row r="397" spans="1:20" ht="72" x14ac:dyDescent="0.55000000000000004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s="13" t="s">
        <v>8316</v>
      </c>
      <c r="S397" s="16">
        <v>42054.849050925928</v>
      </c>
      <c r="T397" s="16">
        <v>42084.807384259257</v>
      </c>
    </row>
    <row r="398" spans="1:20" ht="72" x14ac:dyDescent="0.55000000000000004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s="13" t="s">
        <v>8316</v>
      </c>
      <c r="S398" s="16">
        <v>42497.275706018518</v>
      </c>
      <c r="T398" s="16">
        <v>42535.904861111107</v>
      </c>
    </row>
    <row r="399" spans="1:20" ht="72" x14ac:dyDescent="0.55000000000000004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s="13" t="s">
        <v>8316</v>
      </c>
      <c r="S399" s="16">
        <v>42058.904074074075</v>
      </c>
      <c r="T399" s="16">
        <v>42095.165972222225</v>
      </c>
    </row>
    <row r="400" spans="1:20" ht="72" x14ac:dyDescent="0.55000000000000004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s="13" t="s">
        <v>8316</v>
      </c>
      <c r="S400" s="16">
        <v>41807.690081018518</v>
      </c>
      <c r="T400" s="16">
        <v>41837.690081018518</v>
      </c>
    </row>
    <row r="401" spans="1:20" ht="72" x14ac:dyDescent="0.55000000000000004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s="13" t="s">
        <v>8316</v>
      </c>
      <c r="S401" s="16">
        <v>42284.69694444444</v>
      </c>
      <c r="T401" s="16">
        <v>42301.165972222225</v>
      </c>
    </row>
    <row r="402" spans="1:20" ht="57.6" x14ac:dyDescent="0.55000000000000004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s="13" t="s">
        <v>8316</v>
      </c>
      <c r="S402" s="16">
        <v>42045.84238425926</v>
      </c>
      <c r="T402" s="16">
        <v>42075.800717592589</v>
      </c>
    </row>
    <row r="403" spans="1:20" ht="57.6" x14ac:dyDescent="0.55000000000000004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s="13" t="s">
        <v>8316</v>
      </c>
      <c r="S403" s="16">
        <v>42184.209537037037</v>
      </c>
      <c r="T403" s="16">
        <v>42202.876388888893</v>
      </c>
    </row>
    <row r="404" spans="1:20" ht="72" x14ac:dyDescent="0.55000000000000004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s="13" t="s">
        <v>8316</v>
      </c>
      <c r="S404" s="16">
        <v>42341.180636574078</v>
      </c>
      <c r="T404" s="16">
        <v>42373.180636574078</v>
      </c>
    </row>
    <row r="405" spans="1:20" ht="72" x14ac:dyDescent="0.55000000000000004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s="13" t="s">
        <v>8316</v>
      </c>
      <c r="S405" s="16">
        <v>42170.910231481481</v>
      </c>
      <c r="T405" s="16">
        <v>42205.165972222225</v>
      </c>
    </row>
    <row r="406" spans="1:20" ht="72" x14ac:dyDescent="0.55000000000000004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s="13" t="s">
        <v>8316</v>
      </c>
      <c r="S406" s="16">
        <v>42151.069606481484</v>
      </c>
      <c r="T406" s="16">
        <v>42172.069606481484</v>
      </c>
    </row>
    <row r="407" spans="1:20" ht="72" x14ac:dyDescent="0.55000000000000004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s="13" t="s">
        <v>8316</v>
      </c>
      <c r="S407" s="16">
        <v>41944.527627314819</v>
      </c>
      <c r="T407" s="16">
        <v>42004.569293981483</v>
      </c>
    </row>
    <row r="408" spans="1:20" ht="72" x14ac:dyDescent="0.55000000000000004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s="13" t="s">
        <v>8316</v>
      </c>
      <c r="S408" s="16">
        <v>42593.865405092598</v>
      </c>
      <c r="T408" s="16">
        <v>42613.865405092598</v>
      </c>
    </row>
    <row r="409" spans="1:20" ht="57.6" x14ac:dyDescent="0.55000000000000004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s="13" t="s">
        <v>8316</v>
      </c>
      <c r="S409" s="16">
        <v>42503.740868055553</v>
      </c>
      <c r="T409" s="16">
        <v>42517.740868055553</v>
      </c>
    </row>
    <row r="410" spans="1:20" ht="72" x14ac:dyDescent="0.55000000000000004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s="13" t="s">
        <v>8316</v>
      </c>
      <c r="S410" s="16">
        <v>41927.848900462966</v>
      </c>
      <c r="T410" s="16">
        <v>41948.890567129631</v>
      </c>
    </row>
    <row r="411" spans="1:20" ht="72" x14ac:dyDescent="0.55000000000000004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s="13" t="s">
        <v>8316</v>
      </c>
      <c r="S411" s="16">
        <v>42375.114988425921</v>
      </c>
      <c r="T411" s="16">
        <v>42420.114988425921</v>
      </c>
    </row>
    <row r="412" spans="1:20" ht="57.6" x14ac:dyDescent="0.55000000000000004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s="13" t="s">
        <v>8316</v>
      </c>
      <c r="S412" s="16">
        <v>42553.926527777774</v>
      </c>
      <c r="T412" s="16">
        <v>42585.172916666663</v>
      </c>
    </row>
    <row r="413" spans="1:20" ht="72" x14ac:dyDescent="0.55000000000000004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s="13" t="s">
        <v>8316</v>
      </c>
      <c r="S413" s="16">
        <v>42155.142638888887</v>
      </c>
      <c r="T413" s="16">
        <v>42215.142638888887</v>
      </c>
    </row>
  </sheetData>
  <conditionalFormatting sqref="F2:F12">
    <cfRule type="cellIs" dxfId="34" priority="44" operator="equal">
      <formula>"failed"</formula>
    </cfRule>
    <cfRule type="cellIs" dxfId="33" priority="45" operator="equal">
      <formula>"live"</formula>
    </cfRule>
    <cfRule type="cellIs" dxfId="32" priority="46" operator="equal">
      <formula>"canceled"</formula>
    </cfRule>
    <cfRule type="cellIs" dxfId="31" priority="47" operator="equal">
      <formula>"canceled"</formula>
    </cfRule>
    <cfRule type="cellIs" dxfId="30" priority="48" operator="equal">
      <formula>"successful"</formula>
    </cfRule>
  </conditionalFormatting>
  <conditionalFormatting sqref="O2:O12">
    <cfRule type="colorScale" priority="43">
      <colorScale>
        <cfvo type="min"/>
        <cfvo type="max"/>
        <color rgb="FFFF0000"/>
        <color rgb="FF0070C0"/>
      </colorScale>
    </cfRule>
  </conditionalFormatting>
  <conditionalFormatting sqref="O2:O12">
    <cfRule type="colorScale" priority="42">
      <colorScale>
        <cfvo type="min"/>
        <cfvo type="percent" val="90"/>
        <color rgb="FFFF9999"/>
        <color theme="8" tint="0.39997558519241921"/>
      </colorScale>
    </cfRule>
  </conditionalFormatting>
  <conditionalFormatting sqref="F1">
    <cfRule type="cellIs" dxfId="29" priority="37" operator="equal">
      <formula>"failed"</formula>
    </cfRule>
    <cfRule type="cellIs" dxfId="28" priority="38" operator="equal">
      <formula>"live"</formula>
    </cfRule>
    <cfRule type="cellIs" dxfId="27" priority="39" operator="equal">
      <formula>"canceled"</formula>
    </cfRule>
    <cfRule type="cellIs" dxfId="26" priority="40" operator="equal">
      <formula>"canceled"</formula>
    </cfRule>
    <cfRule type="cellIs" dxfId="25" priority="41" operator="equal">
      <formula>"successful"</formula>
    </cfRule>
  </conditionalFormatting>
  <conditionalFormatting sqref="O1">
    <cfRule type="colorScale" priority="36">
      <colorScale>
        <cfvo type="min"/>
        <cfvo type="percent" val="90"/>
        <color rgb="FFFF9999"/>
        <color theme="8" tint="0.39997558519241921"/>
      </colorScale>
    </cfRule>
  </conditionalFormatting>
  <conditionalFormatting sqref="F13:F23">
    <cfRule type="cellIs" dxfId="24" priority="31" operator="equal">
      <formula>"failed"</formula>
    </cfRule>
    <cfRule type="cellIs" dxfId="23" priority="32" operator="equal">
      <formula>"live"</formula>
    </cfRule>
    <cfRule type="cellIs" dxfId="22" priority="33" operator="equal">
      <formula>"canceled"</formula>
    </cfRule>
    <cfRule type="cellIs" dxfId="21" priority="34" operator="equal">
      <formula>"canceled"</formula>
    </cfRule>
    <cfRule type="cellIs" dxfId="20" priority="35" operator="equal">
      <formula>"successful"</formula>
    </cfRule>
  </conditionalFormatting>
  <conditionalFormatting sqref="O13:O23">
    <cfRule type="colorScale" priority="30">
      <colorScale>
        <cfvo type="min"/>
        <cfvo type="max"/>
        <color rgb="FFFF0000"/>
        <color rgb="FF0070C0"/>
      </colorScale>
    </cfRule>
  </conditionalFormatting>
  <conditionalFormatting sqref="O13:O23">
    <cfRule type="colorScale" priority="29">
      <colorScale>
        <cfvo type="min"/>
        <cfvo type="percent" val="90"/>
        <color rgb="FFFF9999"/>
        <color theme="8" tint="0.39997558519241921"/>
      </colorScale>
    </cfRule>
  </conditionalFormatting>
  <conditionalFormatting sqref="F24:F51">
    <cfRule type="cellIs" dxfId="19" priority="24" operator="equal">
      <formula>"failed"</formula>
    </cfRule>
    <cfRule type="cellIs" dxfId="18" priority="25" operator="equal">
      <formula>"live"</formula>
    </cfRule>
    <cfRule type="cellIs" dxfId="17" priority="26" operator="equal">
      <formula>"canceled"</formula>
    </cfRule>
    <cfRule type="cellIs" dxfId="16" priority="27" operator="equal">
      <formula>"canceled"</formula>
    </cfRule>
    <cfRule type="cellIs" dxfId="15" priority="28" operator="equal">
      <formula>"successful"</formula>
    </cfRule>
  </conditionalFormatting>
  <conditionalFormatting sqref="O24:O51">
    <cfRule type="colorScale" priority="23">
      <colorScale>
        <cfvo type="min"/>
        <cfvo type="max"/>
        <color rgb="FFFF0000"/>
        <color rgb="FF0070C0"/>
      </colorScale>
    </cfRule>
  </conditionalFormatting>
  <conditionalFormatting sqref="O24:O51">
    <cfRule type="colorScale" priority="22">
      <colorScale>
        <cfvo type="min"/>
        <cfvo type="percent" val="90"/>
        <color rgb="FFFF9999"/>
        <color theme="8" tint="0.39997558519241921"/>
      </colorScale>
    </cfRule>
  </conditionalFormatting>
  <conditionalFormatting sqref="F52:F69">
    <cfRule type="cellIs" dxfId="14" priority="17" operator="equal">
      <formula>"failed"</formula>
    </cfRule>
    <cfRule type="cellIs" dxfId="13" priority="18" operator="equal">
      <formula>"live"</formula>
    </cfRule>
    <cfRule type="cellIs" dxfId="12" priority="19" operator="equal">
      <formula>"canceled"</formula>
    </cfRule>
    <cfRule type="cellIs" dxfId="11" priority="20" operator="equal">
      <formula>"canceled"</formula>
    </cfRule>
    <cfRule type="cellIs" dxfId="10" priority="21" operator="equal">
      <formula>"successful"</formula>
    </cfRule>
  </conditionalFormatting>
  <conditionalFormatting sqref="O52:O69">
    <cfRule type="colorScale" priority="16">
      <colorScale>
        <cfvo type="min"/>
        <cfvo type="max"/>
        <color rgb="FFFF0000"/>
        <color rgb="FF0070C0"/>
      </colorScale>
    </cfRule>
  </conditionalFormatting>
  <conditionalFormatting sqref="O52:O69">
    <cfRule type="colorScale" priority="15">
      <colorScale>
        <cfvo type="min"/>
        <cfvo type="percent" val="90"/>
        <color rgb="FFFF9999"/>
        <color theme="8" tint="0.39997558519241921"/>
      </colorScale>
    </cfRule>
  </conditionalFormatting>
  <conditionalFormatting sqref="F70:F396">
    <cfRule type="cellIs" dxfId="9" priority="10" operator="equal">
      <formula>"failed"</formula>
    </cfRule>
    <cfRule type="cellIs" dxfId="8" priority="11" operator="equal">
      <formula>"live"</formula>
    </cfRule>
    <cfRule type="cellIs" dxfId="7" priority="12" operator="equal">
      <formula>"canceled"</formula>
    </cfRule>
    <cfRule type="cellIs" dxfId="6" priority="13" operator="equal">
      <formula>"canceled"</formula>
    </cfRule>
    <cfRule type="cellIs" dxfId="5" priority="14" operator="equal">
      <formula>"successful"</formula>
    </cfRule>
  </conditionalFormatting>
  <conditionalFormatting sqref="O70:O396">
    <cfRule type="colorScale" priority="9">
      <colorScale>
        <cfvo type="min"/>
        <cfvo type="max"/>
        <color rgb="FFFF0000"/>
        <color rgb="FF0070C0"/>
      </colorScale>
    </cfRule>
  </conditionalFormatting>
  <conditionalFormatting sqref="O70:O396">
    <cfRule type="colorScale" priority="8">
      <colorScale>
        <cfvo type="min"/>
        <cfvo type="percent" val="90"/>
        <color rgb="FFFF9999"/>
        <color theme="8" tint="0.39997558519241921"/>
      </colorScale>
    </cfRule>
  </conditionalFormatting>
  <conditionalFormatting sqref="F397:F413">
    <cfRule type="cellIs" dxfId="4" priority="3" operator="equal">
      <formula>"failed"</formula>
    </cfRule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"canceled"</formula>
    </cfRule>
    <cfRule type="cellIs" dxfId="0" priority="7" operator="equal">
      <formula>"successful"</formula>
    </cfRule>
  </conditionalFormatting>
  <conditionalFormatting sqref="O397:O413">
    <cfRule type="colorScale" priority="2">
      <colorScale>
        <cfvo type="min"/>
        <cfvo type="max"/>
        <color rgb="FFFF0000"/>
        <color rgb="FF0070C0"/>
      </colorScale>
    </cfRule>
  </conditionalFormatting>
  <conditionalFormatting sqref="O397:O413">
    <cfRule type="colorScale" priority="1">
      <colorScale>
        <cfvo type="min"/>
        <cfvo type="percent" val="90"/>
        <color rgb="FFFF9999"/>
        <color theme="8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E778A-1A2F-42DE-B720-CAC34B2CF86D}">
  <dimension ref="A1:D6"/>
  <sheetViews>
    <sheetView workbookViewId="0">
      <selection activeCell="D2" sqref="D2:D6"/>
    </sheetView>
  </sheetViews>
  <sheetFormatPr defaultRowHeight="14.4" x14ac:dyDescent="0.55000000000000004"/>
  <cols>
    <col min="1" max="1" width="29.15625" bestFit="1" customWidth="1"/>
    <col min="2" max="2" width="112.26171875" bestFit="1" customWidth="1"/>
  </cols>
  <sheetData>
    <row r="1" spans="1:4" x14ac:dyDescent="0.55000000000000004">
      <c r="A1" s="9" t="s">
        <v>8380</v>
      </c>
      <c r="B1" s="9" t="s">
        <v>4110</v>
      </c>
      <c r="C1" s="9" t="s">
        <v>8381</v>
      </c>
      <c r="D1" s="9" t="s">
        <v>8382</v>
      </c>
    </row>
    <row r="2" spans="1:4" x14ac:dyDescent="0.55000000000000004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</row>
    <row r="3" spans="1:4" x14ac:dyDescent="0.55000000000000004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</row>
    <row r="4" spans="1:4" x14ac:dyDescent="0.55000000000000004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</row>
    <row r="5" spans="1:4" x14ac:dyDescent="0.55000000000000004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</row>
    <row r="6" spans="1:4" x14ac:dyDescent="0.55000000000000004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CC2E1-EC53-4F0A-9904-7A8137B49AA5}">
  <dimension ref="A1:F6"/>
  <sheetViews>
    <sheetView workbookViewId="0">
      <selection activeCell="B5" sqref="B5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</cols>
  <sheetData>
    <row r="1" spans="1:6" x14ac:dyDescent="0.55000000000000004">
      <c r="A1" s="12" t="s">
        <v>8222</v>
      </c>
      <c r="B1" t="s">
        <v>8223</v>
      </c>
    </row>
    <row r="3" spans="1:6" x14ac:dyDescent="0.55000000000000004">
      <c r="A3" s="12" t="s">
        <v>8362</v>
      </c>
      <c r="B3" s="12" t="s">
        <v>8360</v>
      </c>
    </row>
    <row r="4" spans="1:6" x14ac:dyDescent="0.55000000000000004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4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55000000000000004">
      <c r="A6" s="14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946B8-1EF5-4CE8-9592-FC6A785CB5FE}">
  <dimension ref="A1:E7"/>
  <sheetViews>
    <sheetView workbookViewId="0">
      <selection activeCell="G15" sqref="G15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5" width="10.20703125" bestFit="1" customWidth="1"/>
    <col min="6" max="6" width="6.41796875" bestFit="1" customWidth="1"/>
    <col min="7" max="7" width="10.20703125" bestFit="1" customWidth="1"/>
  </cols>
  <sheetData>
    <row r="1" spans="1:5" x14ac:dyDescent="0.55000000000000004">
      <c r="A1" s="12" t="s">
        <v>8222</v>
      </c>
      <c r="B1" t="s">
        <v>8363</v>
      </c>
    </row>
    <row r="2" spans="1:5" x14ac:dyDescent="0.55000000000000004">
      <c r="A2" s="12" t="s">
        <v>8359</v>
      </c>
      <c r="B2" t="s">
        <v>8315</v>
      </c>
    </row>
    <row r="4" spans="1:5" x14ac:dyDescent="0.55000000000000004">
      <c r="A4" s="12" t="s">
        <v>8362</v>
      </c>
      <c r="B4" s="12" t="s">
        <v>8360</v>
      </c>
    </row>
    <row r="5" spans="1:5" x14ac:dyDescent="0.55000000000000004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4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55000000000000004">
      <c r="A7" s="14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2EDAA-D9E6-40ED-BDA0-1BEE1054F27B}">
  <dimension ref="A1:F18"/>
  <sheetViews>
    <sheetView workbookViewId="0">
      <selection activeCell="D12" sqref="D12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  <col min="8" max="8" width="7.7890625" bestFit="1" customWidth="1"/>
    <col min="9" max="9" width="5.26171875" bestFit="1" customWidth="1"/>
    <col min="10" max="10" width="3.578125" bestFit="1" customWidth="1"/>
    <col min="11" max="11" width="8.83984375" bestFit="1" customWidth="1"/>
    <col min="12" max="12" width="8.15625" bestFit="1" customWidth="1"/>
    <col min="13" max="13" width="7.7890625" bestFit="1" customWidth="1"/>
    <col min="14" max="14" width="5.26171875" bestFit="1" customWidth="1"/>
    <col min="15" max="15" width="3.578125" bestFit="1" customWidth="1"/>
    <col min="17" max="17" width="8.5234375" bestFit="1" customWidth="1"/>
    <col min="18" max="18" width="7.7890625" bestFit="1" customWidth="1"/>
    <col min="19" max="19" width="5.26171875" bestFit="1" customWidth="1"/>
    <col min="21" max="21" width="8.1015625" bestFit="1" customWidth="1"/>
    <col min="22" max="22" width="7.7890625" bestFit="1" customWidth="1"/>
    <col min="23" max="23" width="5.26171875" bestFit="1" customWidth="1"/>
    <col min="25" max="25" width="8.7890625" bestFit="1" customWidth="1"/>
    <col min="26" max="26" width="7.7890625" bestFit="1" customWidth="1"/>
    <col min="27" max="27" width="5.26171875" bestFit="1" customWidth="1"/>
    <col min="29" max="29" width="7.9453125" bestFit="1" customWidth="1"/>
    <col min="30" max="30" width="7.7890625" bestFit="1" customWidth="1"/>
    <col min="31" max="31" width="5.26171875" bestFit="1" customWidth="1"/>
    <col min="33" max="33" width="7.3671875" bestFit="1" customWidth="1"/>
    <col min="34" max="34" width="7.7890625" bestFit="1" customWidth="1"/>
    <col min="35" max="35" width="5.26171875" bestFit="1" customWidth="1"/>
    <col min="37" max="37" width="8.3671875" bestFit="1" customWidth="1"/>
    <col min="38" max="38" width="7.7890625" bestFit="1" customWidth="1"/>
    <col min="39" max="39" width="5.26171875" bestFit="1" customWidth="1"/>
    <col min="41" max="41" width="8.15625" bestFit="1" customWidth="1"/>
    <col min="42" max="42" width="7.7890625" bestFit="1" customWidth="1"/>
    <col min="43" max="43" width="5.26171875" bestFit="1" customWidth="1"/>
    <col min="45" max="45" width="8" bestFit="1" customWidth="1"/>
    <col min="46" max="46" width="7.7890625" bestFit="1" customWidth="1"/>
    <col min="47" max="47" width="5.26171875" bestFit="1" customWidth="1"/>
    <col min="49" max="49" width="8.47265625" bestFit="1" customWidth="1"/>
    <col min="50" max="50" width="7.7890625" bestFit="1" customWidth="1"/>
    <col min="51" max="51" width="5.26171875" bestFit="1" customWidth="1"/>
    <col min="53" max="53" width="8.20703125" bestFit="1" customWidth="1"/>
    <col min="54" max="54" width="10.20703125" bestFit="1" customWidth="1"/>
  </cols>
  <sheetData>
    <row r="1" spans="1:6" x14ac:dyDescent="0.55000000000000004">
      <c r="A1" s="12" t="s">
        <v>8359</v>
      </c>
      <c r="B1" t="s">
        <v>8315</v>
      </c>
    </row>
    <row r="2" spans="1:6" x14ac:dyDescent="0.55000000000000004">
      <c r="A2" s="12" t="s">
        <v>8379</v>
      </c>
      <c r="B2" t="s">
        <v>8363</v>
      </c>
    </row>
    <row r="4" spans="1:6" x14ac:dyDescent="0.55000000000000004">
      <c r="A4" s="12" t="s">
        <v>8362</v>
      </c>
      <c r="B4" s="12" t="s">
        <v>8360</v>
      </c>
    </row>
    <row r="5" spans="1:6" x14ac:dyDescent="0.55000000000000004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8" t="s">
        <v>8367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55000000000000004">
      <c r="A7" s="18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55000000000000004">
      <c r="A8" s="18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55000000000000004">
      <c r="A9" s="18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55000000000000004">
      <c r="A10" s="18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55000000000000004">
      <c r="A11" s="18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55000000000000004">
      <c r="A12" s="18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55000000000000004">
      <c r="A13" s="18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55000000000000004">
      <c r="A14" s="18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55000000000000004">
      <c r="A15" s="18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55000000000000004">
      <c r="A16" s="18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55000000000000004">
      <c r="A17" s="18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55000000000000004">
      <c r="A18" s="18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Failed US Kickstarters</vt:lpstr>
      <vt:lpstr>Descriptive Statistics</vt:lpstr>
      <vt:lpstr>Successful US Kickstarters</vt:lpstr>
      <vt:lpstr>Edinburgh Research</vt:lpstr>
      <vt:lpstr>CategoryStatistics</vt:lpstr>
      <vt:lpstr>SubcategoryStatistics</vt:lpstr>
      <vt:lpstr>OutcomesBasedOnLaunchDate</vt:lpstr>
      <vt:lpstr>BoxPlot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Ben</cp:lastModifiedBy>
  <dcterms:created xsi:type="dcterms:W3CDTF">2017-04-20T15:17:24Z</dcterms:created>
  <dcterms:modified xsi:type="dcterms:W3CDTF">2021-01-25T02:07:48Z</dcterms:modified>
</cp:coreProperties>
</file>