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ence\erettsegi\tablazat\nkp_szallitok\"/>
    </mc:Choice>
  </mc:AlternateContent>
  <xr:revisionPtr revIDLastSave="0" documentId="13_ncr:1_{A39C69AD-8A36-4224-B0B8-B21046F98E72}" xr6:coauthVersionLast="47" xr6:coauthVersionMax="47" xr10:uidLastSave="{00000000-0000-0000-0000-000000000000}"/>
  <bookViews>
    <workbookView xWindow="1455" yWindow="30" windowWidth="25215" windowHeight="14625" xr2:uid="{178099D0-AE04-42BC-A913-8728DFC6AD7B}"/>
  </bookViews>
  <sheets>
    <sheet name="Munka1" sheetId="1" r:id="rId1"/>
  </sheets>
  <definedNames>
    <definedName name="címjegyzék">Munka1!$A$2:$D$34</definedName>
    <definedName name="távolságok">Munka1!$H$2:$H$31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K6" i="1"/>
  <c r="K5" i="1"/>
  <c r="L4" i="1" a="1"/>
  <c r="L4" i="1" s="1"/>
  <c r="K4" i="1"/>
  <c r="K3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<sst xmlns="http://schemas.openxmlformats.org/spreadsheetml/2006/main" count="45" uniqueCount="44">
  <si>
    <t>x (m)</t>
  </si>
  <si>
    <t>y (m)</t>
  </si>
  <si>
    <t>Nevek</t>
  </si>
  <si>
    <t>Táv (m)</t>
  </si>
  <si>
    <t>Telephely</t>
  </si>
  <si>
    <t>Napi úthossz:</t>
  </si>
  <si>
    <t>El-Hordó</t>
  </si>
  <si>
    <t>Legnagyobb táv:</t>
  </si>
  <si>
    <t>Foxi</t>
  </si>
  <si>
    <t>Üzletek között:</t>
  </si>
  <si>
    <t>Rézkatlan</t>
  </si>
  <si>
    <t>Hányadik:</t>
  </si>
  <si>
    <t>Ama-tőr</t>
  </si>
  <si>
    <t>Karavándor</t>
  </si>
  <si>
    <t>Batiszt</t>
  </si>
  <si>
    <t>Bábel</t>
  </si>
  <si>
    <t>Csigavér</t>
  </si>
  <si>
    <t>Hajtás</t>
  </si>
  <si>
    <t>TopRongy</t>
  </si>
  <si>
    <t>Tör-Pék</t>
  </si>
  <si>
    <t>Vasi</t>
  </si>
  <si>
    <t>IdeSüss</t>
  </si>
  <si>
    <t>Írókéz</t>
  </si>
  <si>
    <t>Kistorkos</t>
  </si>
  <si>
    <t>KopaszTom</t>
  </si>
  <si>
    <t>RakpArt</t>
  </si>
  <si>
    <t>SzemPont</t>
  </si>
  <si>
    <t>Telebendő</t>
  </si>
  <si>
    <t>Épkézláb</t>
  </si>
  <si>
    <t>Gondoldó</t>
  </si>
  <si>
    <t>Gyöngy-Ház</t>
  </si>
  <si>
    <t>Kutyabaj</t>
  </si>
  <si>
    <t>Panyolai</t>
  </si>
  <si>
    <t>Netmester</t>
  </si>
  <si>
    <t>Zár-Ba-Zár</t>
  </si>
  <si>
    <t>Aranybánya</t>
  </si>
  <si>
    <t>Dologidő</t>
  </si>
  <si>
    <t>Kulcsember</t>
  </si>
  <si>
    <t>Ládafia</t>
  </si>
  <si>
    <t>Tájképész</t>
  </si>
  <si>
    <t>Tekergő</t>
  </si>
  <si>
    <t>Napi 
sorrend</t>
  </si>
  <si>
    <t>Üzlet 
neve</t>
  </si>
  <si>
    <t>Üzlet 
sorszáma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</si>
</sst>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\ 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9" fontId="0" fillId="0" borderId="6" xfId="0" applyNumberFormat="1" applyBorder="1"/>
    <xf numFmtId="0" fontId="0" fillId="0" borderId="7" xfId="0" applyBorder="1"/>
    <xf numFmtId="169" fontId="0" fillId="0" borderId="8" xfId="0" applyNumberFormat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AE7B-EEB4-41B9-8A56-46E7BDD57CCF}">
  <dimension ref="A1:L34"/>
  <sheetViews>
    <sheetView tabSelected="1" zoomScale="130" zoomScaleNormal="130" workbookViewId="0">
      <selection activeCell="K6" sqref="K6"/>
    </sheetView>
  </sheetViews>
  <sheetFormatPr defaultRowHeight="15" x14ac:dyDescent="0.25"/>
  <cols>
    <col min="1" max="1" width="9.140625" bestFit="1" customWidth="1"/>
    <col min="2" max="2" width="11.42578125" bestFit="1" customWidth="1"/>
    <col min="3" max="4" width="7" bestFit="1" customWidth="1"/>
    <col min="6" max="6" width="7.85546875" bestFit="1" customWidth="1"/>
    <col min="7" max="7" width="11.42578125" bestFit="1" customWidth="1"/>
    <col min="8" max="8" width="7.5703125" bestFit="1" customWidth="1"/>
    <col min="10" max="10" width="15.42578125" bestFit="1" customWidth="1"/>
    <col min="11" max="11" width="6.85546875" bestFit="1" customWidth="1"/>
    <col min="12" max="12" width="10.5703125" bestFit="1" customWidth="1"/>
  </cols>
  <sheetData>
    <row r="1" spans="1:12" ht="36" customHeight="1" thickTop="1" x14ac:dyDescent="0.25">
      <c r="A1" s="1" t="s">
        <v>43</v>
      </c>
      <c r="B1" s="1" t="s">
        <v>42</v>
      </c>
      <c r="C1" s="2" t="s">
        <v>0</v>
      </c>
      <c r="D1" s="2" t="s">
        <v>1</v>
      </c>
      <c r="E1" s="2"/>
      <c r="F1" s="4" t="s">
        <v>41</v>
      </c>
      <c r="G1" s="5" t="s">
        <v>2</v>
      </c>
      <c r="H1" s="6" t="s">
        <v>3</v>
      </c>
    </row>
    <row r="2" spans="1:12" x14ac:dyDescent="0.25">
      <c r="A2">
        <v>1</v>
      </c>
      <c r="B2" t="s">
        <v>4</v>
      </c>
      <c r="C2" s="3">
        <v>-6890</v>
      </c>
      <c r="D2" s="3">
        <v>-4890</v>
      </c>
      <c r="F2" s="7">
        <v>1</v>
      </c>
      <c r="G2" s="8" t="str">
        <f>IF(ISBLANK(F2), "", VLOOKUP(F2,címjegyzék, 2))</f>
        <v>Telephely</v>
      </c>
      <c r="H2" s="9">
        <f>ABS(VLOOKUP(F2,címjegyzék, 3)-VLOOKUP(F3,címjegyzék, 3))+ABS(VLOOKUP(F2,címjegyzék, 4)-VLOOKUP(F3,címjegyzék, 4))</f>
        <v>2502</v>
      </c>
      <c r="J2" t="s">
        <v>5</v>
      </c>
      <c r="K2">
        <f>ROUNDUP(SUM(távolságok)/1000, 0)</f>
        <v>248</v>
      </c>
    </row>
    <row r="3" spans="1:12" x14ac:dyDescent="0.25">
      <c r="A3">
        <v>2</v>
      </c>
      <c r="B3" t="s">
        <v>6</v>
      </c>
      <c r="C3" s="3">
        <v>10612</v>
      </c>
      <c r="D3" s="3">
        <v>9767</v>
      </c>
      <c r="F3" s="7">
        <v>29</v>
      </c>
      <c r="G3" s="8" t="str">
        <f>IF(ISBLANK(F3), "", VLOOKUP(F3,címjegyzék, 2))</f>
        <v>Dologidő</v>
      </c>
      <c r="H3" s="9">
        <f>ABS(VLOOKUP(F3,címjegyzék, 3)-VLOOKUP(F4,címjegyzék, 3))+ABS(VLOOKUP(F3,címjegyzék, 4)-VLOOKUP(F4,címjegyzék, 4))</f>
        <v>9645</v>
      </c>
      <c r="J3" t="s">
        <v>7</v>
      </c>
      <c r="K3">
        <f>ROUNDUP(MAX(távolságok)/1000, 0)</f>
        <v>28</v>
      </c>
    </row>
    <row r="4" spans="1:12" x14ac:dyDescent="0.25">
      <c r="A4">
        <v>3</v>
      </c>
      <c r="B4" t="s">
        <v>8</v>
      </c>
      <c r="C4" s="3">
        <v>1766</v>
      </c>
      <c r="D4" s="3">
        <v>-8893</v>
      </c>
      <c r="F4" s="7">
        <v>10</v>
      </c>
      <c r="G4" s="8" t="str">
        <f>IF(ISBLANK(F4), "", VLOOKUP(F4,címjegyzék, 2))</f>
        <v>TopRongy</v>
      </c>
      <c r="H4" s="9">
        <f>ABS(VLOOKUP(F4,címjegyzék, 3)-VLOOKUP(F5,címjegyzék, 3))+ABS(VLOOKUP(F4,címjegyzék, 4)-VLOOKUP(F5,címjegyzék, 4))</f>
        <v>2458</v>
      </c>
      <c r="J4" t="s">
        <v>9</v>
      </c>
      <c r="K4" t="str">
        <f>INDEX($G$2:$G$24,MATCH(MAX(távolságok), távolságok, 0))</f>
        <v>Batiszt</v>
      </c>
      <c r="L4" t="str" cm="1">
        <f t="array" ref="L4">INDEX($G$2:$G$24,MATCH(MAX(távolságok), távolságok, 0)+1)</f>
        <v>Netmester</v>
      </c>
    </row>
    <row r="5" spans="1:12" x14ac:dyDescent="0.25">
      <c r="A5">
        <v>4</v>
      </c>
      <c r="B5" t="s">
        <v>10</v>
      </c>
      <c r="C5" s="3">
        <v>7791</v>
      </c>
      <c r="D5" s="3">
        <v>-620</v>
      </c>
      <c r="F5" s="7">
        <v>19</v>
      </c>
      <c r="G5" s="8" t="str">
        <f>IF(ISBLANK(F5), "", VLOOKUP(F5,címjegyzék, 2))</f>
        <v>Telebendő</v>
      </c>
      <c r="H5" s="9">
        <f>ABS(VLOOKUP(F5,címjegyzék, 3)-VLOOKUP(F6,címjegyzék, 3))+ABS(VLOOKUP(F5,címjegyzék, 4)-VLOOKUP(F6,címjegyzék, 4))</f>
        <v>1179</v>
      </c>
      <c r="J5" t="s">
        <v>11</v>
      </c>
      <c r="K5">
        <f>MATCH(MAX(távolságok), távolságok, 0)</f>
        <v>10</v>
      </c>
    </row>
    <row r="6" spans="1:12" x14ac:dyDescent="0.25">
      <c r="A6">
        <v>5</v>
      </c>
      <c r="B6" t="s">
        <v>12</v>
      </c>
      <c r="C6" s="3">
        <v>-120</v>
      </c>
      <c r="D6" s="3">
        <v>-7376</v>
      </c>
      <c r="F6" s="7">
        <v>22</v>
      </c>
      <c r="G6" s="8" t="str">
        <f>IF(ISBLANK(F6), "", VLOOKUP(F6,címjegyzék, 2))</f>
        <v>Gyöngy-Ház</v>
      </c>
      <c r="H6" s="9">
        <f>ABS(VLOOKUP(F6,címjegyzék, 3)-VLOOKUP(F7,címjegyzék, 3))+ABS(VLOOKUP(F6,címjegyzék, 4)-VLOOKUP(F7,címjegyzék, 4))</f>
        <v>7872</v>
      </c>
      <c r="J6" s="12" t="s">
        <v>13</v>
      </c>
      <c r="K6">
        <f>COUNTIFS($G$2:$G$24, $J$6)</f>
        <v>2</v>
      </c>
    </row>
    <row r="7" spans="1:12" x14ac:dyDescent="0.25">
      <c r="A7">
        <v>6</v>
      </c>
      <c r="B7" t="s">
        <v>14</v>
      </c>
      <c r="C7" s="3">
        <v>-1827</v>
      </c>
      <c r="D7" s="3">
        <v>-5652</v>
      </c>
      <c r="F7" s="7">
        <v>24</v>
      </c>
      <c r="G7" s="8" t="str">
        <f>IF(ISBLANK(F7), "", VLOOKUP(F7,címjegyzék, 2))</f>
        <v>Karavándor</v>
      </c>
      <c r="H7" s="9">
        <f>ABS(VLOOKUP(F7,címjegyzék, 3)-VLOOKUP(F8,címjegyzék, 3))+ABS(VLOOKUP(F7,címjegyzék, 4)-VLOOKUP(F8,címjegyzék, 4))</f>
        <v>1800</v>
      </c>
    </row>
    <row r="8" spans="1:12" x14ac:dyDescent="0.25">
      <c r="A8">
        <v>7</v>
      </c>
      <c r="B8" t="s">
        <v>15</v>
      </c>
      <c r="C8" s="3">
        <v>7568</v>
      </c>
      <c r="D8" s="3">
        <v>-4715</v>
      </c>
      <c r="F8" s="7">
        <v>1</v>
      </c>
      <c r="G8" s="8" t="str">
        <f>IF(ISBLANK(F8), "", VLOOKUP(F8,címjegyzék, 2))</f>
        <v>Telephely</v>
      </c>
      <c r="H8" s="9">
        <f>ABS(VLOOKUP(F8,címjegyzék, 3)-VLOOKUP(F9,címjegyzék, 3))+ABS(VLOOKUP(F8,címjegyzék, 4)-VLOOKUP(F9,címjegyzék, 4))</f>
        <v>23709</v>
      </c>
    </row>
    <row r="9" spans="1:12" x14ac:dyDescent="0.25">
      <c r="A9">
        <v>8</v>
      </c>
      <c r="B9" t="s">
        <v>16</v>
      </c>
      <c r="C9" s="3">
        <v>10221</v>
      </c>
      <c r="D9" s="3">
        <v>5907</v>
      </c>
      <c r="F9" s="7">
        <v>13</v>
      </c>
      <c r="G9" s="8" t="str">
        <f>IF(ISBLANK(F9), "", VLOOKUP(F9,címjegyzék, 2))</f>
        <v>IdeSüss</v>
      </c>
      <c r="H9" s="9">
        <f>ABS(VLOOKUP(F9,címjegyzék, 3)-VLOOKUP(F10,címjegyzék, 3))+ABS(VLOOKUP(F9,címjegyzék, 4)-VLOOKUP(F10,címjegyzék, 4))</f>
        <v>9756</v>
      </c>
    </row>
    <row r="10" spans="1:12" x14ac:dyDescent="0.25">
      <c r="A10">
        <v>9</v>
      </c>
      <c r="B10" t="s">
        <v>17</v>
      </c>
      <c r="C10" s="3">
        <v>5347</v>
      </c>
      <c r="D10" s="3">
        <v>3725</v>
      </c>
      <c r="F10" s="7">
        <v>27</v>
      </c>
      <c r="G10" s="8" t="str">
        <f>IF(ISBLANK(F10), "", VLOOKUP(F10,címjegyzék, 2))</f>
        <v>Zár-Ba-Zár</v>
      </c>
      <c r="H10" s="9">
        <f>ABS(VLOOKUP(F10,címjegyzék, 3)-VLOOKUP(F11,címjegyzék, 3))+ABS(VLOOKUP(F10,címjegyzék, 4)-VLOOKUP(F11,címjegyzék, 4))</f>
        <v>9652</v>
      </c>
    </row>
    <row r="11" spans="1:12" x14ac:dyDescent="0.25">
      <c r="A11">
        <v>10</v>
      </c>
      <c r="B11" t="s">
        <v>18</v>
      </c>
      <c r="C11" s="3">
        <v>-7349</v>
      </c>
      <c r="D11" s="3">
        <v>1794</v>
      </c>
      <c r="F11" s="7">
        <v>6</v>
      </c>
      <c r="G11" s="8" t="str">
        <f>IF(ISBLANK(F11), "", VLOOKUP(F11,címjegyzék, 2))</f>
        <v>Batiszt</v>
      </c>
      <c r="H11" s="9">
        <f>ABS(VLOOKUP(F11,címjegyzék, 3)-VLOOKUP(F12,címjegyzék, 3))+ABS(VLOOKUP(F11,címjegyzék, 4)-VLOOKUP(F12,címjegyzék, 4))</f>
        <v>27889</v>
      </c>
    </row>
    <row r="12" spans="1:12" x14ac:dyDescent="0.25">
      <c r="A12">
        <v>11</v>
      </c>
      <c r="B12" t="s">
        <v>19</v>
      </c>
      <c r="C12" s="3">
        <v>8489</v>
      </c>
      <c r="D12" s="3">
        <v>7261</v>
      </c>
      <c r="F12" s="7">
        <v>26</v>
      </c>
      <c r="G12" s="8" t="str">
        <f>IF(ISBLANK(F12), "", VLOOKUP(F12,címjegyzék, 2))</f>
        <v>Netmester</v>
      </c>
      <c r="H12" s="9">
        <f>ABS(VLOOKUP(F12,címjegyzék, 3)-VLOOKUP(F13,címjegyzék, 3))+ABS(VLOOKUP(F12,címjegyzék, 4)-VLOOKUP(F13,címjegyzék, 4))</f>
        <v>16475</v>
      </c>
    </row>
    <row r="13" spans="1:12" x14ac:dyDescent="0.25">
      <c r="A13">
        <v>12</v>
      </c>
      <c r="B13" t="s">
        <v>20</v>
      </c>
      <c r="C13" s="3">
        <v>-7856</v>
      </c>
      <c r="D13" s="3">
        <v>5015</v>
      </c>
      <c r="F13" s="7">
        <v>30</v>
      </c>
      <c r="G13" s="8" t="str">
        <f>IF(ISBLANK(F13), "", VLOOKUP(F13,címjegyzék, 2))</f>
        <v>Kulcsember</v>
      </c>
      <c r="H13" s="9">
        <f>ABS(VLOOKUP(F13,címjegyzék, 3)-VLOOKUP(F14,címjegyzék, 3))+ABS(VLOOKUP(F13,címjegyzék, 4)-VLOOKUP(F14,címjegyzék, 4))</f>
        <v>20516</v>
      </c>
    </row>
    <row r="14" spans="1:12" x14ac:dyDescent="0.25">
      <c r="A14">
        <v>13</v>
      </c>
      <c r="B14" t="s">
        <v>21</v>
      </c>
      <c r="C14" s="3">
        <v>9949</v>
      </c>
      <c r="D14" s="3">
        <v>1980</v>
      </c>
      <c r="F14" s="7">
        <v>16</v>
      </c>
      <c r="G14" s="8" t="str">
        <f>IF(ISBLANK(F14), "", VLOOKUP(F14,címjegyzék, 2))</f>
        <v>KopaszTom</v>
      </c>
      <c r="H14" s="9">
        <f>ABS(VLOOKUP(F14,címjegyzék, 3)-VLOOKUP(F15,címjegyzék, 3))+ABS(VLOOKUP(F14,címjegyzék, 4)-VLOOKUP(F15,címjegyzék, 4))</f>
        <v>4836</v>
      </c>
    </row>
    <row r="15" spans="1:12" x14ac:dyDescent="0.25">
      <c r="A15">
        <v>14</v>
      </c>
      <c r="B15" t="s">
        <v>22</v>
      </c>
      <c r="C15" s="3">
        <v>-1629</v>
      </c>
      <c r="D15" s="3">
        <v>2234</v>
      </c>
      <c r="F15" s="7">
        <v>2</v>
      </c>
      <c r="G15" s="8" t="str">
        <f>IF(ISBLANK(F15), "", VLOOKUP(F15,címjegyzék, 2))</f>
        <v>El-Hordó</v>
      </c>
      <c r="H15" s="9">
        <f>ABS(VLOOKUP(F15,címjegyzék, 3)-VLOOKUP(F16,címjegyzék, 3))+ABS(VLOOKUP(F15,címjegyzék, 4)-VLOOKUP(F16,címjegyzék, 4))</f>
        <v>23220</v>
      </c>
    </row>
    <row r="16" spans="1:12" x14ac:dyDescent="0.25">
      <c r="A16">
        <v>15</v>
      </c>
      <c r="B16" t="s">
        <v>23</v>
      </c>
      <c r="C16" s="3">
        <v>-3890</v>
      </c>
      <c r="D16" s="3">
        <v>-6820</v>
      </c>
      <c r="F16" s="7">
        <v>12</v>
      </c>
      <c r="G16" s="8" t="str">
        <f>IF(ISBLANK(F16), "", VLOOKUP(F16,címjegyzék, 2))</f>
        <v>Vasi</v>
      </c>
      <c r="H16" s="9">
        <f>ABS(VLOOKUP(F16,címjegyzék, 3)-VLOOKUP(F17,címjegyzék, 3))+ABS(VLOOKUP(F16,címjegyzék, 4)-VLOOKUP(F17,címjegyzék, 4))</f>
        <v>7576</v>
      </c>
    </row>
    <row r="17" spans="1:8" x14ac:dyDescent="0.25">
      <c r="A17">
        <v>16</v>
      </c>
      <c r="B17" t="s">
        <v>24</v>
      </c>
      <c r="C17" s="3">
        <v>6052</v>
      </c>
      <c r="D17" s="3">
        <v>10043</v>
      </c>
      <c r="F17" s="7">
        <v>20</v>
      </c>
      <c r="G17" s="8" t="str">
        <f>IF(ISBLANK(F17), "", VLOOKUP(F17,címjegyzék, 2))</f>
        <v>Épkézláb</v>
      </c>
      <c r="H17" s="9">
        <f>ABS(VLOOKUP(F17,címjegyzék, 3)-VLOOKUP(F18,címjegyzék, 3))+ABS(VLOOKUP(F17,címjegyzék, 4)-VLOOKUP(F18,címjegyzék, 4))</f>
        <v>16515</v>
      </c>
    </row>
    <row r="18" spans="1:8" x14ac:dyDescent="0.25">
      <c r="A18">
        <v>17</v>
      </c>
      <c r="B18" t="s">
        <v>25</v>
      </c>
      <c r="C18" s="3">
        <v>-246</v>
      </c>
      <c r="D18" s="3">
        <v>3559</v>
      </c>
      <c r="F18" s="7">
        <v>1</v>
      </c>
      <c r="G18" s="8" t="str">
        <f>IF(ISBLANK(F18), "", VLOOKUP(F18,címjegyzék, 2))</f>
        <v>Telephely</v>
      </c>
      <c r="H18" s="9">
        <f>ABS(VLOOKUP(F18,címjegyzék, 3)-VLOOKUP(F19,címjegyzék, 3))+ABS(VLOOKUP(F18,címjegyzék, 4)-VLOOKUP(F19,címjegyzék, 4))</f>
        <v>1800</v>
      </c>
    </row>
    <row r="19" spans="1:8" x14ac:dyDescent="0.25">
      <c r="A19">
        <v>18</v>
      </c>
      <c r="B19" t="s">
        <v>26</v>
      </c>
      <c r="C19" s="3">
        <v>-3993</v>
      </c>
      <c r="D19" s="3">
        <v>3658</v>
      </c>
      <c r="F19" s="7">
        <v>24</v>
      </c>
      <c r="G19" s="8" t="str">
        <f>IF(ISBLANK(F19), "", VLOOKUP(F19,címjegyzék, 2))</f>
        <v>Karavándor</v>
      </c>
      <c r="H19" s="9">
        <f>ABS(VLOOKUP(F19,címjegyzék, 3)-VLOOKUP(F20,címjegyzék, 3))+ABS(VLOOKUP(F19,címjegyzék, 4)-VLOOKUP(F20,címjegyzék, 4))</f>
        <v>7872</v>
      </c>
    </row>
    <row r="20" spans="1:8" x14ac:dyDescent="0.25">
      <c r="A20">
        <v>19</v>
      </c>
      <c r="B20" t="s">
        <v>27</v>
      </c>
      <c r="C20" s="3">
        <v>-5001</v>
      </c>
      <c r="D20" s="3">
        <v>1904</v>
      </c>
      <c r="F20" s="7">
        <v>22</v>
      </c>
      <c r="G20" s="8" t="str">
        <f>IF(ISBLANK(F20), "", VLOOKUP(F20,címjegyzék, 2))</f>
        <v>Gyöngy-Ház</v>
      </c>
      <c r="H20" s="9">
        <f>ABS(VLOOKUP(F20,címjegyzék, 3)-VLOOKUP(F21,címjegyzék, 3))+ABS(VLOOKUP(F20,címjegyzék, 4)-VLOOKUP(F21,címjegyzék, 4))</f>
        <v>15340</v>
      </c>
    </row>
    <row r="21" spans="1:8" x14ac:dyDescent="0.25">
      <c r="A21">
        <v>20</v>
      </c>
      <c r="B21" t="s">
        <v>28</v>
      </c>
      <c r="C21" s="3">
        <v>-3108</v>
      </c>
      <c r="D21" s="3">
        <v>7843</v>
      </c>
      <c r="F21" s="7">
        <v>5</v>
      </c>
      <c r="G21" s="8" t="str">
        <f>IF(ISBLANK(F21), "", VLOOKUP(F21,címjegyzék, 2))</f>
        <v>Ama-tőr</v>
      </c>
      <c r="H21" s="9">
        <f>ABS(VLOOKUP(F21,címjegyzék, 3)-VLOOKUP(F22,címjegyzék, 3))+ABS(VLOOKUP(F21,címjegyzék, 4)-VLOOKUP(F22,címjegyzék, 4))</f>
        <v>3431</v>
      </c>
    </row>
    <row r="22" spans="1:8" x14ac:dyDescent="0.25">
      <c r="A22">
        <v>21</v>
      </c>
      <c r="B22" t="s">
        <v>29</v>
      </c>
      <c r="C22" s="3">
        <v>8672</v>
      </c>
      <c r="D22" s="3">
        <v>6305</v>
      </c>
      <c r="F22" s="7">
        <v>6</v>
      </c>
      <c r="G22" s="8" t="str">
        <f>IF(ISBLANK(F22), "", VLOOKUP(F22,címjegyzék, 2))</f>
        <v>Batiszt</v>
      </c>
      <c r="H22" s="9">
        <f>ABS(VLOOKUP(F22,címjegyzék, 3)-VLOOKUP(F23,címjegyzék, 3))+ABS(VLOOKUP(F22,címjegyzék, 4)-VLOOKUP(F23,címjegyzék, 4))</f>
        <v>14650</v>
      </c>
    </row>
    <row r="23" spans="1:8" x14ac:dyDescent="0.25">
      <c r="A23">
        <v>22</v>
      </c>
      <c r="B23" t="s">
        <v>30</v>
      </c>
      <c r="C23" s="3">
        <v>-5560</v>
      </c>
      <c r="D23" s="3">
        <v>2524</v>
      </c>
      <c r="F23" s="7">
        <v>4</v>
      </c>
      <c r="G23" s="8" t="str">
        <f>IF(ISBLANK(F23), "", VLOOKUP(F23,címjegyzék, 2))</f>
        <v>Rézkatlan</v>
      </c>
      <c r="H23" s="9">
        <f>ABS(VLOOKUP(F23,címjegyzék, 3)-VLOOKUP(F24,címjegyzék, 3))+ABS(VLOOKUP(F23,címjegyzék, 4)-VLOOKUP(F24,címjegyzék, 4))</f>
        <v>18951</v>
      </c>
    </row>
    <row r="24" spans="1:8" ht="15.75" thickBot="1" x14ac:dyDescent="0.3">
      <c r="A24">
        <v>23</v>
      </c>
      <c r="B24" t="s">
        <v>31</v>
      </c>
      <c r="C24" s="3">
        <v>5369</v>
      </c>
      <c r="D24" s="3">
        <v>-3261</v>
      </c>
      <c r="F24" s="10">
        <v>1</v>
      </c>
      <c r="G24" s="8" t="str">
        <f>IF(ISBLANK(F24), "", VLOOKUP(F24,címjegyzék, 2))</f>
        <v>Telephely</v>
      </c>
      <c r="H24" s="11"/>
    </row>
    <row r="25" spans="1:8" ht="15.75" thickTop="1" x14ac:dyDescent="0.25">
      <c r="A25">
        <v>24</v>
      </c>
      <c r="B25" t="s">
        <v>13</v>
      </c>
      <c r="C25" s="3">
        <v>-5096</v>
      </c>
      <c r="D25" s="3">
        <v>-4884</v>
      </c>
    </row>
    <row r="26" spans="1:8" x14ac:dyDescent="0.25">
      <c r="A26">
        <v>25</v>
      </c>
      <c r="B26" t="s">
        <v>32</v>
      </c>
      <c r="C26" s="3">
        <v>9984</v>
      </c>
      <c r="D26" s="3">
        <v>-1766</v>
      </c>
    </row>
    <row r="27" spans="1:8" x14ac:dyDescent="0.25">
      <c r="A27">
        <v>26</v>
      </c>
      <c r="B27" t="s">
        <v>33</v>
      </c>
      <c r="C27" s="3">
        <v>10230</v>
      </c>
      <c r="D27" s="3">
        <v>10180</v>
      </c>
    </row>
    <row r="28" spans="1:8" x14ac:dyDescent="0.25">
      <c r="A28">
        <v>27</v>
      </c>
      <c r="B28" t="s">
        <v>34</v>
      </c>
      <c r="C28" s="3">
        <v>2074</v>
      </c>
      <c r="D28" s="3">
        <v>99</v>
      </c>
    </row>
    <row r="29" spans="1:8" x14ac:dyDescent="0.25">
      <c r="A29">
        <v>28</v>
      </c>
      <c r="B29" t="s">
        <v>35</v>
      </c>
      <c r="C29" s="3">
        <v>2819</v>
      </c>
      <c r="D29" s="3">
        <v>409</v>
      </c>
    </row>
    <row r="30" spans="1:8" x14ac:dyDescent="0.25">
      <c r="A30">
        <v>29</v>
      </c>
      <c r="B30" t="s">
        <v>36</v>
      </c>
      <c r="C30" s="3">
        <v>-6438</v>
      </c>
      <c r="D30" s="3">
        <v>-6940</v>
      </c>
    </row>
    <row r="31" spans="1:8" x14ac:dyDescent="0.25">
      <c r="A31">
        <v>30</v>
      </c>
      <c r="B31" t="s">
        <v>37</v>
      </c>
      <c r="C31" s="3">
        <v>10545</v>
      </c>
      <c r="D31" s="3">
        <v>-5980</v>
      </c>
    </row>
    <row r="32" spans="1:8" x14ac:dyDescent="0.25">
      <c r="A32">
        <v>31</v>
      </c>
      <c r="B32" t="s">
        <v>38</v>
      </c>
      <c r="C32" s="3">
        <v>5003</v>
      </c>
      <c r="D32" s="3">
        <v>-538</v>
      </c>
    </row>
    <row r="33" spans="1:4" x14ac:dyDescent="0.25">
      <c r="A33">
        <v>32</v>
      </c>
      <c r="B33" t="s">
        <v>39</v>
      </c>
      <c r="C33" s="3">
        <v>-1952</v>
      </c>
      <c r="D33" s="3">
        <v>2339</v>
      </c>
    </row>
    <row r="34" spans="1:4" x14ac:dyDescent="0.25">
      <c r="A34">
        <v>33</v>
      </c>
      <c r="B34" t="s">
        <v>40</v>
      </c>
      <c r="C34" s="3">
        <v>-3817</v>
      </c>
      <c r="D34" s="3">
        <v>10256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címjegyzék</vt:lpstr>
      <vt:lpstr>távolságok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Tóth</dc:creator>
  <cp:lastModifiedBy>Bence Tóth</cp:lastModifiedBy>
  <dcterms:created xsi:type="dcterms:W3CDTF">2023-04-09T16:09:20Z</dcterms:created>
  <dcterms:modified xsi:type="dcterms:W3CDTF">2023-04-09T16:33:15Z</dcterms:modified>
</cp:coreProperties>
</file>