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O+SANT - EXCEL+AI\"/>
    </mc:Choice>
  </mc:AlternateContent>
  <xr:revisionPtr revIDLastSave="0" documentId="13_ncr:1_{8E12FB24-1DB1-4EF2-834D-B83513A38F51}" xr6:coauthVersionLast="47" xr6:coauthVersionMax="47" xr10:uidLastSave="{00000000-0000-0000-0000-000000000000}"/>
  <bookViews>
    <workbookView xWindow="-108" yWindow="-108" windowWidth="23256" windowHeight="12456" xr2:uid="{15DE1C5F-3D15-421D-AF3A-E0AC1290FE1C}"/>
  </bookViews>
  <sheets>
    <sheet name="Moniitoramento de Investimentos" sheetId="1" r:id="rId1"/>
    <sheet name="tbl_perComposto" sheetId="2" r:id="rId2"/>
  </sheets>
  <definedNames>
    <definedName name="input">'Moniitoramento de Investimentos'!$D$20</definedName>
    <definedName name="monthlyDiv">'Moniitoramento de Investimentos'!$D$24</definedName>
    <definedName name="nper">'Moniitoramento de Investimentos'!$D$21</definedName>
    <definedName name="patrimony">'Moniitoramento de Investimentos'!$D$23</definedName>
    <definedName name="performanceRate">'Moniitoramento de Investimentos'!$D$22</definedName>
    <definedName name="portfYield">'Moniitoramento de Investimentos'!$D$16</definedName>
    <definedName name="salary">'Moniitoramento de Investimentos'!$D$15</definedName>
    <definedName name="sugestInvest">'Moniitoramento de Investimentos'!$D$17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C40" i="1"/>
  <c r="D40" i="1" s="1"/>
  <c r="C41" i="1"/>
  <c r="D41" i="1" s="1"/>
  <c r="C42" i="1"/>
  <c r="D42" i="1" s="1"/>
  <c r="C43" i="1"/>
  <c r="D43" i="1" s="1"/>
  <c r="C38" i="1"/>
  <c r="D38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8" i="1"/>
  <c r="D28" i="1" s="1"/>
  <c r="C29" i="1"/>
  <c r="D29" i="1" s="1"/>
  <c r="C30" i="1"/>
  <c r="D30" i="1" s="1"/>
  <c r="C31" i="1"/>
  <c r="D31" i="1" s="1"/>
  <c r="C27" i="1"/>
  <c r="D27" i="1" s="1"/>
  <c r="D23" i="1"/>
  <c r="D24" i="1" s="1"/>
  <c r="D17" i="1"/>
  <c r="D44" i="1" l="1"/>
</calcChain>
</file>

<file path=xl/sharedStrings.xml><?xml version="1.0" encoding="utf-8"?>
<sst xmlns="http://schemas.openxmlformats.org/spreadsheetml/2006/main" count="69" uniqueCount="34">
  <si>
    <t>Investimento Mensal</t>
  </si>
  <si>
    <t>Patrimonio Acumulado</t>
  </si>
  <si>
    <t>Dividendos Mensais</t>
  </si>
  <si>
    <t>Taxa de Rendimento Mensal (%)</t>
  </si>
  <si>
    <t>Tempo de Aplicacao (meses)</t>
  </si>
  <si>
    <r>
      <t>12 Meses</t>
    </r>
    <r>
      <rPr>
        <b/>
        <sz val="14"/>
        <color theme="0" tint="-0.34998626667073579"/>
        <rFont val="Aharoni"/>
      </rPr>
      <t xml:space="preserve"> (1 ano)</t>
    </r>
  </si>
  <si>
    <r>
      <t xml:space="preserve">24 Meses </t>
    </r>
    <r>
      <rPr>
        <b/>
        <sz val="14"/>
        <color theme="0" tint="-0.34998626667073579"/>
        <rFont val="Aharoni"/>
      </rPr>
      <t>(2 anos)</t>
    </r>
  </si>
  <si>
    <r>
      <t xml:space="preserve">60 Meses </t>
    </r>
    <r>
      <rPr>
        <b/>
        <sz val="14"/>
        <color theme="0" tint="-0.34998626667073579"/>
        <rFont val="Aharoni"/>
      </rPr>
      <t>(5 anos)</t>
    </r>
  </si>
  <si>
    <r>
      <t xml:space="preserve">120 Meses </t>
    </r>
    <r>
      <rPr>
        <b/>
        <sz val="14"/>
        <color theme="0" tint="-0.34998626667073579"/>
        <rFont val="Aharoni"/>
      </rPr>
      <t>(10 anos)</t>
    </r>
  </si>
  <si>
    <r>
      <t xml:space="preserve">240 Meses </t>
    </r>
    <r>
      <rPr>
        <b/>
        <sz val="14"/>
        <color theme="0" tint="-0.34998626667073579"/>
        <rFont val="Aharoni"/>
      </rPr>
      <t>(20 anos)</t>
    </r>
  </si>
  <si>
    <t>Dividendos</t>
  </si>
  <si>
    <t>Vencimento Mensal</t>
  </si>
  <si>
    <t>Sugestao de Investimento</t>
  </si>
  <si>
    <t>DEFINICOES</t>
  </si>
  <si>
    <t>Rendimento de Carteira</t>
  </si>
  <si>
    <t>Montante a ser Investido (Kz)</t>
  </si>
  <si>
    <t>PERFIL</t>
  </si>
  <si>
    <t>Montante a ser Investido</t>
  </si>
  <si>
    <t>Tipo de FII</t>
  </si>
  <si>
    <t>Percentual Sugerido</t>
  </si>
  <si>
    <t>Montante</t>
  </si>
  <si>
    <t>PAPEL</t>
  </si>
  <si>
    <t>TIJOLO</t>
  </si>
  <si>
    <t>HIBRIDO</t>
  </si>
  <si>
    <t>FOFs</t>
  </si>
  <si>
    <t>EM DESENVOLVIMENTO</t>
  </si>
  <si>
    <t>HOTELEIRO</t>
  </si>
  <si>
    <t>Perfil</t>
  </si>
  <si>
    <t>%</t>
  </si>
  <si>
    <t>Conservador</t>
  </si>
  <si>
    <t>Moderado</t>
  </si>
  <si>
    <t>Agressivo</t>
  </si>
  <si>
    <t>Projeccao Patrimonial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</si>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</sst>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z]_-;\-* #,##0.00\ [$Kz]_-;_-* &quot;-&quot;??\ [$Kz]_-;_-@_-" x16r2:formatCode16="_-* #,##0.00\ [$Kz-pt-AO]_-;\-* #,##0.00\ [$Kz-pt-AO]_-;_-* &quot;-&quot;??\ [$Kz-pt-AO]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0.34998626667073579"/>
      <name val="Aharoni"/>
    </font>
    <font>
      <b/>
      <sz val="14"/>
      <color theme="0" tint="-0.34998626667073579"/>
      <name val="Aharoni"/>
    </font>
    <font>
      <sz val="12"/>
      <color theme="1"/>
      <name val="Aharoni"/>
    </font>
    <font>
      <b/>
      <sz val="12"/>
      <color theme="0" tint="-0.34998626667073579"/>
      <name val="Neue Haas Grotesk Text Pro"/>
      <family val="2"/>
    </font>
    <font>
      <b/>
      <sz val="14"/>
      <color theme="0"/>
      <name val="Aharoni"/>
    </font>
    <font>
      <sz val="12"/>
      <color theme="1"/>
      <name val="Neue Haas Grotesk Text Pro"/>
      <family val="2"/>
    </font>
    <font>
      <b/>
      <sz val="12"/>
      <color theme="2" tint="-0.749992370372631"/>
      <name val="Aharoni"/>
    </font>
    <font>
      <b/>
      <sz val="12"/>
      <color theme="2" tint="-0.749992370372631"/>
      <name val="Neue Haas Grotesk Text Pro"/>
      <family val="2"/>
    </font>
    <font>
      <sz val="12"/>
      <color theme="2" tint="-0.749992370372631"/>
      <name val="Aharoni"/>
    </font>
    <font>
      <sz val="12"/>
      <color theme="2" tint="-0.74999237037263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Neue Haas Grotesk Text Pro"/>
      <family val="2"/>
    </font>
    <font>
      <i/>
      <sz val="12"/>
      <color theme="1"/>
      <name val="Arial"/>
      <family val="2"/>
    </font>
    <font>
      <b/>
      <sz val="12"/>
      <color theme="0"/>
      <name val="Aharoni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2" tint="-0.74999237037263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14993743705557422"/>
      </left>
      <right/>
      <top style="thick">
        <color theme="0" tint="-0.14993743705557422"/>
      </top>
      <bottom style="thick">
        <color theme="0" tint="-0.14996795556505021"/>
      </bottom>
      <diagonal/>
    </border>
    <border>
      <left/>
      <right/>
      <top style="thick">
        <color theme="0" tint="-0.14993743705557422"/>
      </top>
      <bottom style="thick">
        <color theme="0" tint="-0.14996795556505021"/>
      </bottom>
      <diagonal/>
    </border>
    <border>
      <left/>
      <right style="thick">
        <color theme="0" tint="-0.14993743705557422"/>
      </right>
      <top style="thick">
        <color theme="0" tint="-0.14993743705557422"/>
      </top>
      <bottom style="thick">
        <color theme="0" tint="-0.14996795556505021"/>
      </bottom>
      <diagonal/>
    </border>
    <border>
      <left style="thick">
        <color theme="0" tint="-0.14993743705557422"/>
      </left>
      <right/>
      <top style="thick">
        <color theme="0" tint="-0.14996795556505021"/>
      </top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 style="thick">
        <color theme="0" tint="-0.14996795556505021"/>
      </bottom>
      <diagonal/>
    </border>
    <border>
      <left/>
      <right style="thick">
        <color theme="0" tint="-0.14993743705557422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3743705557422"/>
      </left>
      <right/>
      <top style="thick">
        <color theme="0" tint="-0.14996795556505021"/>
      </top>
      <bottom style="thick">
        <color theme="0" tint="-0.14993743705557422"/>
      </bottom>
      <diagonal/>
    </border>
    <border>
      <left/>
      <right/>
      <top style="thick">
        <color theme="0" tint="-0.14996795556505021"/>
      </top>
      <bottom style="thick">
        <color theme="0" tint="-0.14993743705557422"/>
      </bottom>
      <diagonal/>
    </border>
    <border>
      <left/>
      <right style="thick">
        <color theme="0" tint="-0.14993743705557422"/>
      </right>
      <top style="thick">
        <color theme="0" tint="-0.14996795556505021"/>
      </top>
      <bottom style="thick">
        <color theme="0" tint="-0.14993743705557422"/>
      </bottom>
      <diagonal/>
    </border>
    <border>
      <left/>
      <right/>
      <top/>
      <bottom style="thin">
        <color theme="2" tint="-9.9948118533890809E-2"/>
      </bottom>
      <diagonal/>
    </border>
    <border>
      <left style="medium">
        <color theme="2" tint="-9.9948118533890809E-2"/>
      </left>
      <right style="thick">
        <color theme="2" tint="-0.24994659260841701"/>
      </right>
      <top style="medium">
        <color theme="2" tint="-9.9948118533890809E-2"/>
      </top>
      <bottom/>
      <diagonal/>
    </border>
    <border>
      <left style="thick">
        <color theme="2" tint="-0.24994659260841701"/>
      </left>
      <right style="thick">
        <color theme="2" tint="-0.24994659260841701"/>
      </right>
      <top style="medium">
        <color theme="2" tint="-9.9948118533890809E-2"/>
      </top>
      <bottom/>
      <diagonal/>
    </border>
    <border>
      <left style="thick">
        <color theme="2" tint="-0.24994659260841701"/>
      </left>
      <right style="medium">
        <color theme="2" tint="-9.9948118533890809E-2"/>
      </right>
      <top style="medium">
        <color theme="2" tint="-9.9948118533890809E-2"/>
      </top>
      <bottom/>
      <diagonal/>
    </border>
    <border>
      <left style="medium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medium">
        <color theme="2" tint="-9.9948118533890809E-2"/>
      </right>
      <top/>
      <bottom style="thin">
        <color theme="2" tint="-9.9948118533890809E-2"/>
      </bottom>
      <diagonal/>
    </border>
    <border>
      <left style="medium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theme="2" tint="-9.9948118533890809E-2"/>
      </left>
      <right/>
      <top style="thin">
        <color theme="2" tint="-9.9948118533890809E-2"/>
      </top>
      <bottom style="thin">
        <color auto="1"/>
      </bottom>
      <diagonal/>
    </border>
    <border>
      <left style="thick">
        <color theme="2" tint="-0.24994659260841701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/>
      <top style="thin">
        <color auto="1"/>
      </top>
      <bottom style="medium">
        <color theme="2" tint="-9.9948118533890809E-2"/>
      </bottom>
      <diagonal/>
    </border>
    <border>
      <left/>
      <right style="thick">
        <color theme="2" tint="-0.24994659260841701"/>
      </right>
      <top style="thin">
        <color auto="1"/>
      </top>
      <bottom style="medium">
        <color theme="2" tint="-9.9948118533890809E-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9">
    <xf numFmtId="0" fontId="0" fillId="0" borderId="0" xfId="0"/>
    <xf numFmtId="1" fontId="2" fillId="0" borderId="0" xfId="0" applyNumberFormat="1" applyFont="1" applyProtection="1">
      <protection hidden="1"/>
    </xf>
    <xf numFmtId="0" fontId="4" fillId="0" borderId="5" xfId="0" applyFont="1" applyBorder="1"/>
    <xf numFmtId="0" fontId="4" fillId="0" borderId="8" xfId="0" applyFont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7" fillId="0" borderId="6" xfId="0" applyNumberFormat="1" applyFont="1" applyBorder="1"/>
    <xf numFmtId="164" fontId="7" fillId="0" borderId="7" xfId="0" applyNumberFormat="1" applyFont="1" applyBorder="1" applyAlignment="1"/>
    <xf numFmtId="164" fontId="7" fillId="0" borderId="10" xfId="0" applyNumberFormat="1" applyFont="1" applyBorder="1" applyAlignment="1"/>
    <xf numFmtId="164" fontId="7" fillId="0" borderId="5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right"/>
    </xf>
    <xf numFmtId="10" fontId="9" fillId="0" borderId="7" xfId="0" applyNumberFormat="1" applyFont="1" applyBorder="1" applyAlignment="1">
      <alignment horizontal="right"/>
    </xf>
    <xf numFmtId="1" fontId="9" fillId="0" borderId="7" xfId="0" applyNumberFormat="1" applyFont="1" applyBorder="1" applyAlignment="1">
      <alignment horizontal="right"/>
    </xf>
    <xf numFmtId="10" fontId="9" fillId="0" borderId="7" xfId="1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0" fillId="3" borderId="0" xfId="3" applyFont="1" applyAlignment="1">
      <alignment horizontal="center" vertical="center"/>
    </xf>
    <xf numFmtId="164" fontId="11" fillId="3" borderId="0" xfId="3" applyNumberFormat="1" applyFont="1" applyAlignment="1">
      <alignment vertical="center"/>
    </xf>
    <xf numFmtId="0" fontId="12" fillId="0" borderId="0" xfId="0" applyFont="1"/>
    <xf numFmtId="0" fontId="13" fillId="0" borderId="0" xfId="0" applyFont="1"/>
    <xf numFmtId="164" fontId="9" fillId="0" borderId="16" xfId="0" applyNumberFormat="1" applyFont="1" applyBorder="1" applyAlignment="1">
      <alignment horizontal="center"/>
    </xf>
    <xf numFmtId="0" fontId="14" fillId="2" borderId="20" xfId="2" applyFont="1" applyBorder="1" applyAlignment="1">
      <alignment horizontal="center"/>
    </xf>
    <xf numFmtId="0" fontId="14" fillId="2" borderId="21" xfId="2" applyFont="1" applyBorder="1" applyAlignment="1">
      <alignment horizontal="center"/>
    </xf>
    <xf numFmtId="164" fontId="15" fillId="2" borderId="19" xfId="2" applyNumberFormat="1" applyFont="1" applyBorder="1" applyAlignment="1">
      <alignment horizontal="center"/>
    </xf>
    <xf numFmtId="0" fontId="10" fillId="2" borderId="12" xfId="2" applyFont="1" applyBorder="1" applyAlignment="1">
      <alignment horizontal="center" vertical="center"/>
    </xf>
    <xf numFmtId="0" fontId="10" fillId="2" borderId="13" xfId="2" applyFont="1" applyBorder="1" applyAlignment="1">
      <alignment horizontal="center" vertical="center"/>
    </xf>
    <xf numFmtId="0" fontId="10" fillId="2" borderId="14" xfId="2" applyFont="1" applyBorder="1" applyAlignment="1">
      <alignment horizontal="center" vertical="center"/>
    </xf>
    <xf numFmtId="0" fontId="17" fillId="4" borderId="0" xfId="4" applyFont="1" applyAlignment="1">
      <alignment horizontal="center" vertical="center"/>
    </xf>
    <xf numFmtId="10" fontId="9" fillId="0" borderId="11" xfId="0" applyNumberFormat="1" applyFont="1" applyBorder="1" applyAlignment="1">
      <alignment horizontal="center"/>
    </xf>
    <xf numFmtId="0" fontId="16" fillId="0" borderId="15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7" fillId="4" borderId="0" xfId="4" applyFont="1" applyAlignment="1">
      <alignment vertical="center"/>
    </xf>
    <xf numFmtId="0" fontId="18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9" fontId="18" fillId="8" borderId="1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20" fillId="7" borderId="12" xfId="2" applyFont="1" applyFill="1" applyBorder="1" applyAlignment="1">
      <alignment horizontal="center" vertical="center"/>
    </xf>
  </cellXfs>
  <cellStyles count="5">
    <cellStyle name="20% - Cor5" xfId="3" builtinId="46"/>
    <cellStyle name="60% - Cor6" xfId="4" builtinId="52"/>
    <cellStyle name="Cor3" xfId="2" builtinId="37"/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339966"/>
      <color rgb="FF66CCFF"/>
      <color rgb="FF00A86B"/>
      <color rgb="FF349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182880</xdr:colOff>
      <xdr:row>12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2F4DF98-F393-4B07-A841-F5B3BA329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772400" cy="2232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644-2136-4A69-80B3-E9D0E783E58E}">
  <dimension ref="A13:F44"/>
  <sheetViews>
    <sheetView showGridLines="0" showRowColHeaders="0" tabSelected="1" workbookViewId="0">
      <selection activeCell="E17" sqref="E17"/>
    </sheetView>
  </sheetViews>
  <sheetFormatPr defaultColWidth="13.6640625" defaultRowHeight="14.4" x14ac:dyDescent="0.3"/>
  <cols>
    <col min="1" max="1" width="6.5546875" customWidth="1"/>
    <col min="2" max="2" width="33.6640625" customWidth="1"/>
    <col min="3" max="3" width="23.44140625" customWidth="1"/>
    <col min="4" max="4" width="23.33203125" customWidth="1"/>
    <col min="5" max="5" width="24.21875" bestFit="1" customWidth="1"/>
    <col min="6" max="6" width="15.21875" bestFit="1" customWidth="1"/>
    <col min="7" max="9" width="8.88671875" customWidth="1"/>
  </cols>
  <sheetData>
    <row r="13" spans="2:4" ht="15" thickBot="1" x14ac:dyDescent="0.35"/>
    <row r="14" spans="2:4" ht="31.8" customHeight="1" thickTop="1" thickBot="1" x14ac:dyDescent="0.35">
      <c r="B14" s="23" t="s">
        <v>13</v>
      </c>
      <c r="C14" s="24"/>
      <c r="D14" s="25"/>
    </row>
    <row r="15" spans="2:4" ht="16.8" thickTop="1" thickBot="1" x14ac:dyDescent="0.35">
      <c r="B15" s="6" t="s">
        <v>11</v>
      </c>
      <c r="C15" s="7"/>
      <c r="D15" s="15">
        <v>100000</v>
      </c>
    </row>
    <row r="16" spans="2:4" ht="16.8" thickTop="1" thickBot="1" x14ac:dyDescent="0.35">
      <c r="B16" s="6" t="s">
        <v>14</v>
      </c>
      <c r="C16" s="7"/>
      <c r="D16" s="16">
        <v>0.01</v>
      </c>
    </row>
    <row r="17" spans="1:4" ht="16.8" thickTop="1" thickBot="1" x14ac:dyDescent="0.35">
      <c r="B17" s="4" t="s">
        <v>12</v>
      </c>
      <c r="C17" s="5"/>
      <c r="D17" s="14">
        <f>D15*30%</f>
        <v>30000</v>
      </c>
    </row>
    <row r="18" spans="1:4" ht="15.6" thickTop="1" thickBot="1" x14ac:dyDescent="0.35"/>
    <row r="19" spans="1:4" ht="31.8" customHeight="1" thickTop="1" thickBot="1" x14ac:dyDescent="0.35">
      <c r="B19" s="23" t="s">
        <v>0</v>
      </c>
      <c r="C19" s="24"/>
      <c r="D19" s="25"/>
    </row>
    <row r="20" spans="1:4" ht="16.8" thickTop="1" thickBot="1" x14ac:dyDescent="0.35">
      <c r="B20" s="6" t="s">
        <v>15</v>
      </c>
      <c r="C20" s="7"/>
      <c r="D20" s="15">
        <v>500</v>
      </c>
    </row>
    <row r="21" spans="1:4" ht="16.8" thickTop="1" thickBot="1" x14ac:dyDescent="0.35">
      <c r="B21" s="6" t="s">
        <v>4</v>
      </c>
      <c r="C21" s="7"/>
      <c r="D21" s="17">
        <v>60</v>
      </c>
    </row>
    <row r="22" spans="1:4" ht="16.8" thickTop="1" thickBot="1" x14ac:dyDescent="0.35">
      <c r="B22" s="6" t="s">
        <v>3</v>
      </c>
      <c r="C22" s="7"/>
      <c r="D22" s="18">
        <v>1.0749999999999999E-2</v>
      </c>
    </row>
    <row r="23" spans="1:4" ht="16.8" thickTop="1" thickBot="1" x14ac:dyDescent="0.35">
      <c r="B23" s="4" t="s">
        <v>1</v>
      </c>
      <c r="C23" s="8"/>
      <c r="D23" s="19">
        <f>FV(performanceRate,nper,-input)</f>
        <v>41834.300789776753</v>
      </c>
    </row>
    <row r="24" spans="1:4" ht="16.8" thickTop="1" thickBot="1" x14ac:dyDescent="0.35">
      <c r="B24" s="9" t="s">
        <v>2</v>
      </c>
      <c r="C24" s="10"/>
      <c r="D24" s="20">
        <f>D23*portfYield</f>
        <v>418.34300789776756</v>
      </c>
    </row>
    <row r="25" spans="1:4" ht="15.6" thickTop="1" thickBot="1" x14ac:dyDescent="0.35"/>
    <row r="26" spans="1:4" ht="31.8" customHeight="1" thickTop="1" thickBot="1" x14ac:dyDescent="0.35">
      <c r="B26" s="21" t="s">
        <v>32</v>
      </c>
      <c r="C26" s="22"/>
      <c r="D26" s="26" t="s">
        <v>10</v>
      </c>
    </row>
    <row r="27" spans="1:4" ht="19.2" thickTop="1" thickBot="1" x14ac:dyDescent="0.4">
      <c r="A27" s="1">
        <v>12</v>
      </c>
      <c r="B27" s="2" t="s">
        <v>5</v>
      </c>
      <c r="C27" s="11">
        <f>FV(performanceRate,$A27,-input)</f>
        <v>6367.774698875749</v>
      </c>
      <c r="D27" s="12">
        <f>C27*portfYield</f>
        <v>63.677746988757491</v>
      </c>
    </row>
    <row r="28" spans="1:4" ht="19.2" thickTop="1" thickBot="1" x14ac:dyDescent="0.4">
      <c r="A28" s="1">
        <v>24</v>
      </c>
      <c r="B28" s="2" t="s">
        <v>6</v>
      </c>
      <c r="C28" s="11">
        <f>FV(performanceRate,$A28,-input)</f>
        <v>13607.343321987788</v>
      </c>
      <c r="D28" s="12">
        <f>C28*portfYield</f>
        <v>136.07343321987787</v>
      </c>
    </row>
    <row r="29" spans="1:4" ht="19.2" thickTop="1" thickBot="1" x14ac:dyDescent="0.4">
      <c r="A29" s="1">
        <v>60</v>
      </c>
      <c r="B29" s="2" t="s">
        <v>7</v>
      </c>
      <c r="C29" s="11">
        <f>FV(performanceRate,$A29,-input)</f>
        <v>41834.300789776753</v>
      </c>
      <c r="D29" s="12">
        <f>C29*portfYield</f>
        <v>418.34300789776756</v>
      </c>
    </row>
    <row r="30" spans="1:4" ht="19.2" thickTop="1" thickBot="1" x14ac:dyDescent="0.4">
      <c r="A30" s="1">
        <v>120</v>
      </c>
      <c r="B30" s="2" t="s">
        <v>8</v>
      </c>
      <c r="C30" s="11">
        <f>FV(performanceRate,$A30,-input)</f>
        <v>121295.93911479805</v>
      </c>
      <c r="D30" s="12">
        <f>C30*portfYield</f>
        <v>1212.9593911479806</v>
      </c>
    </row>
    <row r="31" spans="1:4" ht="19.2" thickTop="1" thickBot="1" x14ac:dyDescent="0.4">
      <c r="A31" s="1">
        <v>240</v>
      </c>
      <c r="B31" s="3" t="s">
        <v>9</v>
      </c>
      <c r="C31" s="11">
        <f>FV(performanceRate,$A31,-input)</f>
        <v>558915.03241302317</v>
      </c>
      <c r="D31" s="13">
        <f>C31*portfYield</f>
        <v>5589.1503241302316</v>
      </c>
    </row>
    <row r="32" spans="1:4" ht="15" thickTop="1" x14ac:dyDescent="0.3"/>
    <row r="33" spans="2:4" ht="21.6" customHeight="1" x14ac:dyDescent="0.3"/>
    <row r="34" spans="2:4" ht="16.2" customHeight="1" x14ac:dyDescent="0.3">
      <c r="B34" s="38" t="s">
        <v>16</v>
      </c>
      <c r="C34" s="38"/>
      <c r="D34" s="43" t="s">
        <v>31</v>
      </c>
    </row>
    <row r="35" spans="2:4" ht="16.2" customHeight="1" x14ac:dyDescent="0.3">
      <c r="B35" s="27" t="s">
        <v>17</v>
      </c>
      <c r="C35" s="27"/>
      <c r="D35" s="28">
        <v>500000</v>
      </c>
    </row>
    <row r="36" spans="2:4" ht="16.2" thickBot="1" x14ac:dyDescent="0.35">
      <c r="B36" s="29"/>
      <c r="C36" s="29"/>
      <c r="D36" s="30"/>
    </row>
    <row r="37" spans="2:4" ht="20.399999999999999" customHeight="1" x14ac:dyDescent="0.3">
      <c r="B37" s="35" t="s">
        <v>18</v>
      </c>
      <c r="C37" s="36" t="s">
        <v>19</v>
      </c>
      <c r="D37" s="37" t="s">
        <v>20</v>
      </c>
    </row>
    <row r="38" spans="2:4" ht="19.2" customHeight="1" x14ac:dyDescent="0.3">
      <c r="B38" s="40" t="s">
        <v>21</v>
      </c>
      <c r="C38" s="39">
        <f>VLOOKUP($D$34&amp;"-"&amp;B38,tbl_perComposto!A2:D20,4,FALSE)</f>
        <v>0.25</v>
      </c>
      <c r="D38" s="31">
        <f>$D$35*C38</f>
        <v>125000</v>
      </c>
    </row>
    <row r="39" spans="2:4" ht="19.2" customHeight="1" x14ac:dyDescent="0.3">
      <c r="B39" s="41" t="s">
        <v>22</v>
      </c>
      <c r="C39" s="39">
        <f>VLOOKUP($D$34&amp;"-"&amp;B39,tbl_perComposto!A3:D21,4,FALSE)</f>
        <v>0.2</v>
      </c>
      <c r="D39" s="31">
        <f t="shared" ref="D39:D43" si="0">$D$35*C39</f>
        <v>100000</v>
      </c>
    </row>
    <row r="40" spans="2:4" ht="19.2" customHeight="1" x14ac:dyDescent="0.3">
      <c r="B40" s="41" t="s">
        <v>23</v>
      </c>
      <c r="C40" s="39">
        <f>VLOOKUP($D$34&amp;"-"&amp;B40,tbl_perComposto!A4:D22,4,FALSE)</f>
        <v>0.09</v>
      </c>
      <c r="D40" s="31">
        <f t="shared" si="0"/>
        <v>45000</v>
      </c>
    </row>
    <row r="41" spans="2:4" ht="19.2" customHeight="1" x14ac:dyDescent="0.3">
      <c r="B41" s="41" t="s">
        <v>24</v>
      </c>
      <c r="C41" s="39">
        <f>VLOOKUP($D$34&amp;"-"&amp;B41,tbl_perComposto!A5:D23,4,FALSE)</f>
        <v>0.11</v>
      </c>
      <c r="D41" s="31">
        <f t="shared" si="0"/>
        <v>55000</v>
      </c>
    </row>
    <row r="42" spans="2:4" ht="19.2" customHeight="1" x14ac:dyDescent="0.3">
      <c r="B42" s="41" t="s">
        <v>25</v>
      </c>
      <c r="C42" s="39">
        <f>VLOOKUP($D$34&amp;"-"&amp;B42,tbl_perComposto!A6:D24,4,FALSE)</f>
        <v>0.15</v>
      </c>
      <c r="D42" s="31">
        <f t="shared" si="0"/>
        <v>75000</v>
      </c>
    </row>
    <row r="43" spans="2:4" ht="19.2" customHeight="1" x14ac:dyDescent="0.3">
      <c r="B43" s="42" t="s">
        <v>26</v>
      </c>
      <c r="C43" s="39">
        <f>VLOOKUP($D$34&amp;"-"&amp;B43,tbl_perComposto!A7:D25,4,FALSE)</f>
        <v>0.2</v>
      </c>
      <c r="D43" s="31">
        <f t="shared" si="0"/>
        <v>100000</v>
      </c>
    </row>
    <row r="44" spans="2:4" ht="16.2" thickBot="1" x14ac:dyDescent="0.35">
      <c r="B44" s="32"/>
      <c r="C44" s="33"/>
      <c r="D44" s="34">
        <f>SUM(D38:D43)</f>
        <v>500000</v>
      </c>
    </row>
  </sheetData>
  <mergeCells count="14">
    <mergeCell ref="B34:C34"/>
    <mergeCell ref="B35:C35"/>
    <mergeCell ref="B44:C44"/>
    <mergeCell ref="B16:C16"/>
    <mergeCell ref="B17:C17"/>
    <mergeCell ref="B14:D14"/>
    <mergeCell ref="B15:C15"/>
    <mergeCell ref="B19:D19"/>
    <mergeCell ref="B20:C20"/>
    <mergeCell ref="B21:C21"/>
    <mergeCell ref="B22:C22"/>
    <mergeCell ref="B23:C23"/>
    <mergeCell ref="B26:C26"/>
    <mergeCell ref="B24:C24"/>
  </mergeCells>
  <phoneticPr fontId="3" type="noConversion"/>
  <dataValidations count="1">
    <dataValidation type="list" allowBlank="1" showInputMessage="1" showErrorMessage="1" errorTitle="Perfil out of the Range" error="Escolha um Perfil Valido" promptTitle="Perfil do Investidor" prompt="Faca o seu investimento baseando-se no seu Perfil de Investidor!" sqref="D34" xr:uid="{5A373BA0-F115-4911-BCFB-24C26BAA4BC2}">
      <formula1>"Conservador,Moderado,Agressivo"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EAB7-BB81-442F-8CB9-FD706ADF785D}">
  <dimension ref="A1:D20"/>
  <sheetViews>
    <sheetView workbookViewId="0">
      <selection activeCell="C2" sqref="C2"/>
    </sheetView>
  </sheetViews>
  <sheetFormatPr defaultRowHeight="14.4" x14ac:dyDescent="0.3"/>
  <cols>
    <col min="1" max="1" width="40.77734375" bestFit="1" customWidth="1"/>
    <col min="2" max="3" width="28" bestFit="1" customWidth="1"/>
  </cols>
  <sheetData>
    <row r="1" spans="1:4" ht="9.6" customHeight="1" thickBot="1" x14ac:dyDescent="0.35"/>
    <row r="2" spans="1:4" ht="15.6" x14ac:dyDescent="0.3">
      <c r="A2" s="47" t="s">
        <v>33</v>
      </c>
      <c r="B2" s="47" t="s">
        <v>27</v>
      </c>
      <c r="C2" s="48" t="s">
        <v>18</v>
      </c>
      <c r="D2" s="47" t="s">
        <v>28</v>
      </c>
    </row>
    <row r="3" spans="1:4" ht="15.6" x14ac:dyDescent="0.3">
      <c r="A3" s="44" t="str">
        <f>B3&amp;"-"&amp;C3</f>
        <v>Conservador-PAPEL</v>
      </c>
      <c r="B3" s="44" t="s">
        <v>29</v>
      </c>
      <c r="C3" s="45" t="s">
        <v>21</v>
      </c>
      <c r="D3" s="46">
        <v>0.3</v>
      </c>
    </row>
    <row r="4" spans="1:4" ht="15.6" x14ac:dyDescent="0.3">
      <c r="A4" s="44" t="str">
        <f t="shared" ref="A4:A20" si="0">B4&amp;"-"&amp;C4</f>
        <v>Conservador-TIJOLO</v>
      </c>
      <c r="B4" s="44" t="s">
        <v>29</v>
      </c>
      <c r="C4" s="45" t="s">
        <v>22</v>
      </c>
      <c r="D4" s="46">
        <v>0.5</v>
      </c>
    </row>
    <row r="5" spans="1:4" ht="15.6" x14ac:dyDescent="0.3">
      <c r="A5" s="44" t="str">
        <f t="shared" si="0"/>
        <v>Conservador-HIBRIDO</v>
      </c>
      <c r="B5" s="44" t="s">
        <v>29</v>
      </c>
      <c r="C5" s="45" t="s">
        <v>23</v>
      </c>
      <c r="D5" s="46">
        <v>0.1</v>
      </c>
    </row>
    <row r="6" spans="1:4" ht="15.6" x14ac:dyDescent="0.3">
      <c r="A6" s="44" t="str">
        <f t="shared" si="0"/>
        <v>Conservador-FOFs</v>
      </c>
      <c r="B6" s="44" t="s">
        <v>29</v>
      </c>
      <c r="C6" s="45" t="s">
        <v>24</v>
      </c>
      <c r="D6" s="46">
        <v>0.1</v>
      </c>
    </row>
    <row r="7" spans="1:4" ht="15.6" x14ac:dyDescent="0.3">
      <c r="A7" s="44" t="str">
        <f t="shared" si="0"/>
        <v>Conservador-EM DESENVOLVIMENTO</v>
      </c>
      <c r="B7" s="44" t="s">
        <v>29</v>
      </c>
      <c r="C7" s="45" t="s">
        <v>25</v>
      </c>
      <c r="D7" s="46">
        <v>0</v>
      </c>
    </row>
    <row r="8" spans="1:4" ht="15.6" x14ac:dyDescent="0.3">
      <c r="A8" s="44" t="str">
        <f t="shared" si="0"/>
        <v>Conservador-HOTELEIRO</v>
      </c>
      <c r="B8" s="44" t="s">
        <v>29</v>
      </c>
      <c r="C8" s="45" t="s">
        <v>26</v>
      </c>
      <c r="D8" s="46">
        <v>0</v>
      </c>
    </row>
    <row r="9" spans="1:4" ht="15.6" x14ac:dyDescent="0.3">
      <c r="A9" s="44" t="str">
        <f t="shared" si="0"/>
        <v>Moderado-PAPEL</v>
      </c>
      <c r="B9" s="44" t="s">
        <v>30</v>
      </c>
      <c r="C9" s="44" t="s">
        <v>21</v>
      </c>
      <c r="D9" s="46">
        <v>0.27</v>
      </c>
    </row>
    <row r="10" spans="1:4" ht="15.6" x14ac:dyDescent="0.3">
      <c r="A10" s="44" t="str">
        <f t="shared" si="0"/>
        <v>Moderado-TIJOLO</v>
      </c>
      <c r="B10" s="44" t="s">
        <v>30</v>
      </c>
      <c r="C10" s="44" t="s">
        <v>22</v>
      </c>
      <c r="D10" s="46">
        <v>0.35</v>
      </c>
    </row>
    <row r="11" spans="1:4" ht="15.6" x14ac:dyDescent="0.3">
      <c r="A11" s="44" t="str">
        <f t="shared" si="0"/>
        <v>Moderado-HIBRIDO</v>
      </c>
      <c r="B11" s="44" t="s">
        <v>30</v>
      </c>
      <c r="C11" s="44" t="s">
        <v>23</v>
      </c>
      <c r="D11" s="46">
        <v>0.08</v>
      </c>
    </row>
    <row r="12" spans="1:4" ht="15.6" x14ac:dyDescent="0.3">
      <c r="A12" s="44" t="str">
        <f t="shared" si="0"/>
        <v>Moderado-FOFs</v>
      </c>
      <c r="B12" s="44" t="s">
        <v>30</v>
      </c>
      <c r="C12" s="44" t="s">
        <v>24</v>
      </c>
      <c r="D12" s="46">
        <v>0.1</v>
      </c>
    </row>
    <row r="13" spans="1:4" ht="15.6" x14ac:dyDescent="0.3">
      <c r="A13" s="44" t="str">
        <f t="shared" si="0"/>
        <v>Moderado-EM DESENVOLVIMENTO</v>
      </c>
      <c r="B13" s="44" t="s">
        <v>30</v>
      </c>
      <c r="C13" s="44" t="s">
        <v>25</v>
      </c>
      <c r="D13" s="46">
        <v>0.1</v>
      </c>
    </row>
    <row r="14" spans="1:4" ht="15.6" x14ac:dyDescent="0.3">
      <c r="A14" s="44" t="str">
        <f t="shared" si="0"/>
        <v>Moderado-HOTELEIRO</v>
      </c>
      <c r="B14" s="44" t="s">
        <v>30</v>
      </c>
      <c r="C14" s="44" t="s">
        <v>26</v>
      </c>
      <c r="D14" s="46">
        <v>0.1</v>
      </c>
    </row>
    <row r="15" spans="1:4" ht="15.6" x14ac:dyDescent="0.3">
      <c r="A15" s="44" t="str">
        <f t="shared" si="0"/>
        <v>Agressivo-PAPEL</v>
      </c>
      <c r="B15" s="44" t="s">
        <v>31</v>
      </c>
      <c r="C15" s="44" t="s">
        <v>21</v>
      </c>
      <c r="D15" s="46">
        <v>0.25</v>
      </c>
    </row>
    <row r="16" spans="1:4" ht="15.6" x14ac:dyDescent="0.3">
      <c r="A16" s="44" t="str">
        <f t="shared" si="0"/>
        <v>Agressivo-TIJOLO</v>
      </c>
      <c r="B16" s="44" t="s">
        <v>31</v>
      </c>
      <c r="C16" s="44" t="s">
        <v>22</v>
      </c>
      <c r="D16" s="46">
        <v>0.2</v>
      </c>
    </row>
    <row r="17" spans="1:4" ht="15.6" x14ac:dyDescent="0.3">
      <c r="A17" s="44" t="str">
        <f t="shared" si="0"/>
        <v>Agressivo-HIBRIDO</v>
      </c>
      <c r="B17" s="44" t="s">
        <v>31</v>
      </c>
      <c r="C17" s="44" t="s">
        <v>23</v>
      </c>
      <c r="D17" s="46">
        <v>0.09</v>
      </c>
    </row>
    <row r="18" spans="1:4" ht="15.6" x14ac:dyDescent="0.3">
      <c r="A18" s="44" t="str">
        <f t="shared" si="0"/>
        <v>Agressivo-FOFs</v>
      </c>
      <c r="B18" s="44" t="s">
        <v>31</v>
      </c>
      <c r="C18" s="44" t="s">
        <v>24</v>
      </c>
      <c r="D18" s="46">
        <v>0.11</v>
      </c>
    </row>
    <row r="19" spans="1:4" ht="15.6" x14ac:dyDescent="0.3">
      <c r="A19" s="44" t="str">
        <f t="shared" si="0"/>
        <v>Agressivo-EM DESENVOLVIMENTO</v>
      </c>
      <c r="B19" s="44" t="s">
        <v>31</v>
      </c>
      <c r="C19" s="44" t="s">
        <v>25</v>
      </c>
      <c r="D19" s="46">
        <v>0.15</v>
      </c>
    </row>
    <row r="20" spans="1:4" ht="15.6" x14ac:dyDescent="0.3">
      <c r="A20" s="44" t="str">
        <f t="shared" si="0"/>
        <v>Agressivo-HOTELEIRO</v>
      </c>
      <c r="B20" s="44" t="s">
        <v>31</v>
      </c>
      <c r="C20" s="44" t="s">
        <v>26</v>
      </c>
      <c r="D20" s="46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8</vt:i4>
      </vt:variant>
    </vt:vector>
  </HeadingPairs>
  <TitlesOfParts>
    <vt:vector size="10" baseType="lpstr">
      <vt:lpstr>Moniitoramento de Investimentos</vt:lpstr>
      <vt:lpstr>tbl_perComposto</vt:lpstr>
      <vt:lpstr>input</vt:lpstr>
      <vt:lpstr>monthlyDiv</vt:lpstr>
      <vt:lpstr>nper</vt:lpstr>
      <vt:lpstr>patrimony</vt:lpstr>
      <vt:lpstr>performanceRate</vt:lpstr>
      <vt:lpstr>portfYield</vt:lpstr>
      <vt:lpstr>salary</vt:lpstr>
      <vt:lpstr>sugestInvest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Fortes Costa</dc:creator>
  <cp:lastModifiedBy>Victor Fortes Costa</cp:lastModifiedBy>
  <dcterms:created xsi:type="dcterms:W3CDTF">2025-06-23T05:11:41Z</dcterms:created>
  <dcterms:modified xsi:type="dcterms:W3CDTF">2025-06-25T00:57:14Z</dcterms:modified>
</cp:coreProperties>
</file>