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9AF0C543-A55B-4069-9607-E7F17D6A6223}" xr6:coauthVersionLast="47" xr6:coauthVersionMax="47" xr10:uidLastSave="{00000000-0000-0000-0000-000000000000}"/>
  <bookViews>
    <workbookView xWindow="28680" yWindow="-120" windowWidth="29040" windowHeight="15720" tabRatio="915" firstSheet="1" activeTab="14" xr2:uid="{00000000-000D-0000-FFFF-FFFF00000000}"/>
  </bookViews>
  <sheets>
    <sheet name="BASE DE DATOS" sheetId="2" state="hidden" r:id="rId1"/>
    <sheet name="6935" sheetId="4" r:id="rId2"/>
    <sheet name="0654801" sheetId="5" r:id="rId3"/>
    <sheet name="0581301" sheetId="6" r:id="rId4"/>
    <sheet name="0001" sheetId="7" r:id="rId5"/>
    <sheet name="0552903" sheetId="8" r:id="rId6"/>
    <sheet name="0266702" sheetId="9" r:id="rId7"/>
    <sheet name="0004" sheetId="10" r:id="rId8"/>
    <sheet name="0427901" sheetId="11" r:id="rId9"/>
    <sheet name="0321501" sheetId="12" r:id="rId10"/>
    <sheet name="0347801" sheetId="13" r:id="rId11"/>
    <sheet name="0300605" sheetId="14" r:id="rId12"/>
    <sheet name="0300604" sheetId="15" r:id="rId13"/>
    <sheet name="0005" sheetId="16" r:id="rId14"/>
    <sheet name="0602301" sheetId="19" r:id="rId15"/>
    <sheet name="45000036221" sheetId="17" r:id="rId16"/>
    <sheet name="445501" sheetId="18" r:id="rId17"/>
    <sheet name="PLANTILLA FASE I" sheetId="21" r:id="rId18"/>
    <sheet name="PLANTILLA FASE II" sheetId="22" r:id="rId19"/>
    <sheet name="PLANTILLA FASE III" sheetId="23" r:id="rId20"/>
    <sheet name="PLANTILLA URBANO" sheetId="24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" i="24" l="1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F14" i="24"/>
  <c r="E14" i="24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F14" i="23"/>
  <c r="E14" i="23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19"/>
  <c r="B27" i="19"/>
  <c r="B25" i="19"/>
  <c r="B24" i="19"/>
  <c r="B23" i="19"/>
  <c r="B22" i="19"/>
  <c r="B21" i="19"/>
  <c r="B20" i="19"/>
  <c r="B19" i="19"/>
  <c r="B18" i="19"/>
  <c r="B9" i="19"/>
  <c r="G8" i="19"/>
  <c r="G7" i="19"/>
  <c r="F6" i="19"/>
  <c r="G6" i="19" s="1"/>
  <c r="G5" i="19"/>
  <c r="F4" i="19"/>
  <c r="G4" i="19" s="1"/>
  <c r="G3" i="19"/>
  <c r="G2" i="19"/>
  <c r="B34" i="18"/>
  <c r="B26" i="18"/>
  <c r="B19" i="18"/>
  <c r="B15" i="18"/>
  <c r="F10" i="18"/>
  <c r="B9" i="18"/>
  <c r="G8" i="18"/>
  <c r="G7" i="18"/>
  <c r="G6" i="18"/>
  <c r="F6" i="18"/>
  <c r="G5" i="18"/>
  <c r="G4" i="18"/>
  <c r="F4" i="18"/>
  <c r="G3" i="18"/>
  <c r="G2" i="18"/>
  <c r="B32" i="17"/>
  <c r="B31" i="17"/>
  <c r="B30" i="17"/>
  <c r="B29" i="17"/>
  <c r="B28" i="17"/>
  <c r="B27" i="17"/>
  <c r="B25" i="17"/>
  <c r="B22" i="17"/>
  <c r="B19" i="17"/>
  <c r="B14" i="17"/>
  <c r="B12" i="17"/>
  <c r="B9" i="17"/>
  <c r="M8" i="17"/>
  <c r="M7" i="17"/>
  <c r="M6" i="17"/>
  <c r="M5" i="17"/>
  <c r="M4" i="17"/>
  <c r="L4" i="17"/>
  <c r="K4" i="17"/>
  <c r="J4" i="17"/>
  <c r="I4" i="17"/>
  <c r="H4" i="17"/>
  <c r="G4" i="17"/>
  <c r="F4" i="17"/>
  <c r="M3" i="17"/>
  <c r="M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9" i="16" s="1"/>
  <c r="B39" i="15"/>
  <c r="B30" i="15"/>
  <c r="B29" i="15"/>
  <c r="B28" i="15"/>
  <c r="B27" i="15"/>
  <c r="B24" i="15"/>
  <c r="B21" i="15"/>
  <c r="B19" i="15" s="1"/>
  <c r="B9" i="15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2" i="14"/>
  <c r="B9" i="14"/>
  <c r="G8" i="14"/>
  <c r="G7" i="14"/>
  <c r="B14" i="14" s="1"/>
  <c r="G6" i="14"/>
  <c r="G5" i="14"/>
  <c r="B13" i="14" s="1"/>
  <c r="F4" i="14"/>
  <c r="G4" i="14" s="1"/>
  <c r="G3" i="14"/>
  <c r="B39" i="13"/>
  <c r="B32" i="13"/>
  <c r="B29" i="13"/>
  <c r="B24" i="13"/>
  <c r="B22" i="13"/>
  <c r="B21" i="13"/>
  <c r="B19" i="13" s="1"/>
  <c r="B9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N2" i="12"/>
  <c r="B9" i="12" s="1"/>
  <c r="F2" i="12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9" i="11" s="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9" i="10" s="1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9" i="9" s="1"/>
  <c r="B39" i="8"/>
  <c r="B36" i="8"/>
  <c r="B31" i="8"/>
  <c r="B30" i="8"/>
  <c r="B29" i="8"/>
  <c r="B28" i="8"/>
  <c r="B27" i="8"/>
  <c r="B25" i="8"/>
  <c r="B24" i="8" s="1"/>
  <c r="B22" i="8"/>
  <c r="B21" i="8"/>
  <c r="B18" i="8"/>
  <c r="B9" i="8"/>
  <c r="G8" i="8"/>
  <c r="G7" i="8"/>
  <c r="G6" i="8"/>
  <c r="G5" i="8"/>
  <c r="G4" i="8"/>
  <c r="F4" i="8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B9" i="7"/>
  <c r="G8" i="7"/>
  <c r="G7" i="7"/>
  <c r="G6" i="7"/>
  <c r="F6" i="7"/>
  <c r="G5" i="7"/>
  <c r="G4" i="7"/>
  <c r="G3" i="7"/>
  <c r="G2" i="7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G4" i="6"/>
  <c r="F4" i="6"/>
  <c r="G3" i="6"/>
  <c r="F2" i="6"/>
  <c r="G2" i="6" s="1"/>
  <c r="B9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9" i="5" s="1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H8" i="4"/>
  <c r="H7" i="4"/>
  <c r="H6" i="4"/>
  <c r="H5" i="4"/>
  <c r="B13" i="4" s="1"/>
  <c r="H4" i="4"/>
  <c r="H3" i="4"/>
  <c r="B12" i="4" s="1"/>
  <c r="H2" i="4"/>
  <c r="B9" i="4" s="1"/>
  <c r="B19" i="9" l="1"/>
  <c r="B15" i="9" s="1"/>
  <c r="D33" i="9" s="1"/>
  <c r="B19" i="11"/>
  <c r="B15" i="11" s="1"/>
  <c r="B19" i="7"/>
  <c r="B15" i="7" s="1"/>
  <c r="E15" i="7" s="1"/>
  <c r="B19" i="6"/>
  <c r="B15" i="6" s="1"/>
  <c r="B15" i="10"/>
  <c r="D32" i="10" s="1"/>
  <c r="B15" i="15"/>
  <c r="B19" i="4"/>
  <c r="B15" i="4" s="1"/>
  <c r="B19" i="16"/>
  <c r="B15" i="16" s="1"/>
  <c r="B39" i="16" s="1"/>
  <c r="B15" i="19"/>
  <c r="B19" i="14"/>
  <c r="B15" i="14" s="1"/>
  <c r="B19" i="5"/>
  <c r="B15" i="5" s="1"/>
  <c r="B19" i="12"/>
  <c r="B15" i="12" s="1"/>
  <c r="E34" i="12" s="1"/>
  <c r="B19" i="8"/>
  <c r="B15" i="8" s="1"/>
  <c r="B15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<sst xmlns="http://schemas.openxmlformats.org/spreadsheetml/2006/main" count="4467" uniqueCount="231">
  <si>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</si>
  <si>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</si>
  <si>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</si>
  <si>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</si>
  <si>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</si>
  <si>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</si>
  <si>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</si>
  <si>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</si>
  <si>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</si>
  <si>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</si>
  <si>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</si>
  <si>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</si>
  <si>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BUGA - BUENAVENTURA UF4</t>
  </si>
  <si>
    <t>BUGA - BUENAVENTURA EL PORVENIR UF5</t>
  </si>
  <si>
    <t>BUENAVENTURA LOBOGUERRERO</t>
  </si>
  <si>
    <t>CATAMBUCO - PASTO</t>
  </si>
  <si>
    <t>TUNEL DEL TOYO</t>
  </si>
  <si>
    <t>AUTOPISTAS DE LA MONTAÑA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</si>
  <si>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</si>
  <si>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</si>
  <si>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</si>
  <si>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</si>
  <si>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</si>
  <si>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</si>
  <si>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</si>
  <si>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</si>
  <si>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</si>
  <si>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</si>
  <si>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</si>
  <si>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</si>
  <si>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6935</t>
  </si>
  <si>
    <t>Segunda calzada</t>
  </si>
  <si>
    <t>Fase III - Diseños a detalle</t>
  </si>
  <si>
    <t>Rural</t>
  </si>
  <si>
    <t>Nariño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</si>
  <si>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</si>
  <si>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</si>
  <si>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</si>
  <si>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</si>
  <si>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TOTAL CAUSADO</t>
  </si>
  <si>
    <t>ITEM</t>
  </si>
  <si>
    <t>1 - ESTUDIO DE TRANSPORTE</t>
  </si>
  <si>
    <t>2 - ESTUDIO DE TRAZADO Y DISEÑO GEOMÉTRICO</t>
  </si>
  <si>
    <t>INFORMACIÓN GEOGRÁFICA GEORREFERENCIADA</t>
  </si>
  <si>
    <t>TRAZADO Y DISEÑO GEOMÉTRICO</t>
  </si>
  <si>
    <t>SEGURIDAD VIAL - SEÑALIZACIÓN VIAL - PMT</t>
  </si>
  <si>
    <t>SISTEMAS INTELIGENTES APLICADOS AL TRANSPORTE</t>
  </si>
  <si>
    <t>3 - GEOLOGÍA PARA INGENIERÍA</t>
  </si>
  <si>
    <t>GEOLOGÍA</t>
  </si>
  <si>
    <t>HIDROGEOLOGÍA</t>
  </si>
  <si>
    <t>4 - ESTUDIO DE SUELOS PARA EL DISEÑO DE FUNDACIONES DE PUENTES Y OTRAS ESTRUCTURAS DE CONTENCIÓN</t>
  </si>
  <si>
    <t>5 - ESTUDIO DE ESTABILIDAD Y ESTABILIZACIÓN DE TALUDES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</si>
  <si>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</si>
  <si>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</si>
  <si>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</si>
  <si>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</si>
  <si>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</si>
  <si>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</si>
  <si>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</si>
  <si>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</si>
  <si>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</si>
  <si>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</si>
  <si>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DIRECCIÓN Y COORDINACIÓN</t>
  </si>
  <si>
    <t>0654801</t>
  </si>
  <si>
    <t>Valle del Cauca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</si>
  <si>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</si>
  <si>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</si>
  <si>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</si>
  <si>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</si>
  <si>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</si>
  <si>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</si>
  <si>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</si>
  <si>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</si>
  <si>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</si>
  <si>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0581301</t>
  </si>
  <si>
    <t>Mejoramiento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</si>
  <si>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</si>
  <si>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</si>
  <si>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</si>
  <si>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</si>
  <si>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</si>
  <si>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</si>
  <si>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</si>
  <si>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</si>
  <si>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</si>
  <si>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</si>
  <si>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</si>
  <si>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</si>
  <si>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0266702</t>
  </si>
  <si>
    <t>PASTO</t>
  </si>
  <si>
    <t>0004</t>
  </si>
  <si>
    <t>Nuevo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</si>
  <si>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</si>
  <si>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</si>
  <si>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</si>
  <si>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</si>
  <si>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</si>
  <si>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0321501</t>
  </si>
  <si>
    <t>Cundinamarca</t>
  </si>
  <si>
    <t>0347801</t>
  </si>
  <si>
    <t>Rehabilitación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</si>
  <si>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</si>
  <si>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</si>
  <si>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</si>
  <si>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</si>
  <si>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</si>
  <si>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</si>
  <si>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0005</t>
  </si>
  <si>
    <t>Pendiente finalizar:
Geotecnia
Dirección ecopetrol (redes)
Comunicaciones y previos ecopetrol (redes)</t>
  </si>
  <si>
    <t>0602301</t>
  </si>
  <si>
    <t>Fase I - Prefactibilidad</t>
  </si>
  <si>
    <t>1 - ESTUDIO DE TRÁNSITO, CAPACIDAD Y NIVELES DE SERVICIO</t>
  </si>
  <si>
    <t>2 - IDENTIFICACIÓN DE ALTERNATIVAS DESDE EL PUNTO DE VISTA DE TRAZADO Y GEOMETRÍA</t>
  </si>
  <si>
    <t>3 - ESTUDIO DE SEGURIDAD VIAL</t>
  </si>
  <si>
    <t>4 - ESTUDIO DE GEOLOGÍA Y GEOMORFOLOGÍA REGIONAL</t>
  </si>
  <si>
    <t>5 - ESTUDIO DE HIDROGEOLOGÍA REGIONAL</t>
  </si>
  <si>
    <t>6 - ESTUDIO DE GEOTECNIA</t>
  </si>
  <si>
    <t>7 - HIDRÁULICA E HIDROLOGÍA</t>
  </si>
  <si>
    <t>8 - PREDISEÑO DE PAVIMENTOS</t>
  </si>
  <si>
    <t>9 - ESTUDIO DE ANÁLISIS DE RIESGOS</t>
  </si>
  <si>
    <t>10 - ESTUDIO ESTIMACIÓN DE COSTOS Y PRESUPUESTOS</t>
  </si>
  <si>
    <t>11 - EVALUACIÓN FINANCIERA Y SOCIOECÓNOMICA</t>
  </si>
  <si>
    <t>AFECTACIÓN PREDIAL</t>
  </si>
  <si>
    <t>PUENTES Y ESTRUCTURAS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</si>
  <si>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</si>
  <si>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</si>
  <si>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</si>
  <si>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</si>
  <si>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AMBIENTAL</t>
  </si>
  <si>
    <t>SOCIAL</t>
  </si>
  <si>
    <t>direccion y coordinacion</t>
  </si>
  <si>
    <t>0002</t>
  </si>
  <si>
    <t>ANTIOQUIA</t>
  </si>
  <si>
    <t>Pendiente finalizar cargue de información</t>
  </si>
  <si>
    <t>45000036221</t>
  </si>
  <si>
    <t>Fase II - Factibilidad</t>
  </si>
  <si>
    <t>ANTIOQUIA - CALDAS Y RISARALDA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</si>
  <si>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</si>
  <si>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</si>
  <si>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</si>
  <si>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</si>
  <si>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</si>
  <si>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</si>
  <si>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</si>
  <si>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</si>
  <si>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</si>
  <si>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</si>
  <si>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</si>
  <si>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</si>
  <si>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</si>
  <si>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</si>
  <si>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</si>
  <si>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2 - IDENTIFICACION DE ALTERNATIVAS DESDE EL PUNTO DE VISTA GEOMÉTRICO</t>
  </si>
  <si>
    <t>3- ESTUDIO DE PREFACTIBILIDAD DE TUNELES</t>
  </si>
  <si>
    <t>4 - ESTUDIO DE GEOLOGIA Y GEOMORFOLOGIA REGIONAL</t>
  </si>
  <si>
    <t>5 - ESTUDIO DE GEOTECNIA</t>
  </si>
  <si>
    <t>6 - ESTUDIO DE HIDRÁULICA E HIDROLOGÍA</t>
  </si>
  <si>
    <t>7 - ESTUDIO COMPONENTES AMBIENTAL Y SOCIAL</t>
  </si>
  <si>
    <t>8 - AREAS DE AFECTACION PREDIAL</t>
  </si>
  <si>
    <t>9 - ESTUDIO DE ANÁLISIS DE RIESGOS Y SOSTENIBILIDAD</t>
  </si>
  <si>
    <t>10 - ESTIMACION DE COSTOS Y EVALUACION ECONOMICA</t>
  </si>
  <si>
    <t>11 - EVALUACIÓN TÉCNICA, AMBIENTAL, SOCIO ECONÓMICA, FINANCIERA Y SELECCIÓN DE ALTERNATIVA</t>
  </si>
  <si>
    <t>12 - ESTUDIO DE ESTRUCTURAS</t>
  </si>
  <si>
    <t>SOSTENIBILIDAD</t>
  </si>
  <si>
    <t>2 - TRAZADO DEFINITIVO CON TOPOGRAFIA DE DETALLE</t>
  </si>
  <si>
    <t>3 - GEOLOGÍA Y GEOMORFOLOGIA PARA INGENIERÍADE DETALLE</t>
  </si>
  <si>
    <t>4 - ESTUDIO DE ESTABILIDAD Y ESTABILIZACIÓN DE TALUDES, ZONAS DE DISPOSICION DE SOBRANTES Y FUENTES DE MATERIALES.</t>
  </si>
  <si>
    <t>5 - ESTUDIO DE HIDROLOGÍA E HIDRÁULICA</t>
  </si>
  <si>
    <t>6 - PREDISEÑO DE ESTRUCTURAS</t>
  </si>
  <si>
    <t>7 - ESTUDIO PARA TÚNELES</t>
  </si>
  <si>
    <t>8 - PREDISEÑO DEL PAVIMENTO</t>
  </si>
  <si>
    <t>9 - GESTIÓN PREDIAL</t>
  </si>
  <si>
    <t>10 - GESTIÓN AMBIENTAL Y SOCIAL DEL PROYECTO</t>
  </si>
  <si>
    <t>11 - ESTIMACION DE COSTOS Y PRESUPUESTOS</t>
  </si>
  <si>
    <t>12 - EVALUACIÓN SOCIO-ECONÓMICA DEL PROYECTO</t>
  </si>
  <si>
    <t>UF4</t>
  </si>
  <si>
    <t>UF5</t>
  </si>
  <si>
    <t>TOTAL</t>
  </si>
  <si>
    <t>LONGITUD</t>
  </si>
  <si>
    <t>KM</t>
  </si>
  <si>
    <t>ALCANCE</t>
  </si>
  <si>
    <t>PUENTES VEHICULARES</t>
  </si>
  <si>
    <t>UND</t>
  </si>
  <si>
    <t>M2</t>
  </si>
  <si>
    <t>PUENTES PEATONALES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</si>
  <si>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</si>
  <si>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</si>
  <si>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</si>
  <si>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</si>
  <si>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</si>
  <si>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</si>
  <si>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</si>
  <si>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</si>
  <si>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Pendiente entregar Latitud y longitud o si es posible KMZ de todos los proyectos</t>
  </si>
  <si>
    <t>UF</t>
  </si>
  <si>
    <t>10 Calzada izquierda</t>
  </si>
  <si>
    <t>11 Calzada derecha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</si>
  <si>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</si>
  <si>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</si>
  <si>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</si>
  <si>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</si>
  <si>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</si>
  <si>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</si>
  <si>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</si>
  <si>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UF1</t>
  </si>
  <si>
    <t>FUERON TÚNELES FALSOS</t>
  </si>
  <si>
    <t>UF 5.2</t>
  </si>
  <si>
    <t>UF 1</t>
  </si>
  <si>
    <t>UF 2</t>
  </si>
  <si>
    <t>UF 3</t>
  </si>
  <si>
    <t>UF 4</t>
  </si>
  <si>
    <t>UF 5</t>
  </si>
  <si>
    <t>UF 6</t>
  </si>
  <si>
    <t>UF 7</t>
  </si>
  <si>
    <t>UF 8</t>
  </si>
  <si>
    <t>Quindio</t>
  </si>
  <si>
    <t>Tunel ppal</t>
  </si>
  <si>
    <t>TOTALES</t>
  </si>
  <si>
    <t>operacion y mantenimiento</t>
  </si>
  <si>
    <t>T1</t>
  </si>
  <si>
    <t>T2</t>
  </si>
  <si>
    <t>T3</t>
  </si>
  <si>
    <t>T4</t>
  </si>
  <si>
    <t>T5</t>
  </si>
  <si>
    <t>T6</t>
  </si>
  <si>
    <t>T7</t>
  </si>
  <si>
    <t>Falta información de puentes vehiculares</t>
  </si>
  <si>
    <t>TIPO DE ÍTEM</t>
  </si>
  <si>
    <t>INVIAS</t>
  </si>
  <si>
    <t>ADICIONAL</t>
  </si>
  <si>
    <t>Urbano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</si>
</sst>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21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sz val="10"/>
      <color theme="1"/>
      <name val="Arial"/>
      <scheme val="minor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8"/>
      <color rgb="FF000000"/>
      <name val="Arial"/>
    </font>
    <font>
      <sz val="8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name val="Consolas"/>
      <family val="3"/>
    </font>
    <font>
      <sz val="10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2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2" fillId="0" borderId="0" xfId="0" applyFont="1"/>
    <xf numFmtId="165" fontId="2" fillId="0" borderId="0" xfId="0" applyNumberFormat="1" applyFon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66" fontId="3" fillId="2" borderId="2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166" fontId="2" fillId="0" borderId="1" xfId="0" applyNumberFormat="1" applyFont="1" applyBorder="1" applyAlignment="1">
      <alignment vertical="center" wrapText="1"/>
    </xf>
    <xf numFmtId="166" fontId="4" fillId="0" borderId="1" xfId="0" applyNumberFormat="1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1" xfId="0" applyFont="1" applyBorder="1"/>
    <xf numFmtId="4" fontId="2" fillId="0" borderId="1" xfId="0" applyNumberFormat="1" applyFont="1" applyBorder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166" fontId="4" fillId="0" borderId="0" xfId="0" applyNumberFormat="1" applyFont="1" applyAlignment="1">
      <alignment vertical="center" wrapText="1"/>
    </xf>
    <xf numFmtId="166" fontId="2" fillId="0" borderId="0" xfId="0" applyNumberFormat="1" applyFont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9" fontId="2" fillId="0" borderId="0" xfId="0" applyNumberFormat="1" applyFont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4" fillId="7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2" fillId="8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4" fontId="2" fillId="1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0" fontId="7" fillId="5" borderId="1" xfId="0" applyFont="1" applyFill="1" applyBorder="1" applyAlignment="1">
      <alignment horizontal="left" vertical="center" wrapText="1"/>
    </xf>
    <xf numFmtId="0" fontId="8" fillId="5" borderId="1" xfId="0" applyFont="1" applyFill="1" applyBorder="1" applyAlignment="1">
      <alignment horizontal="left" vertical="center" wrapText="1"/>
    </xf>
    <xf numFmtId="166" fontId="4" fillId="7" borderId="1" xfId="0" applyNumberFormat="1" applyFont="1" applyFill="1" applyBorder="1" applyAlignment="1">
      <alignment vertical="center" wrapText="1"/>
    </xf>
    <xf numFmtId="166" fontId="2" fillId="7" borderId="1" xfId="0" applyNumberFormat="1" applyFont="1" applyFill="1" applyBorder="1" applyAlignment="1">
      <alignment vertical="center" wrapText="1"/>
    </xf>
    <xf numFmtId="9" fontId="2" fillId="0" borderId="0" xfId="0" applyNumberFormat="1" applyFont="1" applyAlignment="1">
      <alignment vertical="center" wrapText="1"/>
    </xf>
    <xf numFmtId="0" fontId="7" fillId="7" borderId="1" xfId="0" applyFont="1" applyFill="1" applyBorder="1" applyAlignment="1">
      <alignment horizontal="left" vertical="center" wrapText="1"/>
    </xf>
    <xf numFmtId="0" fontId="2" fillId="11" borderId="0" xfId="0" applyFont="1" applyFill="1"/>
    <xf numFmtId="0" fontId="7" fillId="9" borderId="1" xfId="0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wrapText="1"/>
    </xf>
    <xf numFmtId="0" fontId="6" fillId="1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49" fontId="2" fillId="10" borderId="1" xfId="0" applyNumberFormat="1" applyFont="1" applyFill="1" applyBorder="1" applyAlignment="1">
      <alignment horizontal="center" vertical="center" wrapText="1"/>
    </xf>
    <xf numFmtId="4" fontId="6" fillId="0" borderId="1" xfId="0" applyNumberFormat="1" applyFont="1" applyBorder="1"/>
    <xf numFmtId="4" fontId="6" fillId="0" borderId="0" xfId="0" applyNumberFormat="1" applyFont="1"/>
    <xf numFmtId="3" fontId="6" fillId="0" borderId="1" xfId="0" applyNumberFormat="1" applyFont="1" applyBorder="1"/>
    <xf numFmtId="3" fontId="6" fillId="0" borderId="0" xfId="0" applyNumberFormat="1" applyFont="1"/>
    <xf numFmtId="167" fontId="2" fillId="0" borderId="0" xfId="0" applyNumberFormat="1" applyFont="1" applyAlignment="1">
      <alignment horizontal="center" vertical="center" wrapText="1"/>
    </xf>
    <xf numFmtId="166" fontId="3" fillId="2" borderId="10" xfId="0" applyNumberFormat="1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6" fontId="2" fillId="0" borderId="10" xfId="0" applyNumberFormat="1" applyFont="1" applyBorder="1" applyAlignment="1">
      <alignment vertical="center" wrapText="1"/>
    </xf>
    <xf numFmtId="0" fontId="2" fillId="0" borderId="12" xfId="0" applyFont="1" applyBorder="1" applyAlignment="1">
      <alignment horizontal="center" vertical="center" wrapText="1"/>
    </xf>
    <xf numFmtId="166" fontId="4" fillId="0" borderId="10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4" fontId="2" fillId="10" borderId="10" xfId="0" applyNumberFormat="1" applyFont="1" applyFill="1" applyBorder="1" applyAlignment="1">
      <alignment horizontal="center" vertical="center" wrapText="1"/>
    </xf>
    <xf numFmtId="4" fontId="6" fillId="0" borderId="10" xfId="0" applyNumberFormat="1" applyFont="1" applyBorder="1"/>
    <xf numFmtId="3" fontId="6" fillId="0" borderId="10" xfId="0" applyNumberFormat="1" applyFont="1" applyBorder="1"/>
    <xf numFmtId="166" fontId="2" fillId="3" borderId="10" xfId="0" applyNumberFormat="1" applyFont="1" applyFill="1" applyBorder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49" fontId="2" fillId="10" borderId="10" xfId="0" applyNumberFormat="1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left" vertical="center" wrapText="1"/>
    </xf>
    <xf numFmtId="166" fontId="4" fillId="11" borderId="10" xfId="0" applyNumberFormat="1" applyFont="1" applyFill="1" applyBorder="1" applyAlignment="1">
      <alignment vertical="center" wrapText="1"/>
    </xf>
    <xf numFmtId="0" fontId="2" fillId="11" borderId="0" xfId="0" applyFont="1" applyFill="1" applyAlignment="1">
      <alignment horizontal="center" vertical="center" wrapText="1"/>
    </xf>
    <xf numFmtId="4" fontId="2" fillId="11" borderId="0" xfId="0" applyNumberFormat="1" applyFont="1" applyFill="1" applyAlignment="1">
      <alignment horizontal="center" vertical="center" wrapText="1"/>
    </xf>
    <xf numFmtId="166" fontId="4" fillId="11" borderId="0" xfId="0" applyNumberFormat="1" applyFont="1" applyFill="1" applyAlignment="1">
      <alignment vertical="center" wrapText="1"/>
    </xf>
    <xf numFmtId="166" fontId="2" fillId="11" borderId="0" xfId="0" applyNumberFormat="1" applyFont="1" applyFill="1" applyAlignment="1">
      <alignment vertical="center" wrapText="1"/>
    </xf>
    <xf numFmtId="0" fontId="2" fillId="11" borderId="0" xfId="0" applyFont="1" applyFill="1" applyAlignment="1">
      <alignment vertical="center" wrapText="1"/>
    </xf>
    <xf numFmtId="166" fontId="2" fillId="11" borderId="10" xfId="0" applyNumberFormat="1" applyFont="1" applyFill="1" applyBorder="1" applyAlignment="1">
      <alignment vertical="center" wrapText="1"/>
    </xf>
    <xf numFmtId="10" fontId="2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166" fontId="2" fillId="9" borderId="1" xfId="0" applyNumberFormat="1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 wrapText="1"/>
    </xf>
    <xf numFmtId="3" fontId="2" fillId="12" borderId="1" xfId="0" applyNumberFormat="1" applyFont="1" applyFill="1" applyBorder="1" applyAlignment="1">
      <alignment horizontal="center" vertical="center" wrapText="1"/>
    </xf>
    <xf numFmtId="166" fontId="2" fillId="0" borderId="0" xfId="0" applyNumberFormat="1" applyFont="1"/>
    <xf numFmtId="166" fontId="15" fillId="0" borderId="1" xfId="0" applyNumberFormat="1" applyFont="1" applyBorder="1" applyAlignment="1">
      <alignment horizontal="left"/>
    </xf>
    <xf numFmtId="166" fontId="16" fillId="0" borderId="1" xfId="0" applyNumberFormat="1" applyFont="1" applyBorder="1" applyAlignment="1">
      <alignment horizontal="left"/>
    </xf>
    <xf numFmtId="166" fontId="16" fillId="0" borderId="1" xfId="0" applyNumberFormat="1" applyFont="1" applyBorder="1"/>
    <xf numFmtId="0" fontId="16" fillId="0" borderId="1" xfId="0" applyFont="1" applyBorder="1"/>
    <xf numFmtId="166" fontId="15" fillId="0" borderId="1" xfId="0" applyNumberFormat="1" applyFont="1" applyBorder="1" applyAlignment="1">
      <alignment horizontal="left" wrapText="1"/>
    </xf>
    <xf numFmtId="166" fontId="15" fillId="0" borderId="1" xfId="0" applyNumberFormat="1" applyFont="1" applyBorder="1"/>
    <xf numFmtId="0" fontId="7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0" fontId="17" fillId="0" borderId="1" xfId="0" applyFont="1" applyBorder="1" applyAlignment="1">
      <alignment horizontal="left" vertical="center" wrapText="1"/>
    </xf>
    <xf numFmtId="166" fontId="2" fillId="3" borderId="1" xfId="0" applyNumberFormat="1" applyFont="1" applyFill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20" fillId="0" borderId="0" xfId="0" applyFont="1"/>
    <xf numFmtId="0" fontId="7" fillId="0" borderId="16" xfId="0" applyFont="1" applyBorder="1" applyAlignment="1">
      <alignment horizontal="left" vertical="center" wrapText="1"/>
    </xf>
    <xf numFmtId="0" fontId="2" fillId="0" borderId="16" xfId="0" applyFont="1" applyBorder="1" applyAlignment="1">
      <alignment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2" fillId="0" borderId="16" xfId="0" applyFont="1" applyBorder="1"/>
    <xf numFmtId="166" fontId="3" fillId="2" borderId="16" xfId="0" applyNumberFormat="1" applyFont="1" applyFill="1" applyBorder="1" applyAlignment="1">
      <alignment horizontal="center" vertical="center" wrapText="1"/>
    </xf>
    <xf numFmtId="166" fontId="2" fillId="0" borderId="16" xfId="0" applyNumberFormat="1" applyFont="1" applyBorder="1" applyAlignment="1">
      <alignment vertical="center" wrapText="1"/>
    </xf>
    <xf numFmtId="166" fontId="4" fillId="0" borderId="16" xfId="0" applyNumberFormat="1" applyFont="1" applyBorder="1" applyAlignment="1">
      <alignment vertical="center" wrapText="1"/>
    </xf>
    <xf numFmtId="0" fontId="8" fillId="0" borderId="16" xfId="0" applyFont="1" applyBorder="1" applyAlignment="1">
      <alignment horizontal="left" vertical="center" wrapText="1"/>
    </xf>
    <xf numFmtId="166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6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8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4" fillId="0" borderId="1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4" fontId="6" fillId="0" borderId="3" xfId="0" applyNumberFormat="1" applyFont="1" applyBorder="1" applyAlignment="1">
      <alignment horizontal="center"/>
    </xf>
    <xf numFmtId="0" fontId="2" fillId="0" borderId="16" xfId="0" applyFont="1" applyBorder="1" applyAlignment="1">
      <alignment horizontal="center" vertical="center" wrapText="1"/>
    </xf>
    <xf numFmtId="0" fontId="0" fillId="0" borderId="16" xfId="0" applyBorder="1"/>
    <xf numFmtId="0" fontId="2" fillId="0" borderId="16" xfId="0" applyFont="1" applyBorder="1" applyAlignment="1">
      <alignment horizontal="center"/>
    </xf>
    <xf numFmtId="0" fontId="2" fillId="0" borderId="10" xfId="0" applyFont="1" applyBorder="1"/>
    <xf numFmtId="0" fontId="2" fillId="0" borderId="3" xfId="0" applyFont="1" applyBorder="1"/>
    <xf numFmtId="0" fontId="3" fillId="2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5" fillId="0" borderId="6" xfId="0" applyFont="1" applyBorder="1"/>
    <xf numFmtId="0" fontId="2" fillId="0" borderId="7" xfId="0" applyFont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" fillId="0" borderId="0" xfId="0" applyFont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5" fillId="0" borderId="11" xfId="0" applyFont="1" applyBorder="1"/>
    <xf numFmtId="0" fontId="5" fillId="0" borderId="12" xfId="0" applyFont="1" applyBorder="1"/>
    <xf numFmtId="0" fontId="2" fillId="0" borderId="4" xfId="0" applyFont="1" applyBorder="1" applyAlignment="1">
      <alignment horizontal="center" vertical="center" wrapText="1"/>
    </xf>
    <xf numFmtId="0" fontId="5" fillId="0" borderId="13" xfId="0" applyFont="1" applyBorder="1"/>
    <xf numFmtId="0" fontId="0" fillId="0" borderId="0" xfId="0"/>
    <xf numFmtId="0" fontId="5" fillId="0" borderId="14" xfId="0" applyFont="1" applyBorder="1"/>
    <xf numFmtId="0" fontId="5" fillId="0" borderId="7" xfId="0" applyFont="1" applyBorder="1"/>
    <xf numFmtId="0" fontId="2" fillId="0" borderId="10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166" fontId="2" fillId="3" borderId="10" xfId="0" applyNumberFormat="1" applyFont="1" applyFill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15" xfId="0" applyFont="1" applyBorder="1"/>
    <xf numFmtId="0" fontId="5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ht="13" x14ac:dyDescent="0.3">
      <c r="A1" s="4" t="s">
        <v>1</v>
      </c>
      <c r="B1" s="5" t="s">
        <v>0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6" t="s">
        <v>26</v>
      </c>
      <c r="L1" s="6" t="s">
        <v>27</v>
      </c>
      <c r="M1" s="6" t="s">
        <v>28</v>
      </c>
      <c r="N1" s="6" t="s">
        <v>29</v>
      </c>
    </row>
    <row r="2" spans="1:15" ht="15.75" customHeight="1" x14ac:dyDescent="0.25">
      <c r="A2" s="3" t="s">
        <v>2</v>
      </c>
      <c r="B2" s="3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>
        <v>2016</v>
      </c>
      <c r="H2" s="7">
        <v>2016</v>
      </c>
      <c r="I2" s="7" t="s">
        <v>35</v>
      </c>
      <c r="J2" s="7">
        <v>1</v>
      </c>
      <c r="K2" s="8"/>
      <c r="L2" s="1"/>
      <c r="M2" s="2" t="s">
        <v>36</v>
      </c>
      <c r="N2" s="2"/>
    </row>
    <row r="3" spans="1:15" ht="15.75" customHeight="1" x14ac:dyDescent="0.25">
      <c r="A3" s="3" t="s">
        <v>2</v>
      </c>
      <c r="B3" s="3" t="s">
        <v>30</v>
      </c>
      <c r="C3" s="7" t="s">
        <v>31</v>
      </c>
      <c r="D3" s="7" t="s">
        <v>32</v>
      </c>
      <c r="E3" s="7" t="s">
        <v>33</v>
      </c>
      <c r="F3" s="7" t="s">
        <v>34</v>
      </c>
      <c r="G3" s="7">
        <v>2016</v>
      </c>
      <c r="H3" s="7">
        <v>2016</v>
      </c>
      <c r="I3" s="7" t="s">
        <v>37</v>
      </c>
      <c r="J3" s="7">
        <v>0</v>
      </c>
      <c r="K3" s="8"/>
      <c r="L3" s="1"/>
      <c r="M3" s="2" t="s">
        <v>38</v>
      </c>
      <c r="N3" s="2"/>
    </row>
    <row r="4" spans="1:15" ht="15.75" customHeight="1" x14ac:dyDescent="0.25">
      <c r="A4" s="3" t="s">
        <v>2</v>
      </c>
      <c r="B4" s="3" t="s">
        <v>30</v>
      </c>
      <c r="C4" s="7" t="s">
        <v>31</v>
      </c>
      <c r="D4" s="7" t="s">
        <v>32</v>
      </c>
      <c r="E4" s="7" t="s">
        <v>33</v>
      </c>
      <c r="F4" s="7" t="s">
        <v>34</v>
      </c>
      <c r="G4" s="7">
        <v>2016</v>
      </c>
      <c r="H4" s="7">
        <v>2016</v>
      </c>
      <c r="I4" s="7" t="s">
        <v>39</v>
      </c>
      <c r="J4" s="7">
        <v>862658079.71000004</v>
      </c>
      <c r="K4" s="8"/>
      <c r="L4" s="1"/>
      <c r="M4" s="2"/>
      <c r="N4" s="2"/>
    </row>
    <row r="5" spans="1:15" ht="15.75" customHeight="1" x14ac:dyDescent="0.25">
      <c r="A5" s="3" t="s">
        <v>2</v>
      </c>
      <c r="B5" s="3" t="s">
        <v>30</v>
      </c>
      <c r="C5" s="7" t="s">
        <v>31</v>
      </c>
      <c r="D5" s="7" t="s">
        <v>32</v>
      </c>
      <c r="E5" s="7" t="s">
        <v>33</v>
      </c>
      <c r="F5" s="7" t="s">
        <v>34</v>
      </c>
      <c r="G5" s="7">
        <v>2016</v>
      </c>
      <c r="H5" s="7">
        <v>2016</v>
      </c>
      <c r="I5" s="7" t="s">
        <v>40</v>
      </c>
      <c r="J5" s="7" t="s">
        <v>28</v>
      </c>
      <c r="K5" s="8"/>
      <c r="L5" s="1"/>
      <c r="M5" s="2"/>
      <c r="N5" s="2"/>
      <c r="O5" s="7"/>
    </row>
    <row r="6" spans="1:15" ht="15.75" customHeight="1" x14ac:dyDescent="0.25">
      <c r="A6" s="3" t="s">
        <v>2</v>
      </c>
      <c r="B6" s="3" t="s">
        <v>30</v>
      </c>
      <c r="C6" s="7" t="s">
        <v>31</v>
      </c>
      <c r="D6" s="7" t="s">
        <v>32</v>
      </c>
      <c r="E6" s="7" t="s">
        <v>33</v>
      </c>
      <c r="F6" s="7" t="s">
        <v>34</v>
      </c>
      <c r="G6" s="7">
        <v>2016</v>
      </c>
      <c r="H6" s="7">
        <v>2016</v>
      </c>
      <c r="I6" s="7" t="s">
        <v>41</v>
      </c>
      <c r="J6" s="7">
        <v>0</v>
      </c>
      <c r="K6" s="8"/>
      <c r="L6" s="1"/>
      <c r="M6" s="2"/>
      <c r="N6" s="2"/>
    </row>
    <row r="7" spans="1:15" ht="15.75" customHeight="1" x14ac:dyDescent="0.25">
      <c r="A7" s="3" t="s">
        <v>2</v>
      </c>
      <c r="B7" s="3" t="s">
        <v>30</v>
      </c>
      <c r="C7" s="7" t="s">
        <v>31</v>
      </c>
      <c r="D7" s="7" t="s">
        <v>32</v>
      </c>
      <c r="E7" s="7" t="s">
        <v>33</v>
      </c>
      <c r="F7" s="7" t="s">
        <v>34</v>
      </c>
      <c r="G7" s="7">
        <v>2016</v>
      </c>
      <c r="H7" s="7">
        <v>2016</v>
      </c>
      <c r="I7" s="7" t="s">
        <v>42</v>
      </c>
      <c r="J7" s="7">
        <v>109541430.59999999</v>
      </c>
      <c r="K7" s="8"/>
      <c r="L7" s="1"/>
      <c r="M7" s="2"/>
      <c r="N7" s="2"/>
    </row>
    <row r="8" spans="1:15" ht="15.75" customHeight="1" x14ac:dyDescent="0.25">
      <c r="A8" s="3" t="s">
        <v>2</v>
      </c>
      <c r="B8" s="3" t="s">
        <v>30</v>
      </c>
      <c r="C8" s="7" t="s">
        <v>31</v>
      </c>
      <c r="D8" s="7" t="s">
        <v>32</v>
      </c>
      <c r="E8" s="7" t="s">
        <v>33</v>
      </c>
      <c r="F8" s="7" t="s">
        <v>34</v>
      </c>
      <c r="G8" s="7">
        <v>2016</v>
      </c>
      <c r="H8" s="7">
        <v>2016</v>
      </c>
      <c r="I8" s="7" t="s">
        <v>43</v>
      </c>
      <c r="J8" s="7">
        <v>0</v>
      </c>
      <c r="K8" s="8"/>
      <c r="L8" s="1"/>
      <c r="M8" s="2"/>
      <c r="N8" s="2"/>
    </row>
    <row r="9" spans="1:15" ht="15.75" customHeight="1" x14ac:dyDescent="0.25">
      <c r="A9" s="3" t="s">
        <v>2</v>
      </c>
      <c r="B9" s="3" t="s">
        <v>30</v>
      </c>
      <c r="C9" s="7" t="s">
        <v>31</v>
      </c>
      <c r="D9" s="7" t="s">
        <v>32</v>
      </c>
      <c r="E9" s="7" t="s">
        <v>33</v>
      </c>
      <c r="F9" s="7" t="s">
        <v>34</v>
      </c>
      <c r="G9" s="7">
        <v>2016</v>
      </c>
      <c r="H9" s="7">
        <v>2016</v>
      </c>
      <c r="I9" s="7" t="s">
        <v>44</v>
      </c>
      <c r="J9" s="7">
        <v>48662654.689999998</v>
      </c>
      <c r="K9" s="8">
        <v>0.65</v>
      </c>
      <c r="L9" s="1"/>
      <c r="M9" s="2"/>
      <c r="N9" s="2"/>
    </row>
    <row r="10" spans="1:15" ht="15.75" customHeight="1" x14ac:dyDescent="0.25">
      <c r="A10" s="3" t="s">
        <v>2</v>
      </c>
      <c r="B10" s="3" t="s">
        <v>30</v>
      </c>
      <c r="C10" s="7" t="s">
        <v>31</v>
      </c>
      <c r="D10" s="7" t="s">
        <v>32</v>
      </c>
      <c r="E10" s="7" t="s">
        <v>33</v>
      </c>
      <c r="F10" s="7" t="s">
        <v>34</v>
      </c>
      <c r="G10" s="7">
        <v>2016</v>
      </c>
      <c r="H10" s="7">
        <v>2016</v>
      </c>
      <c r="I10" s="7" t="s">
        <v>45</v>
      </c>
      <c r="J10" s="7">
        <v>29502028.909999996</v>
      </c>
      <c r="K10" s="8">
        <v>0.35</v>
      </c>
      <c r="L10" s="1"/>
      <c r="M10" s="2"/>
      <c r="N10" s="2"/>
    </row>
    <row r="11" spans="1:15" ht="15.75" customHeight="1" x14ac:dyDescent="0.25">
      <c r="A11" s="3" t="s">
        <v>2</v>
      </c>
      <c r="B11" s="3" t="s">
        <v>30</v>
      </c>
      <c r="C11" s="7" t="s">
        <v>31</v>
      </c>
      <c r="D11" s="7" t="s">
        <v>32</v>
      </c>
      <c r="E11" s="7" t="s">
        <v>33</v>
      </c>
      <c r="F11" s="7" t="s">
        <v>34</v>
      </c>
      <c r="G11" s="7">
        <v>2016</v>
      </c>
      <c r="H11" s="7">
        <v>2016</v>
      </c>
      <c r="I11" s="7" t="s">
        <v>46</v>
      </c>
      <c r="J11" s="7">
        <v>31376747</v>
      </c>
      <c r="K11" s="8"/>
      <c r="L11" s="1"/>
      <c r="M11" s="2"/>
      <c r="N11" s="2"/>
    </row>
    <row r="12" spans="1:15" ht="15.75" customHeight="1" x14ac:dyDescent="0.25">
      <c r="A12" s="3" t="s">
        <v>2</v>
      </c>
      <c r="B12" s="3" t="s">
        <v>30</v>
      </c>
      <c r="C12" s="7" t="s">
        <v>31</v>
      </c>
      <c r="D12" s="7" t="s">
        <v>32</v>
      </c>
      <c r="E12" s="7" t="s">
        <v>33</v>
      </c>
      <c r="F12" s="7" t="s">
        <v>34</v>
      </c>
      <c r="G12" s="7">
        <v>2016</v>
      </c>
      <c r="H12" s="7">
        <v>2016</v>
      </c>
      <c r="I12" s="7" t="s">
        <v>47</v>
      </c>
      <c r="J12" s="7">
        <v>48023645.390000001</v>
      </c>
      <c r="K12" s="8"/>
      <c r="L12" s="1"/>
      <c r="M12" s="2"/>
      <c r="N12" s="2"/>
    </row>
    <row r="13" spans="1:15" ht="15.75" customHeight="1" x14ac:dyDescent="0.25">
      <c r="A13" s="3" t="s">
        <v>2</v>
      </c>
      <c r="B13" s="3" t="s">
        <v>30</v>
      </c>
      <c r="C13" s="7" t="s">
        <v>31</v>
      </c>
      <c r="D13" s="7" t="s">
        <v>32</v>
      </c>
      <c r="E13" s="7" t="s">
        <v>33</v>
      </c>
      <c r="F13" s="7" t="s">
        <v>34</v>
      </c>
      <c r="G13" s="7">
        <v>2016</v>
      </c>
      <c r="H13" s="7">
        <v>2016</v>
      </c>
      <c r="I13" s="7" t="s">
        <v>48</v>
      </c>
      <c r="J13" s="7">
        <v>0</v>
      </c>
      <c r="K13" s="8"/>
      <c r="L13" s="1"/>
      <c r="M13" s="2"/>
      <c r="N13" s="2"/>
    </row>
    <row r="14" spans="1:15" ht="15.75" customHeight="1" x14ac:dyDescent="0.25">
      <c r="A14" s="3" t="s">
        <v>2</v>
      </c>
      <c r="B14" s="3" t="s">
        <v>30</v>
      </c>
      <c r="C14" s="7" t="s">
        <v>31</v>
      </c>
      <c r="D14" s="7" t="s">
        <v>32</v>
      </c>
      <c r="E14" s="7" t="s">
        <v>33</v>
      </c>
      <c r="F14" s="7" t="s">
        <v>34</v>
      </c>
      <c r="G14" s="7">
        <v>2016</v>
      </c>
      <c r="H14" s="7">
        <v>2016</v>
      </c>
      <c r="I14" s="7" t="s">
        <v>49</v>
      </c>
      <c r="J14" s="7">
        <v>48023645.390000001</v>
      </c>
      <c r="K14" s="8"/>
      <c r="L14" s="1"/>
      <c r="M14" s="2"/>
      <c r="N14" s="2"/>
    </row>
    <row r="15" spans="1:15" ht="15.75" customHeight="1" x14ac:dyDescent="0.25">
      <c r="A15" s="3" t="s">
        <v>2</v>
      </c>
      <c r="B15" s="3" t="s">
        <v>30</v>
      </c>
      <c r="C15" s="7" t="s">
        <v>31</v>
      </c>
      <c r="D15" s="7" t="s">
        <v>32</v>
      </c>
      <c r="E15" s="7" t="s">
        <v>33</v>
      </c>
      <c r="F15" s="7" t="s">
        <v>34</v>
      </c>
      <c r="G15" s="7">
        <v>2016</v>
      </c>
      <c r="H15" s="7">
        <v>2016</v>
      </c>
      <c r="I15" s="7" t="s">
        <v>50</v>
      </c>
      <c r="J15" s="7">
        <v>64347356</v>
      </c>
      <c r="K15" s="8"/>
      <c r="L15" s="1"/>
      <c r="M15" s="2"/>
      <c r="N15" s="2"/>
    </row>
    <row r="16" spans="1:15" ht="15.75" customHeight="1" x14ac:dyDescent="0.25">
      <c r="A16" s="3" t="s">
        <v>2</v>
      </c>
      <c r="B16" s="3" t="s">
        <v>30</v>
      </c>
      <c r="C16" s="7" t="s">
        <v>31</v>
      </c>
      <c r="D16" s="7" t="s">
        <v>32</v>
      </c>
      <c r="E16" s="7" t="s">
        <v>33</v>
      </c>
      <c r="F16" s="7" t="s">
        <v>34</v>
      </c>
      <c r="G16" s="7">
        <v>2016</v>
      </c>
      <c r="H16" s="7">
        <v>2016</v>
      </c>
      <c r="I16" s="7" t="s">
        <v>51</v>
      </c>
      <c r="J16" s="7">
        <v>78892216.75999999</v>
      </c>
      <c r="K16" s="8"/>
      <c r="L16" s="1"/>
      <c r="M16" s="2"/>
      <c r="N16" s="2"/>
    </row>
    <row r="17" spans="1:15" ht="15.75" customHeight="1" x14ac:dyDescent="0.25">
      <c r="A17" s="3" t="s">
        <v>2</v>
      </c>
      <c r="B17" s="3" t="s">
        <v>30</v>
      </c>
      <c r="C17" s="7" t="s">
        <v>31</v>
      </c>
      <c r="D17" s="7" t="s">
        <v>32</v>
      </c>
      <c r="E17" s="7" t="s">
        <v>33</v>
      </c>
      <c r="F17" s="7" t="s">
        <v>34</v>
      </c>
      <c r="G17" s="7">
        <v>2016</v>
      </c>
      <c r="H17" s="7">
        <v>2016</v>
      </c>
      <c r="I17" s="7" t="s">
        <v>52</v>
      </c>
      <c r="J17" s="7">
        <v>27445905</v>
      </c>
      <c r="K17" s="8"/>
      <c r="L17" s="1"/>
      <c r="M17" s="2"/>
      <c r="N17" s="2"/>
    </row>
    <row r="18" spans="1:15" ht="15.75" customHeight="1" x14ac:dyDescent="0.25">
      <c r="A18" s="3" t="s">
        <v>2</v>
      </c>
      <c r="B18" s="3" t="s">
        <v>30</v>
      </c>
      <c r="C18" s="7" t="s">
        <v>31</v>
      </c>
      <c r="D18" s="7" t="s">
        <v>32</v>
      </c>
      <c r="E18" s="7" t="s">
        <v>33</v>
      </c>
      <c r="F18" s="7" t="s">
        <v>34</v>
      </c>
      <c r="G18" s="7">
        <v>2016</v>
      </c>
      <c r="H18" s="7">
        <v>2016</v>
      </c>
      <c r="I18" s="7" t="s">
        <v>53</v>
      </c>
      <c r="J18" s="7">
        <v>70781009.530000001</v>
      </c>
      <c r="K18" s="8"/>
      <c r="L18" s="1"/>
      <c r="M18" s="2"/>
      <c r="N18" s="2"/>
    </row>
    <row r="19" spans="1:15" ht="15.75" customHeight="1" x14ac:dyDescent="0.25">
      <c r="A19" s="3" t="s">
        <v>2</v>
      </c>
      <c r="B19" s="3" t="s">
        <v>30</v>
      </c>
      <c r="C19" s="7" t="s">
        <v>31</v>
      </c>
      <c r="D19" s="7" t="s">
        <v>32</v>
      </c>
      <c r="E19" s="7" t="s">
        <v>33</v>
      </c>
      <c r="F19" s="7" t="s">
        <v>34</v>
      </c>
      <c r="G19" s="7">
        <v>2016</v>
      </c>
      <c r="H19" s="7">
        <v>2016</v>
      </c>
      <c r="I19" s="7" t="s">
        <v>54</v>
      </c>
      <c r="J19" s="7">
        <v>226112018.75</v>
      </c>
      <c r="K19" s="8"/>
      <c r="L19" s="1"/>
      <c r="M19" s="2"/>
      <c r="N19" s="2"/>
    </row>
    <row r="20" spans="1:15" ht="15.75" customHeight="1" x14ac:dyDescent="0.25">
      <c r="A20" s="3" t="s">
        <v>2</v>
      </c>
      <c r="B20" s="3" t="s">
        <v>30</v>
      </c>
      <c r="C20" s="7" t="s">
        <v>31</v>
      </c>
      <c r="D20" s="7" t="s">
        <v>32</v>
      </c>
      <c r="E20" s="7" t="s">
        <v>33</v>
      </c>
      <c r="F20" s="7" t="s">
        <v>34</v>
      </c>
      <c r="G20" s="7">
        <v>2016</v>
      </c>
      <c r="H20" s="7">
        <v>2016</v>
      </c>
      <c r="I20" s="7" t="s">
        <v>55</v>
      </c>
      <c r="J20" s="7">
        <v>0</v>
      </c>
      <c r="K20" s="8"/>
      <c r="L20" s="1"/>
      <c r="M20" s="2"/>
      <c r="N20" s="2"/>
    </row>
    <row r="21" spans="1:15" ht="15.75" customHeight="1" x14ac:dyDescent="0.25">
      <c r="A21" s="3" t="s">
        <v>2</v>
      </c>
      <c r="B21" s="3" t="s">
        <v>30</v>
      </c>
      <c r="C21" s="7" t="s">
        <v>31</v>
      </c>
      <c r="D21" s="7" t="s">
        <v>32</v>
      </c>
      <c r="E21" s="7" t="s">
        <v>33</v>
      </c>
      <c r="F21" s="7" t="s">
        <v>34</v>
      </c>
      <c r="G21" s="7">
        <v>2016</v>
      </c>
      <c r="H21" s="7">
        <v>2016</v>
      </c>
      <c r="I21" s="7" t="s">
        <v>56</v>
      </c>
      <c r="J21" s="7">
        <v>16129209</v>
      </c>
      <c r="K21" s="8"/>
      <c r="L21" s="1"/>
      <c r="M21" s="2"/>
      <c r="N21" s="2"/>
      <c r="O21" s="7"/>
    </row>
    <row r="22" spans="1:15" ht="15.75" customHeight="1" x14ac:dyDescent="0.25">
      <c r="A22" s="3" t="s">
        <v>2</v>
      </c>
      <c r="B22" s="3" t="s">
        <v>30</v>
      </c>
      <c r="C22" s="7" t="s">
        <v>31</v>
      </c>
      <c r="D22" s="7" t="s">
        <v>32</v>
      </c>
      <c r="E22" s="7" t="s">
        <v>33</v>
      </c>
      <c r="F22" s="7" t="s">
        <v>34</v>
      </c>
      <c r="G22" s="7">
        <v>2016</v>
      </c>
      <c r="H22" s="7">
        <v>2016</v>
      </c>
      <c r="I22" s="7" t="s">
        <v>57</v>
      </c>
      <c r="J22" s="7">
        <v>0</v>
      </c>
      <c r="K22" s="8"/>
      <c r="L22" s="1"/>
      <c r="M22" s="2"/>
      <c r="N22" s="2"/>
    </row>
    <row r="23" spans="1:15" ht="15.75" customHeight="1" x14ac:dyDescent="0.25">
      <c r="A23" s="3" t="s">
        <v>2</v>
      </c>
      <c r="B23" s="3" t="s">
        <v>30</v>
      </c>
      <c r="C23" s="7" t="s">
        <v>31</v>
      </c>
      <c r="D23" s="7" t="s">
        <v>32</v>
      </c>
      <c r="E23" s="7" t="s">
        <v>33</v>
      </c>
      <c r="F23" s="7" t="s">
        <v>34</v>
      </c>
      <c r="G23" s="7">
        <v>2016</v>
      </c>
      <c r="H23" s="7">
        <v>2016</v>
      </c>
      <c r="I23" s="7" t="s">
        <v>58</v>
      </c>
      <c r="J23" s="7">
        <v>0</v>
      </c>
      <c r="K23" s="8"/>
      <c r="L23" s="1"/>
      <c r="M23" s="2"/>
      <c r="N23" s="2"/>
    </row>
    <row r="24" spans="1:15" ht="15.75" customHeight="1" x14ac:dyDescent="0.25">
      <c r="A24" s="3" t="s">
        <v>2</v>
      </c>
      <c r="B24" s="3" t="s">
        <v>30</v>
      </c>
      <c r="C24" s="7" t="s">
        <v>31</v>
      </c>
      <c r="D24" s="7" t="s">
        <v>32</v>
      </c>
      <c r="E24" s="7" t="s">
        <v>33</v>
      </c>
      <c r="F24" s="7" t="s">
        <v>34</v>
      </c>
      <c r="G24" s="7">
        <v>2016</v>
      </c>
      <c r="H24" s="7">
        <v>2016</v>
      </c>
      <c r="I24" s="7" t="s">
        <v>59</v>
      </c>
      <c r="J24" s="7">
        <v>0</v>
      </c>
      <c r="K24" s="8"/>
      <c r="L24" s="1"/>
      <c r="M24" s="2"/>
      <c r="N24" s="2"/>
      <c r="O24" s="7"/>
    </row>
    <row r="25" spans="1:15" ht="15.75" customHeight="1" x14ac:dyDescent="0.25">
      <c r="A25" s="3" t="s">
        <v>2</v>
      </c>
      <c r="B25" s="3" t="s">
        <v>30</v>
      </c>
      <c r="C25" s="7" t="s">
        <v>31</v>
      </c>
      <c r="D25" s="7" t="s">
        <v>32</v>
      </c>
      <c r="E25" s="7" t="s">
        <v>33</v>
      </c>
      <c r="F25" s="7" t="s">
        <v>34</v>
      </c>
      <c r="G25" s="7">
        <v>2016</v>
      </c>
      <c r="H25" s="7">
        <v>2016</v>
      </c>
      <c r="I25" s="7" t="s">
        <v>60</v>
      </c>
      <c r="J25" s="7">
        <v>0</v>
      </c>
      <c r="K25" s="8"/>
      <c r="L25" s="1"/>
      <c r="M25" s="2"/>
      <c r="N25" s="2"/>
    </row>
    <row r="26" spans="1:15" ht="15.75" customHeight="1" x14ac:dyDescent="0.25">
      <c r="A26" s="3" t="s">
        <v>2</v>
      </c>
      <c r="B26" s="3" t="s">
        <v>30</v>
      </c>
      <c r="C26" s="7" t="s">
        <v>31</v>
      </c>
      <c r="D26" s="7" t="s">
        <v>32</v>
      </c>
      <c r="E26" s="7" t="s">
        <v>33</v>
      </c>
      <c r="F26" s="7" t="s">
        <v>34</v>
      </c>
      <c r="G26" s="7">
        <v>2016</v>
      </c>
      <c r="H26" s="7">
        <v>2016</v>
      </c>
      <c r="I26" s="7" t="s">
        <v>61</v>
      </c>
      <c r="J26" s="7">
        <v>117131003.2</v>
      </c>
      <c r="K26" s="8"/>
      <c r="L26" s="1"/>
      <c r="M26" s="2"/>
      <c r="N26" s="2"/>
    </row>
    <row r="27" spans="1:15" ht="15.75" customHeight="1" x14ac:dyDescent="0.25">
      <c r="A27" s="3" t="s">
        <v>2</v>
      </c>
      <c r="B27" s="3" t="s">
        <v>30</v>
      </c>
      <c r="C27" s="7" t="s">
        <v>31</v>
      </c>
      <c r="D27" s="7" t="s">
        <v>32</v>
      </c>
      <c r="E27" s="7" t="s">
        <v>33</v>
      </c>
      <c r="F27" s="7" t="s">
        <v>34</v>
      </c>
      <c r="G27" s="7">
        <v>2016</v>
      </c>
      <c r="H27" s="7">
        <v>2016</v>
      </c>
      <c r="I27" s="7" t="s">
        <v>62</v>
      </c>
      <c r="J27" s="7">
        <v>104254285.47999999</v>
      </c>
      <c r="K27" s="8"/>
      <c r="L27" s="1"/>
      <c r="M27" s="2"/>
      <c r="N27" s="2"/>
    </row>
    <row r="28" spans="1:15" ht="15.75" customHeight="1" x14ac:dyDescent="0.25">
      <c r="A28" s="3" t="s">
        <v>3</v>
      </c>
      <c r="B28" s="3" t="s">
        <v>63</v>
      </c>
      <c r="C28" s="7"/>
      <c r="D28" s="7" t="s">
        <v>32</v>
      </c>
      <c r="E28" s="7" t="s">
        <v>33</v>
      </c>
      <c r="F28" s="7" t="s">
        <v>64</v>
      </c>
      <c r="G28" s="7">
        <v>2023</v>
      </c>
      <c r="H28" s="7">
        <v>2024</v>
      </c>
      <c r="I28" s="7" t="s">
        <v>35</v>
      </c>
      <c r="J28" s="7"/>
      <c r="K28" s="8" t="s">
        <v>65</v>
      </c>
      <c r="L28" s="1"/>
      <c r="M28" s="2" t="s">
        <v>36</v>
      </c>
      <c r="N28" s="2"/>
      <c r="O28" s="7"/>
    </row>
    <row r="29" spans="1:15" ht="15.75" customHeight="1" x14ac:dyDescent="0.25">
      <c r="A29" s="3" t="s">
        <v>3</v>
      </c>
      <c r="B29" s="3" t="s">
        <v>63</v>
      </c>
      <c r="C29" s="7"/>
      <c r="D29" s="7" t="s">
        <v>32</v>
      </c>
      <c r="E29" s="7" t="s">
        <v>33</v>
      </c>
      <c r="F29" s="7" t="s">
        <v>64</v>
      </c>
      <c r="G29" s="7">
        <v>2023</v>
      </c>
      <c r="H29" s="7">
        <v>2024</v>
      </c>
      <c r="I29" s="7" t="s">
        <v>37</v>
      </c>
      <c r="J29" s="7">
        <v>2</v>
      </c>
      <c r="K29" s="8" t="s">
        <v>66</v>
      </c>
      <c r="L29" s="1"/>
      <c r="M29" s="2" t="s">
        <v>67</v>
      </c>
      <c r="N29" s="2"/>
    </row>
    <row r="30" spans="1:15" ht="15.75" customHeight="1" x14ac:dyDescent="0.25">
      <c r="A30" s="3" t="s">
        <v>3</v>
      </c>
      <c r="B30" s="3" t="s">
        <v>63</v>
      </c>
      <c r="C30" s="7"/>
      <c r="D30" s="7" t="s">
        <v>32</v>
      </c>
      <c r="E30" s="7" t="s">
        <v>33</v>
      </c>
      <c r="F30" s="7" t="s">
        <v>64</v>
      </c>
      <c r="G30" s="7">
        <v>2023</v>
      </c>
      <c r="H30" s="7">
        <v>2024</v>
      </c>
      <c r="I30" s="7" t="s">
        <v>39</v>
      </c>
      <c r="J30" s="7">
        <v>3385721983.4396005</v>
      </c>
      <c r="K30" s="8"/>
      <c r="L30" s="1"/>
      <c r="M30" s="2"/>
      <c r="N30" s="2"/>
    </row>
    <row r="31" spans="1:15" ht="15.75" customHeight="1" x14ac:dyDescent="0.25">
      <c r="A31" s="3" t="s">
        <v>3</v>
      </c>
      <c r="B31" s="3" t="s">
        <v>63</v>
      </c>
      <c r="C31" s="7"/>
      <c r="D31" s="7" t="s">
        <v>32</v>
      </c>
      <c r="E31" s="7" t="s">
        <v>33</v>
      </c>
      <c r="F31" s="7" t="s">
        <v>64</v>
      </c>
      <c r="G31" s="7">
        <v>2023</v>
      </c>
      <c r="H31" s="7">
        <v>2024</v>
      </c>
      <c r="I31" s="7" t="s">
        <v>40</v>
      </c>
      <c r="J31" s="7" t="s">
        <v>28</v>
      </c>
      <c r="K31" s="8" t="s">
        <v>68</v>
      </c>
      <c r="L31" s="1"/>
      <c r="M31" s="2"/>
      <c r="N31" s="2"/>
      <c r="O31" s="7"/>
    </row>
    <row r="32" spans="1:15" ht="15.75" customHeight="1" x14ac:dyDescent="0.25">
      <c r="A32" s="3" t="s">
        <v>3</v>
      </c>
      <c r="B32" s="3" t="s">
        <v>63</v>
      </c>
      <c r="C32" s="7"/>
      <c r="D32" s="7" t="s">
        <v>32</v>
      </c>
      <c r="E32" s="7" t="s">
        <v>33</v>
      </c>
      <c r="F32" s="7" t="s">
        <v>64</v>
      </c>
      <c r="G32" s="7">
        <v>2023</v>
      </c>
      <c r="H32" s="7">
        <v>2024</v>
      </c>
      <c r="I32" s="7" t="s">
        <v>41</v>
      </c>
      <c r="J32" s="7"/>
      <c r="K32" s="8"/>
      <c r="L32" s="1"/>
      <c r="M32" s="2"/>
      <c r="N32" s="2"/>
      <c r="O32" s="7"/>
    </row>
    <row r="33" spans="1:15" ht="15.75" customHeight="1" x14ac:dyDescent="0.25">
      <c r="A33" s="3" t="s">
        <v>3</v>
      </c>
      <c r="B33" s="3" t="s">
        <v>63</v>
      </c>
      <c r="C33" s="7"/>
      <c r="D33" s="7" t="s">
        <v>32</v>
      </c>
      <c r="E33" s="7" t="s">
        <v>33</v>
      </c>
      <c r="F33" s="7" t="s">
        <v>64</v>
      </c>
      <c r="G33" s="7">
        <v>2023</v>
      </c>
      <c r="H33" s="7">
        <v>2024</v>
      </c>
      <c r="I33" s="7" t="s">
        <v>42</v>
      </c>
      <c r="J33" s="7">
        <v>669580071.36470008</v>
      </c>
      <c r="K33" s="8"/>
      <c r="L33" s="1"/>
      <c r="M33" s="2"/>
      <c r="N33" s="2"/>
      <c r="O33" s="7"/>
    </row>
    <row r="34" spans="1:15" ht="15.75" customHeight="1" x14ac:dyDescent="0.25">
      <c r="A34" s="3" t="s">
        <v>3</v>
      </c>
      <c r="B34" s="3" t="s">
        <v>63</v>
      </c>
      <c r="C34" s="7"/>
      <c r="D34" s="7" t="s">
        <v>32</v>
      </c>
      <c r="E34" s="7" t="s">
        <v>33</v>
      </c>
      <c r="F34" s="7" t="s">
        <v>64</v>
      </c>
      <c r="G34" s="7">
        <v>2023</v>
      </c>
      <c r="H34" s="7">
        <v>2024</v>
      </c>
      <c r="I34" s="7" t="s">
        <v>43</v>
      </c>
      <c r="J34" s="7">
        <v>0</v>
      </c>
      <c r="K34" s="8"/>
      <c r="L34" s="1"/>
      <c r="M34" s="2"/>
      <c r="N34" s="2"/>
    </row>
    <row r="35" spans="1:15" ht="15.75" customHeight="1" x14ac:dyDescent="0.25">
      <c r="A35" s="3" t="s">
        <v>3</v>
      </c>
      <c r="B35" s="3" t="s">
        <v>63</v>
      </c>
      <c r="C35" s="7"/>
      <c r="D35" s="7" t="s">
        <v>32</v>
      </c>
      <c r="E35" s="7" t="s">
        <v>33</v>
      </c>
      <c r="F35" s="7" t="s">
        <v>64</v>
      </c>
      <c r="G35" s="7">
        <v>2023</v>
      </c>
      <c r="H35" s="7">
        <v>2024</v>
      </c>
      <c r="I35" s="7" t="s">
        <v>44</v>
      </c>
      <c r="J35" s="7">
        <v>285169900.21850002</v>
      </c>
      <c r="K35" s="8" t="s">
        <v>69</v>
      </c>
      <c r="L35" s="1"/>
      <c r="M35" s="2"/>
      <c r="N35" s="2"/>
    </row>
    <row r="36" spans="1:15" ht="15.75" customHeight="1" x14ac:dyDescent="0.25">
      <c r="A36" s="3" t="s">
        <v>3</v>
      </c>
      <c r="B36" s="3" t="s">
        <v>63</v>
      </c>
      <c r="C36" s="7"/>
      <c r="D36" s="7" t="s">
        <v>32</v>
      </c>
      <c r="E36" s="7" t="s">
        <v>33</v>
      </c>
      <c r="F36" s="7" t="s">
        <v>64</v>
      </c>
      <c r="G36" s="7">
        <v>2023</v>
      </c>
      <c r="H36" s="7">
        <v>2024</v>
      </c>
      <c r="I36" s="7" t="s">
        <v>45</v>
      </c>
      <c r="J36" s="7">
        <v>306545254.42700005</v>
      </c>
      <c r="K36" s="8"/>
      <c r="L36" s="1"/>
      <c r="M36" s="2"/>
      <c r="N36" s="2"/>
    </row>
    <row r="37" spans="1:15" ht="15.75" customHeight="1" x14ac:dyDescent="0.25">
      <c r="A37" s="3" t="s">
        <v>3</v>
      </c>
      <c r="B37" s="3" t="s">
        <v>63</v>
      </c>
      <c r="C37" s="7"/>
      <c r="D37" s="7" t="s">
        <v>32</v>
      </c>
      <c r="E37" s="7" t="s">
        <v>33</v>
      </c>
      <c r="F37" s="7" t="s">
        <v>64</v>
      </c>
      <c r="G37" s="7">
        <v>2023</v>
      </c>
      <c r="H37" s="7">
        <v>2024</v>
      </c>
      <c r="I37" s="7" t="s">
        <v>46</v>
      </c>
      <c r="J37" s="7">
        <v>77864916.7192</v>
      </c>
      <c r="K37" s="8"/>
      <c r="L37" s="1"/>
      <c r="M37" s="2"/>
      <c r="N37" s="2"/>
    </row>
    <row r="38" spans="1:15" ht="12.5" x14ac:dyDescent="0.25">
      <c r="A38" s="3" t="s">
        <v>3</v>
      </c>
      <c r="B38" s="3" t="s">
        <v>63</v>
      </c>
      <c r="C38" s="7"/>
      <c r="D38" s="7" t="s">
        <v>32</v>
      </c>
      <c r="E38" s="7" t="s">
        <v>33</v>
      </c>
      <c r="F38" s="7" t="s">
        <v>64</v>
      </c>
      <c r="G38" s="7">
        <v>2023</v>
      </c>
      <c r="H38" s="7">
        <v>2024</v>
      </c>
      <c r="I38" s="7" t="s">
        <v>47</v>
      </c>
      <c r="J38" s="7">
        <v>198605538.60357502</v>
      </c>
      <c r="K38" s="8"/>
      <c r="L38" s="1"/>
      <c r="M38" s="2"/>
      <c r="N38" s="2"/>
      <c r="O38" s="7" t="s">
        <v>51</v>
      </c>
    </row>
    <row r="39" spans="1:15" ht="12.5" x14ac:dyDescent="0.25">
      <c r="A39" s="3" t="s">
        <v>3</v>
      </c>
      <c r="B39" s="3" t="s">
        <v>63</v>
      </c>
      <c r="C39" s="7"/>
      <c r="D39" s="7" t="s">
        <v>32</v>
      </c>
      <c r="E39" s="7" t="s">
        <v>33</v>
      </c>
      <c r="F39" s="7" t="s">
        <v>64</v>
      </c>
      <c r="G39" s="7">
        <v>2023</v>
      </c>
      <c r="H39" s="7">
        <v>2024</v>
      </c>
      <c r="I39" s="7" t="s">
        <v>48</v>
      </c>
      <c r="J39" s="7">
        <v>198605538.60357502</v>
      </c>
      <c r="K39" s="8"/>
      <c r="L39" s="1"/>
      <c r="M39" s="2"/>
      <c r="N39" s="2"/>
      <c r="O39" s="7">
        <v>0.4</v>
      </c>
    </row>
    <row r="40" spans="1:15" ht="12.5" x14ac:dyDescent="0.25">
      <c r="A40" s="3" t="s">
        <v>3</v>
      </c>
      <c r="B40" s="3" t="s">
        <v>63</v>
      </c>
      <c r="C40" s="7"/>
      <c r="D40" s="7" t="s">
        <v>32</v>
      </c>
      <c r="E40" s="7" t="s">
        <v>33</v>
      </c>
      <c r="F40" s="7" t="s">
        <v>64</v>
      </c>
      <c r="G40" s="7">
        <v>2023</v>
      </c>
      <c r="H40" s="7">
        <v>2024</v>
      </c>
      <c r="I40" s="7" t="s">
        <v>49</v>
      </c>
      <c r="J40" s="7">
        <v>0</v>
      </c>
      <c r="K40" s="8"/>
      <c r="L40" s="1"/>
      <c r="M40" s="2"/>
      <c r="N40" s="2"/>
    </row>
    <row r="41" spans="1:15" ht="12.5" x14ac:dyDescent="0.25">
      <c r="A41" s="3" t="s">
        <v>3</v>
      </c>
      <c r="B41" s="3" t="s">
        <v>63</v>
      </c>
      <c r="C41" s="7"/>
      <c r="D41" s="7" t="s">
        <v>32</v>
      </c>
      <c r="E41" s="7" t="s">
        <v>33</v>
      </c>
      <c r="F41" s="7" t="s">
        <v>64</v>
      </c>
      <c r="G41" s="7">
        <v>2023</v>
      </c>
      <c r="H41" s="7">
        <v>2024</v>
      </c>
      <c r="I41" s="7" t="s">
        <v>50</v>
      </c>
      <c r="J41" s="7">
        <v>258813653.87602502</v>
      </c>
      <c r="K41" s="8"/>
      <c r="L41" s="1" t="s">
        <v>70</v>
      </c>
      <c r="M41" s="2"/>
      <c r="N41" s="2"/>
      <c r="O41" s="7"/>
    </row>
    <row r="42" spans="1:15" ht="12.5" x14ac:dyDescent="0.25">
      <c r="A42" s="3" t="s">
        <v>3</v>
      </c>
      <c r="B42" s="3" t="s">
        <v>63</v>
      </c>
      <c r="C42" s="7"/>
      <c r="D42" s="7" t="s">
        <v>32</v>
      </c>
      <c r="E42" s="7" t="s">
        <v>33</v>
      </c>
      <c r="F42" s="7" t="s">
        <v>64</v>
      </c>
      <c r="G42" s="7">
        <v>2023</v>
      </c>
      <c r="H42" s="7">
        <v>2024</v>
      </c>
      <c r="I42" s="7" t="s">
        <v>51</v>
      </c>
      <c r="J42" s="7">
        <v>309979350.56639999</v>
      </c>
      <c r="K42" s="8"/>
      <c r="L42" s="1"/>
      <c r="M42" s="2"/>
      <c r="N42" s="2"/>
      <c r="O42" s="7">
        <v>0.6</v>
      </c>
    </row>
    <row r="43" spans="1:15" ht="12.5" x14ac:dyDescent="0.25">
      <c r="A43" s="3" t="s">
        <v>3</v>
      </c>
      <c r="B43" s="3" t="s">
        <v>63</v>
      </c>
      <c r="C43" s="7"/>
      <c r="D43" s="7" t="s">
        <v>32</v>
      </c>
      <c r="E43" s="7" t="s">
        <v>33</v>
      </c>
      <c r="F43" s="7" t="s">
        <v>64</v>
      </c>
      <c r="G43" s="7">
        <v>2023</v>
      </c>
      <c r="H43" s="7">
        <v>2024</v>
      </c>
      <c r="I43" s="7" t="s">
        <v>52</v>
      </c>
      <c r="J43" s="7">
        <v>138410040.95089999</v>
      </c>
      <c r="K43" s="8"/>
      <c r="L43" s="1"/>
      <c r="M43" s="2"/>
      <c r="N43" s="2"/>
    </row>
    <row r="44" spans="1:15" ht="12.5" x14ac:dyDescent="0.25">
      <c r="A44" s="3" t="s">
        <v>3</v>
      </c>
      <c r="B44" s="3" t="s">
        <v>63</v>
      </c>
      <c r="C44" s="7"/>
      <c r="D44" s="7" t="s">
        <v>32</v>
      </c>
      <c r="E44" s="7" t="s">
        <v>33</v>
      </c>
      <c r="F44" s="7" t="s">
        <v>64</v>
      </c>
      <c r="G44" s="7">
        <v>2023</v>
      </c>
      <c r="H44" s="7">
        <v>2024</v>
      </c>
      <c r="I44" s="7" t="s">
        <v>53</v>
      </c>
      <c r="J44" s="7">
        <v>647490586.11269999</v>
      </c>
      <c r="K44" s="8" t="s">
        <v>71</v>
      </c>
      <c r="L44" s="1"/>
      <c r="M44" s="2"/>
      <c r="N44" s="2"/>
    </row>
    <row r="45" spans="1:15" ht="12.5" x14ac:dyDescent="0.25">
      <c r="A45" s="3" t="s">
        <v>3</v>
      </c>
      <c r="B45" s="3" t="s">
        <v>63</v>
      </c>
      <c r="C45" s="7"/>
      <c r="D45" s="7" t="s">
        <v>32</v>
      </c>
      <c r="E45" s="7" t="s">
        <v>33</v>
      </c>
      <c r="F45" s="7" t="s">
        <v>64</v>
      </c>
      <c r="G45" s="7">
        <v>2023</v>
      </c>
      <c r="H45" s="7">
        <v>2024</v>
      </c>
      <c r="I45" s="7" t="s">
        <v>54</v>
      </c>
      <c r="J45" s="7">
        <v>448687752.21579999</v>
      </c>
      <c r="K45" s="8"/>
      <c r="L45" s="1" t="s">
        <v>72</v>
      </c>
      <c r="M45" s="2"/>
      <c r="N45" s="2"/>
    </row>
    <row r="46" spans="1:15" ht="12.5" x14ac:dyDescent="0.25">
      <c r="A46" s="3" t="s">
        <v>3</v>
      </c>
      <c r="B46" s="3" t="s">
        <v>63</v>
      </c>
      <c r="C46" s="7"/>
      <c r="D46" s="7" t="s">
        <v>32</v>
      </c>
      <c r="E46" s="7" t="s">
        <v>33</v>
      </c>
      <c r="F46" s="7" t="s">
        <v>64</v>
      </c>
      <c r="G46" s="7">
        <v>2023</v>
      </c>
      <c r="H46" s="7">
        <v>2024</v>
      </c>
      <c r="I46" s="7" t="s">
        <v>55</v>
      </c>
      <c r="J46" s="7">
        <v>0</v>
      </c>
      <c r="K46" s="8"/>
      <c r="L46" s="1"/>
      <c r="M46" s="2"/>
      <c r="N46" s="2"/>
    </row>
    <row r="47" spans="1:15" ht="12.5" x14ac:dyDescent="0.25">
      <c r="A47" s="3" t="s">
        <v>3</v>
      </c>
      <c r="B47" s="3" t="s">
        <v>63</v>
      </c>
      <c r="C47" s="7"/>
      <c r="D47" s="7" t="s">
        <v>32</v>
      </c>
      <c r="E47" s="7" t="s">
        <v>33</v>
      </c>
      <c r="F47" s="7" t="s">
        <v>64</v>
      </c>
      <c r="G47" s="7">
        <v>2023</v>
      </c>
      <c r="H47" s="7">
        <v>2024</v>
      </c>
      <c r="I47" s="7" t="s">
        <v>56</v>
      </c>
      <c r="J47" s="7">
        <v>233307325.42359999</v>
      </c>
      <c r="K47" s="8"/>
      <c r="L47" s="1"/>
      <c r="M47" s="2"/>
      <c r="N47" s="2"/>
    </row>
    <row r="48" spans="1:15" ht="12.5" x14ac:dyDescent="0.25">
      <c r="A48" s="3" t="s">
        <v>3</v>
      </c>
      <c r="B48" s="3" t="s">
        <v>63</v>
      </c>
      <c r="C48" s="7"/>
      <c r="D48" s="7" t="s">
        <v>32</v>
      </c>
      <c r="E48" s="7" t="s">
        <v>33</v>
      </c>
      <c r="F48" s="7" t="s">
        <v>64</v>
      </c>
      <c r="G48" s="7">
        <v>2023</v>
      </c>
      <c r="H48" s="7">
        <v>2024</v>
      </c>
      <c r="I48" s="7" t="s">
        <v>57</v>
      </c>
      <c r="J48" s="7"/>
      <c r="K48" s="8"/>
      <c r="L48" s="1"/>
      <c r="M48" s="2"/>
      <c r="N48" s="2"/>
    </row>
    <row r="49" spans="1:15" ht="12.5" x14ac:dyDescent="0.25">
      <c r="A49" s="3" t="s">
        <v>3</v>
      </c>
      <c r="B49" s="3" t="s">
        <v>63</v>
      </c>
      <c r="C49" s="7"/>
      <c r="D49" s="7" t="s">
        <v>32</v>
      </c>
      <c r="E49" s="7" t="s">
        <v>33</v>
      </c>
      <c r="F49" s="7" t="s">
        <v>64</v>
      </c>
      <c r="G49" s="7">
        <v>2023</v>
      </c>
      <c r="H49" s="7">
        <v>2024</v>
      </c>
      <c r="I49" s="7" t="s">
        <v>58</v>
      </c>
      <c r="J49" s="7"/>
      <c r="K49" s="8"/>
      <c r="L49" s="1"/>
      <c r="M49" s="2"/>
      <c r="N49" s="2"/>
      <c r="O49" s="7"/>
    </row>
    <row r="50" spans="1:15" ht="12.5" x14ac:dyDescent="0.25">
      <c r="A50" s="3" t="s">
        <v>3</v>
      </c>
      <c r="B50" s="3" t="s">
        <v>63</v>
      </c>
      <c r="C50" s="7"/>
      <c r="D50" s="7" t="s">
        <v>32</v>
      </c>
      <c r="E50" s="7" t="s">
        <v>33</v>
      </c>
      <c r="F50" s="7" t="s">
        <v>64</v>
      </c>
      <c r="G50" s="7">
        <v>2023</v>
      </c>
      <c r="H50" s="7">
        <v>2024</v>
      </c>
      <c r="I50" s="7" t="s">
        <v>59</v>
      </c>
      <c r="J50" s="7">
        <v>40998694.622000001</v>
      </c>
      <c r="K50" s="8"/>
      <c r="L50" s="1"/>
      <c r="M50" s="2"/>
      <c r="N50" s="2"/>
    </row>
    <row r="51" spans="1:15" ht="12.5" x14ac:dyDescent="0.25">
      <c r="A51" s="3" t="s">
        <v>3</v>
      </c>
      <c r="B51" s="3" t="s">
        <v>63</v>
      </c>
      <c r="C51" s="7"/>
      <c r="D51" s="7" t="s">
        <v>32</v>
      </c>
      <c r="E51" s="7" t="s">
        <v>33</v>
      </c>
      <c r="F51" s="7" t="s">
        <v>64</v>
      </c>
      <c r="G51" s="7">
        <v>2023</v>
      </c>
      <c r="H51" s="7">
        <v>2024</v>
      </c>
      <c r="I51" s="7" t="s">
        <v>60</v>
      </c>
      <c r="J51" s="7"/>
      <c r="K51" s="8"/>
      <c r="L51" s="1"/>
      <c r="M51" s="2"/>
      <c r="N51" s="2"/>
    </row>
    <row r="52" spans="1:15" ht="12.5" x14ac:dyDescent="0.25">
      <c r="A52" s="3" t="s">
        <v>3</v>
      </c>
      <c r="B52" s="3" t="s">
        <v>63</v>
      </c>
      <c r="C52" s="7"/>
      <c r="D52" s="7" t="s">
        <v>32</v>
      </c>
      <c r="E52" s="7" t="s">
        <v>33</v>
      </c>
      <c r="F52" s="7" t="s">
        <v>64</v>
      </c>
      <c r="G52" s="7">
        <v>2023</v>
      </c>
      <c r="H52" s="7">
        <v>2024</v>
      </c>
      <c r="I52" s="7" t="s">
        <v>61</v>
      </c>
      <c r="J52" s="7">
        <v>439848969.70389998</v>
      </c>
      <c r="K52" s="8" t="s">
        <v>73</v>
      </c>
      <c r="L52" s="1"/>
      <c r="M52" s="2"/>
      <c r="N52" s="2"/>
    </row>
    <row r="53" spans="1:15" ht="12.5" x14ac:dyDescent="0.25">
      <c r="A53" s="3" t="s">
        <v>3</v>
      </c>
      <c r="B53" s="3" t="s">
        <v>63</v>
      </c>
      <c r="C53" s="7"/>
      <c r="D53" s="7" t="s">
        <v>32</v>
      </c>
      <c r="E53" s="7" t="s">
        <v>33</v>
      </c>
      <c r="F53" s="7" t="s">
        <v>64</v>
      </c>
      <c r="G53" s="7">
        <v>2023</v>
      </c>
      <c r="H53" s="7">
        <v>2024</v>
      </c>
      <c r="I53" s="7" t="s">
        <v>62</v>
      </c>
      <c r="J53" s="7">
        <v>344008928.63609999</v>
      </c>
      <c r="K53" s="8"/>
      <c r="L53" s="1"/>
      <c r="M53" s="2"/>
      <c r="N53" s="2"/>
    </row>
    <row r="54" spans="1:15" ht="12.5" x14ac:dyDescent="0.25">
      <c r="A54" s="3" t="s">
        <v>4</v>
      </c>
      <c r="B54" s="3" t="s">
        <v>74</v>
      </c>
      <c r="C54" s="7" t="s">
        <v>75</v>
      </c>
      <c r="D54" s="7" t="s">
        <v>32</v>
      </c>
      <c r="E54" s="7" t="s">
        <v>33</v>
      </c>
      <c r="F54" s="7" t="s">
        <v>64</v>
      </c>
      <c r="G54" s="7">
        <v>2022</v>
      </c>
      <c r="H54" s="7">
        <v>2023</v>
      </c>
      <c r="I54" s="7" t="s">
        <v>35</v>
      </c>
      <c r="J54" s="7">
        <v>0</v>
      </c>
      <c r="K54" s="8"/>
      <c r="L54" s="1"/>
      <c r="M54" s="2"/>
      <c r="N54" s="2"/>
      <c r="O54" s="7"/>
    </row>
    <row r="55" spans="1:15" ht="12.5" x14ac:dyDescent="0.25">
      <c r="A55" s="3" t="s">
        <v>4</v>
      </c>
      <c r="B55" s="3" t="s">
        <v>74</v>
      </c>
      <c r="C55" s="7" t="s">
        <v>75</v>
      </c>
      <c r="D55" s="7" t="s">
        <v>32</v>
      </c>
      <c r="E55" s="7" t="s">
        <v>33</v>
      </c>
      <c r="F55" s="7" t="s">
        <v>64</v>
      </c>
      <c r="G55" s="7">
        <v>2022</v>
      </c>
      <c r="H55" s="7">
        <v>2023</v>
      </c>
      <c r="I55" s="7" t="s">
        <v>37</v>
      </c>
      <c r="J55" s="7">
        <v>3</v>
      </c>
      <c r="K55" s="8"/>
      <c r="L55" s="1"/>
      <c r="M55" s="2" t="s">
        <v>36</v>
      </c>
      <c r="N55" s="2"/>
      <c r="O55" s="7"/>
    </row>
    <row r="56" spans="1:15" ht="12.5" x14ac:dyDescent="0.25">
      <c r="A56" s="3" t="s">
        <v>4</v>
      </c>
      <c r="B56" s="3" t="s">
        <v>74</v>
      </c>
      <c r="C56" s="7" t="s">
        <v>75</v>
      </c>
      <c r="D56" s="7" t="s">
        <v>32</v>
      </c>
      <c r="E56" s="7" t="s">
        <v>33</v>
      </c>
      <c r="F56" s="7" t="s">
        <v>64</v>
      </c>
      <c r="G56" s="7">
        <v>2022</v>
      </c>
      <c r="H56" s="7">
        <v>2023</v>
      </c>
      <c r="I56" s="7" t="s">
        <v>39</v>
      </c>
      <c r="J56" s="7">
        <v>610090248</v>
      </c>
      <c r="K56" s="8"/>
      <c r="L56" s="1"/>
      <c r="M56" s="2"/>
      <c r="N56" s="2"/>
    </row>
    <row r="57" spans="1:15" ht="12.5" x14ac:dyDescent="0.25">
      <c r="A57" s="3" t="s">
        <v>4</v>
      </c>
      <c r="B57" s="3" t="s">
        <v>74</v>
      </c>
      <c r="C57" s="7" t="s">
        <v>75</v>
      </c>
      <c r="D57" s="7" t="s">
        <v>32</v>
      </c>
      <c r="E57" s="7" t="s">
        <v>33</v>
      </c>
      <c r="F57" s="7" t="s">
        <v>64</v>
      </c>
      <c r="G57" s="7">
        <v>2022</v>
      </c>
      <c r="H57" s="7">
        <v>2023</v>
      </c>
      <c r="I57" s="7" t="s">
        <v>76</v>
      </c>
      <c r="J57" s="7" t="s">
        <v>28</v>
      </c>
      <c r="K57" s="8" t="s">
        <v>68</v>
      </c>
      <c r="L57" s="1"/>
      <c r="M57" s="2"/>
      <c r="N57" s="2"/>
    </row>
    <row r="58" spans="1:15" ht="12.5" x14ac:dyDescent="0.25">
      <c r="A58" s="3" t="s">
        <v>4</v>
      </c>
      <c r="B58" s="3" t="s">
        <v>74</v>
      </c>
      <c r="C58" s="7" t="s">
        <v>75</v>
      </c>
      <c r="D58" s="7" t="s">
        <v>32</v>
      </c>
      <c r="E58" s="7" t="s">
        <v>33</v>
      </c>
      <c r="F58" s="7" t="s">
        <v>64</v>
      </c>
      <c r="G58" s="7">
        <v>2022</v>
      </c>
      <c r="H58" s="7">
        <v>2023</v>
      </c>
      <c r="I58" s="7" t="s">
        <v>41</v>
      </c>
      <c r="J58" s="7">
        <v>16697286</v>
      </c>
      <c r="K58" s="8"/>
      <c r="L58" s="1"/>
      <c r="M58" s="2"/>
      <c r="N58" s="2"/>
      <c r="O58" s="7"/>
    </row>
    <row r="59" spans="1:15" ht="12.5" x14ac:dyDescent="0.25">
      <c r="A59" s="3" t="s">
        <v>4</v>
      </c>
      <c r="B59" s="3" t="s">
        <v>74</v>
      </c>
      <c r="C59" s="7" t="s">
        <v>75</v>
      </c>
      <c r="D59" s="7" t="s">
        <v>32</v>
      </c>
      <c r="E59" s="7" t="s">
        <v>33</v>
      </c>
      <c r="F59" s="7" t="s">
        <v>64</v>
      </c>
      <c r="G59" s="7">
        <v>2022</v>
      </c>
      <c r="H59" s="7">
        <v>2023</v>
      </c>
      <c r="I59" s="7" t="s">
        <v>42</v>
      </c>
      <c r="J59" s="7">
        <v>45589738</v>
      </c>
      <c r="K59" s="8"/>
      <c r="L59" s="1"/>
      <c r="M59" s="2"/>
      <c r="N59" s="2"/>
    </row>
    <row r="60" spans="1:15" ht="12.5" x14ac:dyDescent="0.25">
      <c r="A60" s="3" t="s">
        <v>4</v>
      </c>
      <c r="B60" s="3" t="s">
        <v>74</v>
      </c>
      <c r="C60" s="7" t="s">
        <v>75</v>
      </c>
      <c r="D60" s="7" t="s">
        <v>32</v>
      </c>
      <c r="E60" s="7" t="s">
        <v>33</v>
      </c>
      <c r="F60" s="7" t="s">
        <v>64</v>
      </c>
      <c r="G60" s="7">
        <v>2022</v>
      </c>
      <c r="H60" s="7">
        <v>2023</v>
      </c>
      <c r="I60" s="7" t="s">
        <v>43</v>
      </c>
      <c r="J60" s="7">
        <v>0</v>
      </c>
      <c r="K60" s="8"/>
      <c r="L60" s="1"/>
      <c r="M60" s="2"/>
      <c r="N60" s="2"/>
    </row>
    <row r="61" spans="1:15" ht="12.5" x14ac:dyDescent="0.25">
      <c r="A61" s="3" t="s">
        <v>4</v>
      </c>
      <c r="B61" s="3" t="s">
        <v>74</v>
      </c>
      <c r="C61" s="7" t="s">
        <v>75</v>
      </c>
      <c r="D61" s="7" t="s">
        <v>32</v>
      </c>
      <c r="E61" s="7" t="s">
        <v>33</v>
      </c>
      <c r="F61" s="7" t="s">
        <v>64</v>
      </c>
      <c r="G61" s="7">
        <v>2022</v>
      </c>
      <c r="H61" s="7">
        <v>2023</v>
      </c>
      <c r="I61" s="7" t="s">
        <v>44</v>
      </c>
      <c r="J61" s="7">
        <v>27358078</v>
      </c>
      <c r="K61" s="8"/>
      <c r="L61" s="1"/>
      <c r="M61" s="2"/>
      <c r="N61" s="2"/>
    </row>
    <row r="62" spans="1:15" ht="12.5" x14ac:dyDescent="0.25">
      <c r="A62" s="3" t="s">
        <v>4</v>
      </c>
      <c r="B62" s="3" t="s">
        <v>74</v>
      </c>
      <c r="C62" s="7" t="s">
        <v>75</v>
      </c>
      <c r="D62" s="7" t="s">
        <v>32</v>
      </c>
      <c r="E62" s="7" t="s">
        <v>33</v>
      </c>
      <c r="F62" s="7" t="s">
        <v>64</v>
      </c>
      <c r="G62" s="7">
        <v>2022</v>
      </c>
      <c r="H62" s="7">
        <v>2023</v>
      </c>
      <c r="I62" s="7" t="s">
        <v>45</v>
      </c>
      <c r="J62" s="7">
        <v>18231660</v>
      </c>
      <c r="K62" s="8"/>
      <c r="L62" s="1"/>
      <c r="M62" s="2"/>
      <c r="N62" s="2"/>
      <c r="O62" s="7"/>
    </row>
    <row r="63" spans="1:15" ht="12.5" x14ac:dyDescent="0.25">
      <c r="A63" s="3" t="s">
        <v>4</v>
      </c>
      <c r="B63" s="3" t="s">
        <v>74</v>
      </c>
      <c r="C63" s="7" t="s">
        <v>75</v>
      </c>
      <c r="D63" s="7" t="s">
        <v>32</v>
      </c>
      <c r="E63" s="7" t="s">
        <v>33</v>
      </c>
      <c r="F63" s="7" t="s">
        <v>64</v>
      </c>
      <c r="G63" s="7">
        <v>2022</v>
      </c>
      <c r="H63" s="7">
        <v>2023</v>
      </c>
      <c r="I63" s="7" t="s">
        <v>46</v>
      </c>
      <c r="J63" s="7">
        <v>0</v>
      </c>
      <c r="K63" s="8"/>
      <c r="L63" s="1"/>
      <c r="M63" s="2"/>
      <c r="N63" s="2"/>
    </row>
    <row r="64" spans="1:15" ht="12.5" x14ac:dyDescent="0.25">
      <c r="A64" s="3" t="s">
        <v>4</v>
      </c>
      <c r="B64" s="3" t="s">
        <v>74</v>
      </c>
      <c r="C64" s="7" t="s">
        <v>75</v>
      </c>
      <c r="D64" s="7" t="s">
        <v>32</v>
      </c>
      <c r="E64" s="7" t="s">
        <v>33</v>
      </c>
      <c r="F64" s="7" t="s">
        <v>64</v>
      </c>
      <c r="G64" s="7">
        <v>2022</v>
      </c>
      <c r="H64" s="7">
        <v>2023</v>
      </c>
      <c r="I64" s="7" t="s">
        <v>47</v>
      </c>
      <c r="J64" s="7">
        <v>31934839</v>
      </c>
      <c r="K64" s="8"/>
      <c r="L64" s="1"/>
      <c r="M64" s="2"/>
      <c r="N64" s="2"/>
    </row>
    <row r="65" spans="1:15" ht="12.5" x14ac:dyDescent="0.25">
      <c r="A65" s="3" t="s">
        <v>4</v>
      </c>
      <c r="B65" s="3" t="s">
        <v>74</v>
      </c>
      <c r="C65" s="7" t="s">
        <v>75</v>
      </c>
      <c r="D65" s="7" t="s">
        <v>32</v>
      </c>
      <c r="E65" s="7" t="s">
        <v>33</v>
      </c>
      <c r="F65" s="7" t="s">
        <v>64</v>
      </c>
      <c r="G65" s="7">
        <v>2022</v>
      </c>
      <c r="H65" s="7">
        <v>2023</v>
      </c>
      <c r="I65" s="7" t="s">
        <v>48</v>
      </c>
      <c r="J65" s="7">
        <v>31934839</v>
      </c>
      <c r="K65" s="8"/>
      <c r="L65" s="1"/>
      <c r="M65" s="2"/>
      <c r="N65" s="2"/>
    </row>
    <row r="66" spans="1:15" ht="12.5" x14ac:dyDescent="0.25">
      <c r="A66" s="3" t="s">
        <v>4</v>
      </c>
      <c r="B66" s="3" t="s">
        <v>74</v>
      </c>
      <c r="C66" s="7" t="s">
        <v>75</v>
      </c>
      <c r="D66" s="7" t="s">
        <v>32</v>
      </c>
      <c r="E66" s="7" t="s">
        <v>33</v>
      </c>
      <c r="F66" s="7" t="s">
        <v>64</v>
      </c>
      <c r="G66" s="7">
        <v>2022</v>
      </c>
      <c r="H66" s="7">
        <v>2023</v>
      </c>
      <c r="I66" s="7" t="s">
        <v>49</v>
      </c>
      <c r="J66" s="7">
        <v>0</v>
      </c>
      <c r="K66" s="8"/>
      <c r="L66" s="1"/>
      <c r="M66" s="2"/>
      <c r="N66" s="2"/>
      <c r="O66" s="7"/>
    </row>
    <row r="67" spans="1:15" ht="12.5" x14ac:dyDescent="0.25">
      <c r="A67" s="3" t="s">
        <v>4</v>
      </c>
      <c r="B67" s="3" t="s">
        <v>74</v>
      </c>
      <c r="C67" s="7" t="s">
        <v>75</v>
      </c>
      <c r="D67" s="7" t="s">
        <v>32</v>
      </c>
      <c r="E67" s="7" t="s">
        <v>33</v>
      </c>
      <c r="F67" s="7" t="s">
        <v>64</v>
      </c>
      <c r="G67" s="7">
        <v>2022</v>
      </c>
      <c r="H67" s="7">
        <v>2023</v>
      </c>
      <c r="I67" s="7" t="s">
        <v>50</v>
      </c>
      <c r="J67" s="7">
        <v>32356183</v>
      </c>
      <c r="K67" s="8"/>
      <c r="L67" s="1"/>
      <c r="M67" s="2"/>
      <c r="N67" s="2"/>
      <c r="O67" s="7"/>
    </row>
    <row r="68" spans="1:15" ht="12.5" x14ac:dyDescent="0.25">
      <c r="A68" s="3" t="s">
        <v>4</v>
      </c>
      <c r="B68" s="3" t="s">
        <v>74</v>
      </c>
      <c r="C68" s="7" t="s">
        <v>75</v>
      </c>
      <c r="D68" s="7" t="s">
        <v>32</v>
      </c>
      <c r="E68" s="7" t="s">
        <v>33</v>
      </c>
      <c r="F68" s="7" t="s">
        <v>64</v>
      </c>
      <c r="G68" s="7">
        <v>2022</v>
      </c>
      <c r="H68" s="7">
        <v>2023</v>
      </c>
      <c r="I68" s="7" t="s">
        <v>51</v>
      </c>
      <c r="J68" s="7">
        <v>48970968</v>
      </c>
      <c r="K68" s="8"/>
      <c r="L68" s="1"/>
      <c r="M68" s="2"/>
      <c r="N68" s="2"/>
    </row>
    <row r="69" spans="1:15" ht="12.5" x14ac:dyDescent="0.25">
      <c r="A69" s="3" t="s">
        <v>4</v>
      </c>
      <c r="B69" s="3" t="s">
        <v>74</v>
      </c>
      <c r="C69" s="7" t="s">
        <v>75</v>
      </c>
      <c r="D69" s="7" t="s">
        <v>32</v>
      </c>
      <c r="E69" s="7" t="s">
        <v>33</v>
      </c>
      <c r="F69" s="7" t="s">
        <v>64</v>
      </c>
      <c r="G69" s="7">
        <v>2022</v>
      </c>
      <c r="H69" s="7">
        <v>2023</v>
      </c>
      <c r="I69" s="7" t="s">
        <v>52</v>
      </c>
      <c r="J69" s="7">
        <v>17902720</v>
      </c>
      <c r="K69" s="8"/>
      <c r="L69" s="1"/>
      <c r="M69" s="2"/>
      <c r="N69" s="2"/>
    </row>
    <row r="70" spans="1:15" ht="12.5" x14ac:dyDescent="0.25">
      <c r="A70" s="3" t="s">
        <v>4</v>
      </c>
      <c r="B70" s="3" t="s">
        <v>74</v>
      </c>
      <c r="C70" s="7" t="s">
        <v>75</v>
      </c>
      <c r="D70" s="7" t="s">
        <v>32</v>
      </c>
      <c r="E70" s="7" t="s">
        <v>33</v>
      </c>
      <c r="F70" s="7" t="s">
        <v>64</v>
      </c>
      <c r="G70" s="7">
        <v>2022</v>
      </c>
      <c r="H70" s="7">
        <v>2023</v>
      </c>
      <c r="I70" s="7" t="s">
        <v>53</v>
      </c>
      <c r="J70" s="7">
        <v>26669371</v>
      </c>
      <c r="K70" s="8"/>
      <c r="L70" s="1"/>
      <c r="M70" s="2"/>
      <c r="N70" s="2"/>
      <c r="O70" s="7"/>
    </row>
    <row r="71" spans="1:15" ht="12.5" x14ac:dyDescent="0.25">
      <c r="A71" s="3" t="s">
        <v>4</v>
      </c>
      <c r="B71" s="3" t="s">
        <v>74</v>
      </c>
      <c r="C71" s="7" t="s">
        <v>75</v>
      </c>
      <c r="D71" s="7" t="s">
        <v>32</v>
      </c>
      <c r="E71" s="7" t="s">
        <v>33</v>
      </c>
      <c r="F71" s="7" t="s">
        <v>64</v>
      </c>
      <c r="G71" s="7">
        <v>2022</v>
      </c>
      <c r="H71" s="7">
        <v>2023</v>
      </c>
      <c r="I71" s="7" t="s">
        <v>54</v>
      </c>
      <c r="J71" s="7">
        <v>200028527</v>
      </c>
      <c r="K71" s="8"/>
      <c r="L71" s="1"/>
      <c r="M71" s="2"/>
      <c r="N71" s="2"/>
    </row>
    <row r="72" spans="1:15" ht="12.5" x14ac:dyDescent="0.25">
      <c r="A72" s="3" t="s">
        <v>4</v>
      </c>
      <c r="B72" s="3" t="s">
        <v>74</v>
      </c>
      <c r="C72" s="7" t="s">
        <v>75</v>
      </c>
      <c r="D72" s="7" t="s">
        <v>32</v>
      </c>
      <c r="E72" s="7" t="s">
        <v>33</v>
      </c>
      <c r="F72" s="7" t="s">
        <v>64</v>
      </c>
      <c r="G72" s="7">
        <v>2022</v>
      </c>
      <c r="H72" s="7">
        <v>2023</v>
      </c>
      <c r="I72" s="7" t="s">
        <v>55</v>
      </c>
      <c r="J72" s="7">
        <v>0</v>
      </c>
      <c r="K72" s="8"/>
      <c r="L72" s="1" t="s">
        <v>77</v>
      </c>
      <c r="M72" s="2" t="s">
        <v>78</v>
      </c>
      <c r="N72" s="2"/>
      <c r="O72" s="7"/>
    </row>
    <row r="73" spans="1:15" ht="12.5" x14ac:dyDescent="0.25">
      <c r="A73" s="3" t="s">
        <v>4</v>
      </c>
      <c r="B73" s="3" t="s">
        <v>74</v>
      </c>
      <c r="C73" s="7" t="s">
        <v>75</v>
      </c>
      <c r="D73" s="7" t="s">
        <v>32</v>
      </c>
      <c r="E73" s="7" t="s">
        <v>33</v>
      </c>
      <c r="F73" s="7" t="s">
        <v>64</v>
      </c>
      <c r="G73" s="7">
        <v>2022</v>
      </c>
      <c r="H73" s="7">
        <v>2023</v>
      </c>
      <c r="I73" s="7" t="s">
        <v>56</v>
      </c>
      <c r="J73" s="7">
        <v>0</v>
      </c>
      <c r="K73" s="8"/>
      <c r="L73" s="1"/>
      <c r="M73" s="2"/>
      <c r="N73" s="2"/>
    </row>
    <row r="74" spans="1:15" ht="12.5" x14ac:dyDescent="0.25">
      <c r="A74" s="3" t="s">
        <v>4</v>
      </c>
      <c r="B74" s="3" t="s">
        <v>74</v>
      </c>
      <c r="C74" s="7" t="s">
        <v>75</v>
      </c>
      <c r="D74" s="7" t="s">
        <v>32</v>
      </c>
      <c r="E74" s="7" t="s">
        <v>33</v>
      </c>
      <c r="F74" s="7" t="s">
        <v>64</v>
      </c>
      <c r="G74" s="7">
        <v>2022</v>
      </c>
      <c r="H74" s="7">
        <v>2023</v>
      </c>
      <c r="I74" s="7" t="s">
        <v>57</v>
      </c>
      <c r="J74" s="7">
        <v>14281512</v>
      </c>
      <c r="K74" s="8"/>
      <c r="L74" s="1"/>
      <c r="M74" s="2"/>
      <c r="N74" s="2"/>
      <c r="O74" s="7"/>
    </row>
    <row r="75" spans="1:15" ht="12.5" x14ac:dyDescent="0.25">
      <c r="A75" s="3" t="s">
        <v>4</v>
      </c>
      <c r="B75" s="3" t="s">
        <v>74</v>
      </c>
      <c r="C75" s="7" t="s">
        <v>75</v>
      </c>
      <c r="D75" s="7" t="s">
        <v>32</v>
      </c>
      <c r="E75" s="7" t="s">
        <v>33</v>
      </c>
      <c r="F75" s="7" t="s">
        <v>64</v>
      </c>
      <c r="G75" s="7">
        <v>2022</v>
      </c>
      <c r="H75" s="7">
        <v>2023</v>
      </c>
      <c r="I75" s="7" t="s">
        <v>58</v>
      </c>
      <c r="J75" s="7">
        <v>89739028</v>
      </c>
      <c r="K75" s="8" t="s">
        <v>79</v>
      </c>
      <c r="L75" s="1"/>
      <c r="M75" s="2"/>
      <c r="N75" s="2"/>
      <c r="O75" s="7"/>
    </row>
    <row r="76" spans="1:15" ht="12.5" x14ac:dyDescent="0.25">
      <c r="A76" s="3" t="s">
        <v>4</v>
      </c>
      <c r="B76" s="3" t="s">
        <v>74</v>
      </c>
      <c r="C76" s="7" t="s">
        <v>75</v>
      </c>
      <c r="D76" s="7" t="s">
        <v>32</v>
      </c>
      <c r="E76" s="7" t="s">
        <v>33</v>
      </c>
      <c r="F76" s="7" t="s">
        <v>64</v>
      </c>
      <c r="G76" s="7">
        <v>2022</v>
      </c>
      <c r="H76" s="7">
        <v>2023</v>
      </c>
      <c r="I76" s="7" t="s">
        <v>59</v>
      </c>
      <c r="J76" s="7">
        <v>13029720</v>
      </c>
      <c r="K76" s="8"/>
      <c r="L76" s="1"/>
      <c r="M76" s="2"/>
      <c r="N76" s="2"/>
    </row>
    <row r="77" spans="1:15" ht="12.5" x14ac:dyDescent="0.25">
      <c r="A77" s="3" t="s">
        <v>4</v>
      </c>
      <c r="B77" s="3" t="s">
        <v>74</v>
      </c>
      <c r="C77" s="7" t="s">
        <v>75</v>
      </c>
      <c r="D77" s="7" t="s">
        <v>32</v>
      </c>
      <c r="E77" s="7" t="s">
        <v>33</v>
      </c>
      <c r="F77" s="7" t="s">
        <v>64</v>
      </c>
      <c r="G77" s="7">
        <v>2022</v>
      </c>
      <c r="H77" s="7">
        <v>2023</v>
      </c>
      <c r="I77" s="7" t="s">
        <v>60</v>
      </c>
      <c r="J77" s="7">
        <v>13020779</v>
      </c>
      <c r="K77" s="8" t="s">
        <v>80</v>
      </c>
      <c r="L77" s="1"/>
      <c r="M77" s="2"/>
      <c r="N77" s="2"/>
      <c r="O77" s="7"/>
    </row>
    <row r="78" spans="1:15" ht="12.5" x14ac:dyDescent="0.25">
      <c r="A78" s="3" t="s">
        <v>4</v>
      </c>
      <c r="B78" s="3" t="s">
        <v>74</v>
      </c>
      <c r="C78" s="7" t="s">
        <v>75</v>
      </c>
      <c r="D78" s="7" t="s">
        <v>32</v>
      </c>
      <c r="E78" s="7" t="s">
        <v>33</v>
      </c>
      <c r="F78" s="7" t="s">
        <v>64</v>
      </c>
      <c r="G78" s="7">
        <v>2022</v>
      </c>
      <c r="H78" s="7">
        <v>2023</v>
      </c>
      <c r="I78" s="7" t="s">
        <v>61</v>
      </c>
      <c r="J78" s="7">
        <v>0</v>
      </c>
      <c r="K78" s="8"/>
      <c r="L78" s="1"/>
      <c r="M78" s="2"/>
      <c r="N78" s="2"/>
      <c r="O78" s="7"/>
    </row>
    <row r="79" spans="1:15" ht="12.5" x14ac:dyDescent="0.25">
      <c r="A79" s="3" t="s">
        <v>4</v>
      </c>
      <c r="B79" s="3" t="s">
        <v>74</v>
      </c>
      <c r="C79" s="7" t="s">
        <v>75</v>
      </c>
      <c r="D79" s="7" t="s">
        <v>32</v>
      </c>
      <c r="E79" s="7" t="s">
        <v>33</v>
      </c>
      <c r="F79" s="7" t="s">
        <v>64</v>
      </c>
      <c r="G79" s="7">
        <v>2022</v>
      </c>
      <c r="H79" s="7">
        <v>2023</v>
      </c>
      <c r="I79" s="7" t="s">
        <v>62</v>
      </c>
      <c r="J79" s="7">
        <v>59869577</v>
      </c>
      <c r="K79" s="8"/>
      <c r="L79" s="1"/>
      <c r="M79" s="2"/>
      <c r="N79" s="2"/>
    </row>
    <row r="80" spans="1:15" ht="12.5" x14ac:dyDescent="0.25">
      <c r="A80" s="3" t="s">
        <v>5</v>
      </c>
      <c r="B80" s="3" t="s">
        <v>81</v>
      </c>
      <c r="C80" s="7" t="s">
        <v>31</v>
      </c>
      <c r="D80" s="7" t="s">
        <v>32</v>
      </c>
      <c r="E80" s="7" t="s">
        <v>33</v>
      </c>
      <c r="F80" s="7" t="s">
        <v>82</v>
      </c>
      <c r="G80" s="7">
        <v>2014</v>
      </c>
      <c r="H80" s="7">
        <v>2015</v>
      </c>
      <c r="I80" s="7" t="s">
        <v>35</v>
      </c>
      <c r="J80" s="7">
        <v>14</v>
      </c>
      <c r="K80" s="8"/>
      <c r="L80" s="1"/>
      <c r="M80" s="2"/>
      <c r="N80" s="2"/>
      <c r="O80" s="7"/>
    </row>
    <row r="81" spans="1:15" ht="12.5" x14ac:dyDescent="0.25">
      <c r="A81" s="3" t="s">
        <v>5</v>
      </c>
      <c r="B81" s="3" t="s">
        <v>81</v>
      </c>
      <c r="C81" s="7" t="s">
        <v>31</v>
      </c>
      <c r="D81" s="7" t="s">
        <v>32</v>
      </c>
      <c r="E81" s="7" t="s">
        <v>33</v>
      </c>
      <c r="F81" s="7" t="s">
        <v>82</v>
      </c>
      <c r="G81" s="7">
        <v>2014</v>
      </c>
      <c r="H81" s="7">
        <v>2015</v>
      </c>
      <c r="I81" s="7" t="s">
        <v>37</v>
      </c>
      <c r="J81" s="7">
        <v>0</v>
      </c>
      <c r="K81" s="8"/>
      <c r="L81" s="1"/>
      <c r="M81" s="2"/>
      <c r="N81" s="2"/>
    </row>
    <row r="82" spans="1:15" ht="12.5" x14ac:dyDescent="0.25">
      <c r="A82" s="3" t="s">
        <v>5</v>
      </c>
      <c r="B82" s="3" t="s">
        <v>81</v>
      </c>
      <c r="C82" s="7" t="s">
        <v>31</v>
      </c>
      <c r="D82" s="7" t="s">
        <v>32</v>
      </c>
      <c r="E82" s="7" t="s">
        <v>33</v>
      </c>
      <c r="F82" s="7" t="s">
        <v>82</v>
      </c>
      <c r="G82" s="7">
        <v>2014</v>
      </c>
      <c r="H82" s="7">
        <v>2015</v>
      </c>
      <c r="I82" s="7" t="s">
        <v>39</v>
      </c>
      <c r="J82" s="7">
        <v>893560504.29830515</v>
      </c>
      <c r="K82" s="8">
        <v>1731799</v>
      </c>
      <c r="L82" s="1">
        <v>855006714</v>
      </c>
      <c r="M82" s="2">
        <v>38553790.298305154</v>
      </c>
      <c r="N82" s="2"/>
      <c r="O82" s="7"/>
    </row>
    <row r="83" spans="1:15" ht="12.5" x14ac:dyDescent="0.25">
      <c r="A83" s="3" t="s">
        <v>5</v>
      </c>
      <c r="B83" s="3" t="s">
        <v>81</v>
      </c>
      <c r="C83" s="7" t="s">
        <v>31</v>
      </c>
      <c r="D83" s="7" t="s">
        <v>32</v>
      </c>
      <c r="E83" s="7" t="s">
        <v>33</v>
      </c>
      <c r="F83" s="7" t="s">
        <v>82</v>
      </c>
      <c r="G83" s="7">
        <v>2014</v>
      </c>
      <c r="H83" s="7">
        <v>2015</v>
      </c>
      <c r="I83" s="7" t="s">
        <v>40</v>
      </c>
      <c r="J83" s="7" t="s">
        <v>28</v>
      </c>
      <c r="K83" s="8" t="s">
        <v>68</v>
      </c>
      <c r="L83" s="1"/>
      <c r="M83" s="2"/>
      <c r="N83" s="2"/>
      <c r="O83" s="7"/>
    </row>
    <row r="84" spans="1:15" ht="12.5" x14ac:dyDescent="0.25">
      <c r="A84" s="3" t="s">
        <v>5</v>
      </c>
      <c r="B84" s="3" t="s">
        <v>81</v>
      </c>
      <c r="C84" s="7" t="s">
        <v>31</v>
      </c>
      <c r="D84" s="7" t="s">
        <v>32</v>
      </c>
      <c r="E84" s="7" t="s">
        <v>33</v>
      </c>
      <c r="F84" s="7" t="s">
        <v>82</v>
      </c>
      <c r="G84" s="7">
        <v>2014</v>
      </c>
      <c r="H84" s="7">
        <v>2015</v>
      </c>
      <c r="I84" s="7" t="s">
        <v>41</v>
      </c>
      <c r="J84" s="7">
        <v>0</v>
      </c>
      <c r="K84" s="8"/>
      <c r="L84" s="1"/>
      <c r="M84" s="2"/>
      <c r="N84" s="2"/>
    </row>
    <row r="85" spans="1:15" ht="12.5" x14ac:dyDescent="0.25">
      <c r="A85" s="3" t="s">
        <v>5</v>
      </c>
      <c r="B85" s="3" t="s">
        <v>81</v>
      </c>
      <c r="C85" s="7" t="s">
        <v>31</v>
      </c>
      <c r="D85" s="7" t="s">
        <v>32</v>
      </c>
      <c r="E85" s="7" t="s">
        <v>33</v>
      </c>
      <c r="F85" s="7" t="s">
        <v>82</v>
      </c>
      <c r="G85" s="7">
        <v>2014</v>
      </c>
      <c r="H85" s="7">
        <v>2015</v>
      </c>
      <c r="I85" s="7" t="s">
        <v>42</v>
      </c>
      <c r="J85" s="7">
        <v>138765092</v>
      </c>
      <c r="K85" s="8"/>
      <c r="L85" s="1"/>
      <c r="M85" s="2"/>
      <c r="N85" s="2"/>
    </row>
    <row r="86" spans="1:15" ht="12.5" x14ac:dyDescent="0.25">
      <c r="A86" s="3" t="s">
        <v>5</v>
      </c>
      <c r="B86" s="3" t="s">
        <v>81</v>
      </c>
      <c r="C86" s="7" t="s">
        <v>31</v>
      </c>
      <c r="D86" s="7" t="s">
        <v>32</v>
      </c>
      <c r="E86" s="7" t="s">
        <v>33</v>
      </c>
      <c r="F86" s="7" t="s">
        <v>82</v>
      </c>
      <c r="G86" s="7">
        <v>2014</v>
      </c>
      <c r="H86" s="7">
        <v>2015</v>
      </c>
      <c r="I86" s="7" t="s">
        <v>43</v>
      </c>
      <c r="J86" s="7">
        <v>0</v>
      </c>
      <c r="K86" s="8"/>
      <c r="L86" s="1"/>
      <c r="M86" s="2"/>
      <c r="N86" s="2"/>
      <c r="O86" s="7"/>
    </row>
    <row r="87" spans="1:15" ht="12.5" x14ac:dyDescent="0.25">
      <c r="A87" s="3" t="s">
        <v>5</v>
      </c>
      <c r="B87" s="3" t="s">
        <v>81</v>
      </c>
      <c r="C87" s="7" t="s">
        <v>31</v>
      </c>
      <c r="D87" s="7" t="s">
        <v>32</v>
      </c>
      <c r="E87" s="7" t="s">
        <v>33</v>
      </c>
      <c r="F87" s="7" t="s">
        <v>82</v>
      </c>
      <c r="G87" s="7">
        <v>2014</v>
      </c>
      <c r="H87" s="7">
        <v>2015</v>
      </c>
      <c r="I87" s="7" t="s">
        <v>44</v>
      </c>
      <c r="J87" s="7">
        <v>75620666.549999997</v>
      </c>
      <c r="K87" s="8"/>
      <c r="L87" s="1"/>
      <c r="M87" s="2"/>
      <c r="N87" s="2"/>
    </row>
    <row r="88" spans="1:15" ht="12.5" x14ac:dyDescent="0.25">
      <c r="A88" s="3" t="s">
        <v>5</v>
      </c>
      <c r="B88" s="3" t="s">
        <v>81</v>
      </c>
      <c r="C88" s="7" t="s">
        <v>31</v>
      </c>
      <c r="D88" s="7" t="s">
        <v>32</v>
      </c>
      <c r="E88" s="7" t="s">
        <v>33</v>
      </c>
      <c r="F88" s="7" t="s">
        <v>82</v>
      </c>
      <c r="G88" s="7">
        <v>2014</v>
      </c>
      <c r="H88" s="7">
        <v>2015</v>
      </c>
      <c r="I88" s="7" t="s">
        <v>45</v>
      </c>
      <c r="J88" s="7">
        <v>40718820.449999996</v>
      </c>
      <c r="K88" s="8"/>
      <c r="L88" s="1"/>
      <c r="M88" s="2"/>
      <c r="N88" s="2"/>
    </row>
    <row r="89" spans="1:15" ht="12.5" x14ac:dyDescent="0.25">
      <c r="A89" s="3" t="s">
        <v>5</v>
      </c>
      <c r="B89" s="3" t="s">
        <v>81</v>
      </c>
      <c r="C89" s="7" t="s">
        <v>31</v>
      </c>
      <c r="D89" s="7" t="s">
        <v>32</v>
      </c>
      <c r="E89" s="7" t="s">
        <v>33</v>
      </c>
      <c r="F89" s="7" t="s">
        <v>82</v>
      </c>
      <c r="G89" s="7">
        <v>2014</v>
      </c>
      <c r="H89" s="7">
        <v>2015</v>
      </c>
      <c r="I89" s="7" t="s">
        <v>46</v>
      </c>
      <c r="J89" s="7">
        <v>22425605</v>
      </c>
      <c r="K89" s="8"/>
      <c r="L89" s="1"/>
      <c r="M89" s="2"/>
      <c r="N89" s="2"/>
    </row>
    <row r="90" spans="1:15" ht="12.5" x14ac:dyDescent="0.25">
      <c r="A90" s="3" t="s">
        <v>5</v>
      </c>
      <c r="B90" s="3" t="s">
        <v>81</v>
      </c>
      <c r="C90" s="7" t="s">
        <v>31</v>
      </c>
      <c r="D90" s="7" t="s">
        <v>32</v>
      </c>
      <c r="E90" s="7" t="s">
        <v>33</v>
      </c>
      <c r="F90" s="7" t="s">
        <v>82</v>
      </c>
      <c r="G90" s="7">
        <v>2014</v>
      </c>
      <c r="H90" s="7">
        <v>2015</v>
      </c>
      <c r="I90" s="7" t="s">
        <v>47</v>
      </c>
      <c r="J90" s="7">
        <v>69248614.759322032</v>
      </c>
      <c r="K90" s="8"/>
      <c r="L90" s="1"/>
      <c r="M90" s="2"/>
      <c r="N90" s="2"/>
    </row>
    <row r="91" spans="1:15" ht="12.5" x14ac:dyDescent="0.25">
      <c r="A91" s="3" t="s">
        <v>5</v>
      </c>
      <c r="B91" s="3" t="s">
        <v>81</v>
      </c>
      <c r="C91" s="7" t="s">
        <v>31</v>
      </c>
      <c r="D91" s="7" t="s">
        <v>32</v>
      </c>
      <c r="E91" s="7" t="s">
        <v>33</v>
      </c>
      <c r="F91" s="7" t="s">
        <v>82</v>
      </c>
      <c r="G91" s="7">
        <v>2014</v>
      </c>
      <c r="H91" s="7">
        <v>2015</v>
      </c>
      <c r="I91" s="7" t="s">
        <v>48</v>
      </c>
      <c r="J91" s="7">
        <v>69248614.759322032</v>
      </c>
      <c r="K91" s="8" t="s">
        <v>83</v>
      </c>
      <c r="L91" s="1"/>
      <c r="M91" s="2"/>
      <c r="N91" s="2"/>
      <c r="O91" s="7"/>
    </row>
    <row r="92" spans="1:15" ht="12.5" x14ac:dyDescent="0.25">
      <c r="A92" s="3" t="s">
        <v>5</v>
      </c>
      <c r="B92" s="3" t="s">
        <v>81</v>
      </c>
      <c r="C92" s="7" t="s">
        <v>31</v>
      </c>
      <c r="D92" s="7" t="s">
        <v>32</v>
      </c>
      <c r="E92" s="7" t="s">
        <v>33</v>
      </c>
      <c r="F92" s="7" t="s">
        <v>82</v>
      </c>
      <c r="G92" s="7">
        <v>2014</v>
      </c>
      <c r="H92" s="7">
        <v>2015</v>
      </c>
      <c r="I92" s="7" t="s">
        <v>49</v>
      </c>
      <c r="J92" s="7">
        <v>0</v>
      </c>
      <c r="K92" s="8"/>
      <c r="L92" s="1"/>
      <c r="M92" s="2"/>
      <c r="N92" s="2"/>
    </row>
    <row r="93" spans="1:15" ht="12.5" x14ac:dyDescent="0.25">
      <c r="A93" s="3" t="s">
        <v>5</v>
      </c>
      <c r="B93" s="3" t="s">
        <v>81</v>
      </c>
      <c r="C93" s="7" t="s">
        <v>31</v>
      </c>
      <c r="D93" s="7" t="s">
        <v>32</v>
      </c>
      <c r="E93" s="7" t="s">
        <v>33</v>
      </c>
      <c r="F93" s="7" t="s">
        <v>82</v>
      </c>
      <c r="G93" s="7">
        <v>2014</v>
      </c>
      <c r="H93" s="7">
        <v>2015</v>
      </c>
      <c r="I93" s="7" t="s">
        <v>50</v>
      </c>
      <c r="J93" s="7">
        <v>104956549.93898305</v>
      </c>
      <c r="K93" s="8"/>
      <c r="L93" s="1"/>
      <c r="M93" s="2"/>
      <c r="N93" s="2"/>
    </row>
    <row r="94" spans="1:15" ht="12.5" x14ac:dyDescent="0.25">
      <c r="A94" s="3" t="s">
        <v>5</v>
      </c>
      <c r="B94" s="3" t="s">
        <v>81</v>
      </c>
      <c r="C94" s="7" t="s">
        <v>31</v>
      </c>
      <c r="D94" s="7" t="s">
        <v>32</v>
      </c>
      <c r="E94" s="7" t="s">
        <v>33</v>
      </c>
      <c r="F94" s="7" t="s">
        <v>82</v>
      </c>
      <c r="G94" s="7">
        <v>2014</v>
      </c>
      <c r="H94" s="7">
        <v>2015</v>
      </c>
      <c r="I94" s="7" t="s">
        <v>51</v>
      </c>
      <c r="J94" s="7">
        <v>37470162.600000001</v>
      </c>
      <c r="K94" s="8"/>
      <c r="L94" s="1"/>
      <c r="M94" s="2"/>
      <c r="N94" s="2"/>
    </row>
    <row r="95" spans="1:15" ht="12.5" x14ac:dyDescent="0.25">
      <c r="A95" s="3" t="s">
        <v>5</v>
      </c>
      <c r="B95" s="3" t="s">
        <v>81</v>
      </c>
      <c r="C95" s="7" t="s">
        <v>31</v>
      </c>
      <c r="D95" s="7" t="s">
        <v>32</v>
      </c>
      <c r="E95" s="7" t="s">
        <v>33</v>
      </c>
      <c r="F95" s="7" t="s">
        <v>82</v>
      </c>
      <c r="G95" s="7">
        <v>2014</v>
      </c>
      <c r="H95" s="7">
        <v>2015</v>
      </c>
      <c r="I95" s="7" t="s">
        <v>52</v>
      </c>
      <c r="J95" s="7"/>
      <c r="K95" s="8"/>
      <c r="L95" s="1"/>
      <c r="M95" s="2"/>
      <c r="N95" s="2"/>
    </row>
    <row r="96" spans="1:15" ht="12.5" x14ac:dyDescent="0.25">
      <c r="A96" s="3" t="s">
        <v>5</v>
      </c>
      <c r="B96" s="3" t="s">
        <v>81</v>
      </c>
      <c r="C96" s="7" t="s">
        <v>31</v>
      </c>
      <c r="D96" s="7" t="s">
        <v>32</v>
      </c>
      <c r="E96" s="7" t="s">
        <v>33</v>
      </c>
      <c r="F96" s="7" t="s">
        <v>82</v>
      </c>
      <c r="G96" s="7">
        <v>2014</v>
      </c>
      <c r="H96" s="7">
        <v>2015</v>
      </c>
      <c r="I96" s="7" t="s">
        <v>53</v>
      </c>
      <c r="J96" s="7">
        <v>29479189</v>
      </c>
      <c r="K96" s="8" t="s">
        <v>84</v>
      </c>
      <c r="L96" s="1"/>
      <c r="M96" s="2"/>
      <c r="N96" s="2"/>
    </row>
    <row r="97" spans="1:15" ht="12.5" x14ac:dyDescent="0.25">
      <c r="A97" s="3" t="s">
        <v>5</v>
      </c>
      <c r="B97" s="3" t="s">
        <v>81</v>
      </c>
      <c r="C97" s="7" t="s">
        <v>31</v>
      </c>
      <c r="D97" s="7" t="s">
        <v>32</v>
      </c>
      <c r="E97" s="7" t="s">
        <v>33</v>
      </c>
      <c r="F97" s="7" t="s">
        <v>82</v>
      </c>
      <c r="G97" s="7">
        <v>2014</v>
      </c>
      <c r="H97" s="7">
        <v>2015</v>
      </c>
      <c r="I97" s="7" t="s">
        <v>54</v>
      </c>
      <c r="J97" s="7">
        <v>382081094</v>
      </c>
      <c r="K97" s="8"/>
      <c r="L97" s="1"/>
      <c r="M97" s="2"/>
      <c r="N97" s="2"/>
    </row>
    <row r="98" spans="1:15" ht="12.5" x14ac:dyDescent="0.25">
      <c r="A98" s="3" t="s">
        <v>5</v>
      </c>
      <c r="B98" s="3" t="s">
        <v>81</v>
      </c>
      <c r="C98" s="7" t="s">
        <v>31</v>
      </c>
      <c r="D98" s="7" t="s">
        <v>32</v>
      </c>
      <c r="E98" s="7" t="s">
        <v>33</v>
      </c>
      <c r="F98" s="7" t="s">
        <v>82</v>
      </c>
      <c r="G98" s="7">
        <v>2014</v>
      </c>
      <c r="H98" s="7">
        <v>2015</v>
      </c>
      <c r="I98" s="7" t="s">
        <v>55</v>
      </c>
      <c r="J98" s="7">
        <v>0</v>
      </c>
      <c r="K98" s="8"/>
      <c r="L98" s="1"/>
      <c r="M98" s="2"/>
      <c r="N98" s="2"/>
      <c r="O98" s="7"/>
    </row>
    <row r="99" spans="1:15" ht="12.5" x14ac:dyDescent="0.25">
      <c r="A99" s="3" t="s">
        <v>5</v>
      </c>
      <c r="B99" s="3" t="s">
        <v>81</v>
      </c>
      <c r="C99" s="7" t="s">
        <v>31</v>
      </c>
      <c r="D99" s="7" t="s">
        <v>32</v>
      </c>
      <c r="E99" s="7" t="s">
        <v>33</v>
      </c>
      <c r="F99" s="7" t="s">
        <v>82</v>
      </c>
      <c r="G99" s="7">
        <v>2014</v>
      </c>
      <c r="H99" s="7">
        <v>2015</v>
      </c>
      <c r="I99" s="7" t="s">
        <v>56</v>
      </c>
      <c r="J99" s="7">
        <v>0</v>
      </c>
      <c r="K99" s="8"/>
      <c r="L99" s="1"/>
      <c r="M99" s="2"/>
      <c r="N99" s="2"/>
      <c r="O99" s="7"/>
    </row>
    <row r="100" spans="1:15" ht="12.5" x14ac:dyDescent="0.25">
      <c r="A100" s="3" t="s">
        <v>5</v>
      </c>
      <c r="B100" s="3" t="s">
        <v>81</v>
      </c>
      <c r="C100" s="7" t="s">
        <v>31</v>
      </c>
      <c r="D100" s="7" t="s">
        <v>32</v>
      </c>
      <c r="E100" s="7" t="s">
        <v>33</v>
      </c>
      <c r="F100" s="7" t="s">
        <v>82</v>
      </c>
      <c r="G100" s="7">
        <v>2014</v>
      </c>
      <c r="H100" s="7">
        <v>2015</v>
      </c>
      <c r="I100" s="7" t="s">
        <v>57</v>
      </c>
      <c r="J100" s="7">
        <v>0</v>
      </c>
      <c r="K100" s="8"/>
      <c r="L100" s="1"/>
      <c r="M100" s="2"/>
      <c r="N100" s="2"/>
      <c r="O100" s="7"/>
    </row>
    <row r="101" spans="1:15" ht="12.5" x14ac:dyDescent="0.25">
      <c r="A101" s="3" t="s">
        <v>5</v>
      </c>
      <c r="B101" s="3" t="s">
        <v>81</v>
      </c>
      <c r="C101" s="7" t="s">
        <v>31</v>
      </c>
      <c r="D101" s="7" t="s">
        <v>32</v>
      </c>
      <c r="E101" s="7" t="s">
        <v>33</v>
      </c>
      <c r="F101" s="7" t="s">
        <v>82</v>
      </c>
      <c r="G101" s="7">
        <v>2014</v>
      </c>
      <c r="H101" s="7">
        <v>2015</v>
      </c>
      <c r="I101" s="7" t="s">
        <v>58</v>
      </c>
      <c r="J101" s="7">
        <v>0</v>
      </c>
      <c r="K101" s="8"/>
      <c r="L101" s="1"/>
      <c r="M101" s="2"/>
      <c r="N101" s="2"/>
    </row>
    <row r="102" spans="1:15" ht="12.5" x14ac:dyDescent="0.25">
      <c r="A102" s="3" t="s">
        <v>5</v>
      </c>
      <c r="B102" s="3" t="s">
        <v>81</v>
      </c>
      <c r="C102" s="7" t="s">
        <v>31</v>
      </c>
      <c r="D102" s="7" t="s">
        <v>32</v>
      </c>
      <c r="E102" s="7" t="s">
        <v>33</v>
      </c>
      <c r="F102" s="7" t="s">
        <v>82</v>
      </c>
      <c r="G102" s="7">
        <v>2014</v>
      </c>
      <c r="H102" s="7">
        <v>2015</v>
      </c>
      <c r="I102" s="7" t="s">
        <v>59</v>
      </c>
      <c r="J102" s="7">
        <v>7695234</v>
      </c>
      <c r="K102" s="8"/>
      <c r="L102" s="1"/>
      <c r="M102" s="2"/>
      <c r="N102" s="2"/>
    </row>
    <row r="103" spans="1:15" ht="12.5" x14ac:dyDescent="0.25">
      <c r="A103" s="3" t="s">
        <v>5</v>
      </c>
      <c r="B103" s="3" t="s">
        <v>81</v>
      </c>
      <c r="C103" s="7" t="s">
        <v>31</v>
      </c>
      <c r="D103" s="7" t="s">
        <v>32</v>
      </c>
      <c r="E103" s="7" t="s">
        <v>33</v>
      </c>
      <c r="F103" s="7" t="s">
        <v>82</v>
      </c>
      <c r="G103" s="7">
        <v>2014</v>
      </c>
      <c r="H103" s="7">
        <v>2015</v>
      </c>
      <c r="I103" s="7" t="s">
        <v>60</v>
      </c>
      <c r="J103" s="7">
        <v>0</v>
      </c>
      <c r="K103" s="8"/>
      <c r="L103" s="1"/>
      <c r="M103" s="2"/>
      <c r="N103" s="2"/>
      <c r="O103" s="7"/>
    </row>
    <row r="104" spans="1:15" ht="12.5" x14ac:dyDescent="0.25">
      <c r="A104" s="3" t="s">
        <v>5</v>
      </c>
      <c r="B104" s="3" t="s">
        <v>81</v>
      </c>
      <c r="C104" s="7" t="s">
        <v>31</v>
      </c>
      <c r="D104" s="7" t="s">
        <v>32</v>
      </c>
      <c r="E104" s="7" t="s">
        <v>33</v>
      </c>
      <c r="F104" s="7" t="s">
        <v>82</v>
      </c>
      <c r="G104" s="7">
        <v>2014</v>
      </c>
      <c r="H104" s="7">
        <v>2015</v>
      </c>
      <c r="I104" s="7" t="s">
        <v>61</v>
      </c>
      <c r="J104" s="7">
        <v>28093449</v>
      </c>
      <c r="K104" s="8" t="s">
        <v>85</v>
      </c>
      <c r="L104" s="1"/>
      <c r="M104" s="2"/>
      <c r="N104" s="2"/>
      <c r="O104" s="7"/>
    </row>
    <row r="105" spans="1:15" ht="12.5" x14ac:dyDescent="0.25">
      <c r="A105" s="3" t="s">
        <v>5</v>
      </c>
      <c r="B105" s="3" t="s">
        <v>81</v>
      </c>
      <c r="C105" s="7" t="s">
        <v>31</v>
      </c>
      <c r="D105" s="7" t="s">
        <v>32</v>
      </c>
      <c r="E105" s="7" t="s">
        <v>33</v>
      </c>
      <c r="F105" s="7" t="s">
        <v>82</v>
      </c>
      <c r="G105" s="7">
        <v>2014</v>
      </c>
      <c r="H105" s="7">
        <v>2015</v>
      </c>
      <c r="I105" s="7" t="s">
        <v>62</v>
      </c>
      <c r="J105" s="7">
        <v>95771119</v>
      </c>
      <c r="K105" s="8"/>
      <c r="L105" s="1"/>
      <c r="M105" s="2"/>
      <c r="N105" s="2"/>
    </row>
    <row r="106" spans="1:15" ht="12.5" x14ac:dyDescent="0.25">
      <c r="A106" s="3" t="s">
        <v>6</v>
      </c>
      <c r="B106" s="3" t="s">
        <v>86</v>
      </c>
      <c r="C106" s="7" t="s">
        <v>75</v>
      </c>
      <c r="D106" s="7" t="s">
        <v>32</v>
      </c>
      <c r="E106" s="7" t="s">
        <v>33</v>
      </c>
      <c r="F106" s="7" t="s">
        <v>87</v>
      </c>
      <c r="G106" s="7">
        <v>2021</v>
      </c>
      <c r="H106" s="7">
        <v>2022</v>
      </c>
      <c r="I106" s="7" t="s">
        <v>35</v>
      </c>
      <c r="J106" s="7">
        <v>0</v>
      </c>
      <c r="K106" s="8"/>
      <c r="L106" s="1" t="s">
        <v>36</v>
      </c>
      <c r="M106" s="2"/>
      <c r="N106" s="2"/>
      <c r="O106" s="7"/>
    </row>
    <row r="107" spans="1:15" ht="12.5" x14ac:dyDescent="0.25">
      <c r="A107" s="3" t="s">
        <v>6</v>
      </c>
      <c r="B107" s="3" t="s">
        <v>86</v>
      </c>
      <c r="C107" s="7" t="s">
        <v>75</v>
      </c>
      <c r="D107" s="7" t="s">
        <v>32</v>
      </c>
      <c r="E107" s="7" t="s">
        <v>33</v>
      </c>
      <c r="F107" s="7" t="s">
        <v>87</v>
      </c>
      <c r="G107" s="7">
        <v>2021</v>
      </c>
      <c r="H107" s="7">
        <v>2022</v>
      </c>
      <c r="I107" s="7" t="s">
        <v>37</v>
      </c>
      <c r="J107" s="7">
        <v>0</v>
      </c>
      <c r="K107" s="8"/>
      <c r="L107" s="1"/>
      <c r="M107" s="2"/>
      <c r="N107" s="2"/>
    </row>
    <row r="108" spans="1:15" ht="12.5" x14ac:dyDescent="0.25">
      <c r="A108" s="3" t="s">
        <v>6</v>
      </c>
      <c r="B108" s="3" t="s">
        <v>86</v>
      </c>
      <c r="C108" s="7" t="s">
        <v>75</v>
      </c>
      <c r="D108" s="7" t="s">
        <v>32</v>
      </c>
      <c r="E108" s="7" t="s">
        <v>33</v>
      </c>
      <c r="F108" s="7" t="s">
        <v>87</v>
      </c>
      <c r="G108" s="7">
        <v>2021</v>
      </c>
      <c r="H108" s="7">
        <v>2022</v>
      </c>
      <c r="I108" s="7" t="s">
        <v>39</v>
      </c>
      <c r="J108" s="7">
        <v>371076561</v>
      </c>
      <c r="K108" s="8"/>
      <c r="L108" s="1"/>
      <c r="M108" s="2"/>
      <c r="N108" s="2"/>
      <c r="O108" s="7"/>
    </row>
    <row r="109" spans="1:15" ht="12.5" x14ac:dyDescent="0.25">
      <c r="A109" s="3" t="s">
        <v>6</v>
      </c>
      <c r="B109" s="3" t="s">
        <v>86</v>
      </c>
      <c r="C109" s="7" t="s">
        <v>75</v>
      </c>
      <c r="D109" s="7" t="s">
        <v>32</v>
      </c>
      <c r="E109" s="7" t="s">
        <v>33</v>
      </c>
      <c r="F109" s="7" t="s">
        <v>87</v>
      </c>
      <c r="G109" s="7">
        <v>2021</v>
      </c>
      <c r="H109" s="7">
        <v>2022</v>
      </c>
      <c r="I109" s="7" t="s">
        <v>40</v>
      </c>
      <c r="J109" s="7" t="s">
        <v>28</v>
      </c>
      <c r="K109" s="8"/>
      <c r="L109" s="1"/>
      <c r="M109" s="2"/>
      <c r="N109" s="2"/>
    </row>
    <row r="110" spans="1:15" ht="12.5" x14ac:dyDescent="0.25">
      <c r="A110" s="3" t="s">
        <v>6</v>
      </c>
      <c r="B110" s="3" t="s">
        <v>86</v>
      </c>
      <c r="C110" s="7" t="s">
        <v>75</v>
      </c>
      <c r="D110" s="7" t="s">
        <v>32</v>
      </c>
      <c r="E110" s="7" t="s">
        <v>33</v>
      </c>
      <c r="F110" s="7" t="s">
        <v>87</v>
      </c>
      <c r="G110" s="7">
        <v>2021</v>
      </c>
      <c r="H110" s="7">
        <v>2022</v>
      </c>
      <c r="I110" s="7" t="s">
        <v>41</v>
      </c>
      <c r="J110" s="7">
        <v>13190889</v>
      </c>
      <c r="K110" s="8"/>
      <c r="L110" s="1"/>
      <c r="M110" s="2"/>
      <c r="N110" s="2"/>
    </row>
    <row r="111" spans="1:15" ht="12.5" x14ac:dyDescent="0.25">
      <c r="A111" s="3" t="s">
        <v>6</v>
      </c>
      <c r="B111" s="3" t="s">
        <v>86</v>
      </c>
      <c r="C111" s="7" t="s">
        <v>75</v>
      </c>
      <c r="D111" s="7" t="s">
        <v>32</v>
      </c>
      <c r="E111" s="7" t="s">
        <v>33</v>
      </c>
      <c r="F111" s="7" t="s">
        <v>87</v>
      </c>
      <c r="G111" s="7">
        <v>2021</v>
      </c>
      <c r="H111" s="7">
        <v>2022</v>
      </c>
      <c r="I111" s="7" t="s">
        <v>42</v>
      </c>
      <c r="J111" s="7">
        <v>24274253</v>
      </c>
      <c r="K111" s="8"/>
      <c r="L111" s="1"/>
      <c r="M111" s="2"/>
      <c r="N111" s="2"/>
    </row>
    <row r="112" spans="1:15" ht="12.5" x14ac:dyDescent="0.25">
      <c r="A112" s="3" t="s">
        <v>6</v>
      </c>
      <c r="B112" s="3" t="s">
        <v>86</v>
      </c>
      <c r="C112" s="7" t="s">
        <v>75</v>
      </c>
      <c r="D112" s="7" t="s">
        <v>32</v>
      </c>
      <c r="E112" s="7" t="s">
        <v>33</v>
      </c>
      <c r="F112" s="7" t="s">
        <v>87</v>
      </c>
      <c r="G112" s="7">
        <v>2021</v>
      </c>
      <c r="H112" s="7">
        <v>2022</v>
      </c>
      <c r="I112" s="7" t="s">
        <v>43</v>
      </c>
      <c r="J112" s="7">
        <v>0</v>
      </c>
      <c r="K112" s="8"/>
      <c r="L112" s="1"/>
      <c r="M112" s="2"/>
      <c r="N112" s="2"/>
      <c r="O112" s="7"/>
    </row>
    <row r="113" spans="1:15" ht="12.5" x14ac:dyDescent="0.25">
      <c r="A113" s="3" t="s">
        <v>6</v>
      </c>
      <c r="B113" s="3" t="s">
        <v>86</v>
      </c>
      <c r="C113" s="7" t="s">
        <v>75</v>
      </c>
      <c r="D113" s="7" t="s">
        <v>32</v>
      </c>
      <c r="E113" s="7" t="s">
        <v>33</v>
      </c>
      <c r="F113" s="7" t="s">
        <v>87</v>
      </c>
      <c r="G113" s="7">
        <v>2021</v>
      </c>
      <c r="H113" s="7">
        <v>2022</v>
      </c>
      <c r="I113" s="7" t="s">
        <v>44</v>
      </c>
      <c r="J113" s="7">
        <v>19338072</v>
      </c>
      <c r="K113" s="8"/>
      <c r="L113" s="1"/>
      <c r="M113" s="2"/>
      <c r="N113" s="2"/>
    </row>
    <row r="114" spans="1:15" ht="12.5" x14ac:dyDescent="0.25">
      <c r="A114" s="3" t="s">
        <v>6</v>
      </c>
      <c r="B114" s="3" t="s">
        <v>86</v>
      </c>
      <c r="C114" s="7" t="s">
        <v>75</v>
      </c>
      <c r="D114" s="7" t="s">
        <v>32</v>
      </c>
      <c r="E114" s="7" t="s">
        <v>33</v>
      </c>
      <c r="F114" s="7" t="s">
        <v>87</v>
      </c>
      <c r="G114" s="7">
        <v>2021</v>
      </c>
      <c r="H114" s="7">
        <v>2022</v>
      </c>
      <c r="I114" s="7" t="s">
        <v>45</v>
      </c>
      <c r="J114" s="7">
        <v>4936181</v>
      </c>
      <c r="K114" s="8"/>
      <c r="L114" s="1"/>
      <c r="M114" s="2"/>
      <c r="N114" s="2"/>
    </row>
    <row r="115" spans="1:15" ht="12.5" x14ac:dyDescent="0.25">
      <c r="A115" s="3" t="s">
        <v>6</v>
      </c>
      <c r="B115" s="3" t="s">
        <v>86</v>
      </c>
      <c r="C115" s="7" t="s">
        <v>75</v>
      </c>
      <c r="D115" s="7" t="s">
        <v>32</v>
      </c>
      <c r="E115" s="7" t="s">
        <v>33</v>
      </c>
      <c r="F115" s="7" t="s">
        <v>87</v>
      </c>
      <c r="G115" s="7">
        <v>2021</v>
      </c>
      <c r="H115" s="7">
        <v>2022</v>
      </c>
      <c r="I115" s="7" t="s">
        <v>46</v>
      </c>
      <c r="J115" s="7">
        <v>0</v>
      </c>
      <c r="K115" s="8"/>
      <c r="L115" s="1"/>
      <c r="M115" s="2"/>
      <c r="N115" s="2"/>
    </row>
    <row r="116" spans="1:15" ht="12.5" x14ac:dyDescent="0.25">
      <c r="A116" s="3" t="s">
        <v>6</v>
      </c>
      <c r="B116" s="3" t="s">
        <v>86</v>
      </c>
      <c r="C116" s="7" t="s">
        <v>75</v>
      </c>
      <c r="D116" s="7" t="s">
        <v>32</v>
      </c>
      <c r="E116" s="7" t="s">
        <v>33</v>
      </c>
      <c r="F116" s="7" t="s">
        <v>87</v>
      </c>
      <c r="G116" s="7">
        <v>2021</v>
      </c>
      <c r="H116" s="7">
        <v>2022</v>
      </c>
      <c r="I116" s="7" t="s">
        <v>47</v>
      </c>
      <c r="J116" s="7">
        <v>22013759</v>
      </c>
      <c r="K116" s="8"/>
      <c r="L116" s="1"/>
      <c r="M116" s="2"/>
      <c r="N116" s="2"/>
    </row>
    <row r="117" spans="1:15" ht="12.5" x14ac:dyDescent="0.25">
      <c r="A117" s="3" t="s">
        <v>6</v>
      </c>
      <c r="B117" s="3" t="s">
        <v>86</v>
      </c>
      <c r="C117" s="7" t="s">
        <v>75</v>
      </c>
      <c r="D117" s="7" t="s">
        <v>32</v>
      </c>
      <c r="E117" s="7" t="s">
        <v>33</v>
      </c>
      <c r="F117" s="7" t="s">
        <v>87</v>
      </c>
      <c r="G117" s="7">
        <v>2021</v>
      </c>
      <c r="H117" s="7">
        <v>2022</v>
      </c>
      <c r="I117" s="7" t="s">
        <v>48</v>
      </c>
      <c r="J117" s="7">
        <v>22013759</v>
      </c>
      <c r="K117" s="8"/>
      <c r="L117" s="1"/>
      <c r="M117" s="2"/>
      <c r="N117" s="2"/>
      <c r="O117" s="7"/>
    </row>
    <row r="118" spans="1:15" ht="12.5" x14ac:dyDescent="0.25">
      <c r="A118" s="3" t="s">
        <v>6</v>
      </c>
      <c r="B118" s="3" t="s">
        <v>86</v>
      </c>
      <c r="C118" s="7" t="s">
        <v>75</v>
      </c>
      <c r="D118" s="7" t="s">
        <v>32</v>
      </c>
      <c r="E118" s="7" t="s">
        <v>33</v>
      </c>
      <c r="F118" s="7" t="s">
        <v>87</v>
      </c>
      <c r="G118" s="7">
        <v>2021</v>
      </c>
      <c r="H118" s="7">
        <v>2022</v>
      </c>
      <c r="I118" s="7" t="s">
        <v>49</v>
      </c>
      <c r="J118" s="7">
        <v>0</v>
      </c>
      <c r="K118" s="8"/>
      <c r="L118" s="1"/>
      <c r="M118" s="2"/>
      <c r="N118" s="2"/>
    </row>
    <row r="119" spans="1:15" ht="12.5" x14ac:dyDescent="0.25">
      <c r="A119" s="3" t="s">
        <v>6</v>
      </c>
      <c r="B119" s="3" t="s">
        <v>86</v>
      </c>
      <c r="C119" s="7" t="s">
        <v>75</v>
      </c>
      <c r="D119" s="7" t="s">
        <v>32</v>
      </c>
      <c r="E119" s="7" t="s">
        <v>33</v>
      </c>
      <c r="F119" s="7" t="s">
        <v>87</v>
      </c>
      <c r="G119" s="7">
        <v>2021</v>
      </c>
      <c r="H119" s="7">
        <v>2022</v>
      </c>
      <c r="I119" s="7" t="s">
        <v>50</v>
      </c>
      <c r="J119" s="7">
        <v>50558142</v>
      </c>
      <c r="K119" s="8"/>
      <c r="L119" s="1"/>
      <c r="M119" s="2"/>
      <c r="N119" s="2"/>
    </row>
    <row r="120" spans="1:15" ht="12.5" x14ac:dyDescent="0.25">
      <c r="A120" s="3" t="s">
        <v>6</v>
      </c>
      <c r="B120" s="3" t="s">
        <v>86</v>
      </c>
      <c r="C120" s="7" t="s">
        <v>75</v>
      </c>
      <c r="D120" s="7" t="s">
        <v>32</v>
      </c>
      <c r="E120" s="7" t="s">
        <v>33</v>
      </c>
      <c r="F120" s="7" t="s">
        <v>87</v>
      </c>
      <c r="G120" s="7">
        <v>2021</v>
      </c>
      <c r="H120" s="7">
        <v>2022</v>
      </c>
      <c r="I120" s="7" t="s">
        <v>51</v>
      </c>
      <c r="J120" s="7">
        <v>33430733</v>
      </c>
      <c r="K120" s="8"/>
      <c r="L120" s="1"/>
      <c r="M120" s="2"/>
      <c r="N120" s="2"/>
    </row>
    <row r="121" spans="1:15" ht="12.5" x14ac:dyDescent="0.25">
      <c r="A121" s="3" t="s">
        <v>6</v>
      </c>
      <c r="B121" s="3" t="s">
        <v>86</v>
      </c>
      <c r="C121" s="7" t="s">
        <v>75</v>
      </c>
      <c r="D121" s="7" t="s">
        <v>32</v>
      </c>
      <c r="E121" s="7" t="s">
        <v>33</v>
      </c>
      <c r="F121" s="7" t="s">
        <v>87</v>
      </c>
      <c r="G121" s="7">
        <v>2021</v>
      </c>
      <c r="H121" s="7">
        <v>2022</v>
      </c>
      <c r="I121" s="7" t="s">
        <v>52</v>
      </c>
      <c r="J121" s="7">
        <v>17401746</v>
      </c>
      <c r="K121" s="8"/>
      <c r="L121" s="1"/>
      <c r="M121" s="2"/>
      <c r="N121" s="2"/>
    </row>
    <row r="122" spans="1:15" ht="12.5" x14ac:dyDescent="0.25">
      <c r="A122" s="3" t="s">
        <v>6</v>
      </c>
      <c r="B122" s="3" t="s">
        <v>86</v>
      </c>
      <c r="C122" s="7" t="s">
        <v>75</v>
      </c>
      <c r="D122" s="7" t="s">
        <v>32</v>
      </c>
      <c r="E122" s="7" t="s">
        <v>33</v>
      </c>
      <c r="F122" s="7" t="s">
        <v>87</v>
      </c>
      <c r="G122" s="7">
        <v>2021</v>
      </c>
      <c r="H122" s="7">
        <v>2022</v>
      </c>
      <c r="I122" s="7" t="s">
        <v>53</v>
      </c>
      <c r="J122" s="7">
        <v>27151688</v>
      </c>
      <c r="K122" s="8"/>
      <c r="L122" s="1"/>
      <c r="M122" s="2"/>
      <c r="N122" s="2"/>
      <c r="O122" s="7"/>
    </row>
    <row r="123" spans="1:15" ht="12.5" x14ac:dyDescent="0.25">
      <c r="A123" s="3" t="s">
        <v>6</v>
      </c>
      <c r="B123" s="3" t="s">
        <v>86</v>
      </c>
      <c r="C123" s="7" t="s">
        <v>75</v>
      </c>
      <c r="D123" s="7" t="s">
        <v>32</v>
      </c>
      <c r="E123" s="7" t="s">
        <v>33</v>
      </c>
      <c r="F123" s="7" t="s">
        <v>87</v>
      </c>
      <c r="G123" s="7">
        <v>2021</v>
      </c>
      <c r="H123" s="7">
        <v>2022</v>
      </c>
      <c r="I123" s="7" t="s">
        <v>54</v>
      </c>
      <c r="J123" s="7">
        <v>163775242</v>
      </c>
      <c r="K123" s="8"/>
      <c r="L123" s="1"/>
      <c r="M123" s="2"/>
      <c r="N123" s="2"/>
    </row>
    <row r="124" spans="1:15" ht="12.5" x14ac:dyDescent="0.25">
      <c r="A124" s="3" t="s">
        <v>6</v>
      </c>
      <c r="B124" s="3" t="s">
        <v>86</v>
      </c>
      <c r="C124" s="7" t="s">
        <v>75</v>
      </c>
      <c r="D124" s="7" t="s">
        <v>32</v>
      </c>
      <c r="E124" s="7" t="s">
        <v>33</v>
      </c>
      <c r="F124" s="7" t="s">
        <v>87</v>
      </c>
      <c r="G124" s="7">
        <v>2021</v>
      </c>
      <c r="H124" s="7">
        <v>2022</v>
      </c>
      <c r="I124" s="7" t="s">
        <v>55</v>
      </c>
      <c r="J124" s="7">
        <v>0</v>
      </c>
      <c r="K124" s="8"/>
      <c r="L124" s="1"/>
      <c r="M124" s="2"/>
      <c r="N124" s="2"/>
      <c r="O124" s="7"/>
    </row>
    <row r="125" spans="1:15" ht="12.5" x14ac:dyDescent="0.25">
      <c r="A125" s="3" t="s">
        <v>6</v>
      </c>
      <c r="B125" s="3" t="s">
        <v>86</v>
      </c>
      <c r="C125" s="7" t="s">
        <v>75</v>
      </c>
      <c r="D125" s="7" t="s">
        <v>32</v>
      </c>
      <c r="E125" s="7" t="s">
        <v>33</v>
      </c>
      <c r="F125" s="7" t="s">
        <v>87</v>
      </c>
      <c r="G125" s="7">
        <v>2021</v>
      </c>
      <c r="H125" s="7">
        <v>2022</v>
      </c>
      <c r="I125" s="7" t="s">
        <v>56</v>
      </c>
      <c r="J125" s="7">
        <v>0</v>
      </c>
      <c r="K125" s="8"/>
      <c r="L125" s="1"/>
      <c r="M125" s="2"/>
      <c r="N125" s="2"/>
      <c r="O125" s="7"/>
    </row>
    <row r="126" spans="1:15" ht="12.5" x14ac:dyDescent="0.25">
      <c r="A126" s="3" t="s">
        <v>6</v>
      </c>
      <c r="B126" s="3" t="s">
        <v>86</v>
      </c>
      <c r="C126" s="7" t="s">
        <v>75</v>
      </c>
      <c r="D126" s="7" t="s">
        <v>32</v>
      </c>
      <c r="E126" s="7" t="s">
        <v>33</v>
      </c>
      <c r="F126" s="7" t="s">
        <v>87</v>
      </c>
      <c r="G126" s="7">
        <v>2021</v>
      </c>
      <c r="H126" s="7">
        <v>2022</v>
      </c>
      <c r="I126" s="7" t="s">
        <v>57</v>
      </c>
      <c r="J126" s="7">
        <v>0</v>
      </c>
      <c r="K126" s="8"/>
      <c r="L126" s="1"/>
      <c r="M126" s="2"/>
      <c r="N126" s="2"/>
      <c r="O126" s="7"/>
    </row>
    <row r="127" spans="1:15" ht="12.5" x14ac:dyDescent="0.25">
      <c r="A127" s="3" t="s">
        <v>6</v>
      </c>
      <c r="B127" s="3" t="s">
        <v>86</v>
      </c>
      <c r="C127" s="7" t="s">
        <v>75</v>
      </c>
      <c r="D127" s="7" t="s">
        <v>32</v>
      </c>
      <c r="E127" s="7" t="s">
        <v>33</v>
      </c>
      <c r="F127" s="7" t="s">
        <v>87</v>
      </c>
      <c r="G127" s="7">
        <v>2021</v>
      </c>
      <c r="H127" s="7">
        <v>2022</v>
      </c>
      <c r="I127" s="7" t="s">
        <v>58</v>
      </c>
      <c r="J127" s="7">
        <v>0</v>
      </c>
      <c r="K127" s="8"/>
      <c r="L127" s="1"/>
      <c r="M127" s="2"/>
      <c r="N127" s="2"/>
      <c r="O127" s="7"/>
    </row>
    <row r="128" spans="1:15" ht="12.5" x14ac:dyDescent="0.25">
      <c r="A128" s="3" t="s">
        <v>6</v>
      </c>
      <c r="B128" s="3" t="s">
        <v>86</v>
      </c>
      <c r="C128" s="7" t="s">
        <v>75</v>
      </c>
      <c r="D128" s="7" t="s">
        <v>32</v>
      </c>
      <c r="E128" s="7" t="s">
        <v>33</v>
      </c>
      <c r="F128" s="7" t="s">
        <v>87</v>
      </c>
      <c r="G128" s="7">
        <v>2021</v>
      </c>
      <c r="H128" s="7">
        <v>2022</v>
      </c>
      <c r="I128" s="7" t="s">
        <v>59</v>
      </c>
      <c r="J128" s="7">
        <v>2652617</v>
      </c>
      <c r="K128" s="8"/>
      <c r="L128" s="1"/>
      <c r="M128" s="2"/>
      <c r="N128" s="2"/>
    </row>
    <row r="129" spans="1:15" ht="12.5" x14ac:dyDescent="0.25">
      <c r="A129" s="3" t="s">
        <v>6</v>
      </c>
      <c r="B129" s="3" t="s">
        <v>86</v>
      </c>
      <c r="C129" s="7" t="s">
        <v>75</v>
      </c>
      <c r="D129" s="7" t="s">
        <v>32</v>
      </c>
      <c r="E129" s="7" t="s">
        <v>33</v>
      </c>
      <c r="F129" s="7" t="s">
        <v>87</v>
      </c>
      <c r="G129" s="7">
        <v>2021</v>
      </c>
      <c r="H129" s="7">
        <v>2022</v>
      </c>
      <c r="I129" s="7" t="s">
        <v>60</v>
      </c>
      <c r="J129" s="7">
        <v>0</v>
      </c>
      <c r="K129" s="8"/>
      <c r="L129" s="1"/>
      <c r="M129" s="2"/>
      <c r="N129" s="2"/>
      <c r="O129" s="7"/>
    </row>
    <row r="130" spans="1:15" ht="12.5" x14ac:dyDescent="0.25">
      <c r="A130" s="3" t="s">
        <v>6</v>
      </c>
      <c r="B130" s="3" t="s">
        <v>86</v>
      </c>
      <c r="C130" s="7" t="s">
        <v>75</v>
      </c>
      <c r="D130" s="7" t="s">
        <v>32</v>
      </c>
      <c r="E130" s="7" t="s">
        <v>33</v>
      </c>
      <c r="F130" s="7" t="s">
        <v>87</v>
      </c>
      <c r="G130" s="7">
        <v>2021</v>
      </c>
      <c r="H130" s="7">
        <v>2022</v>
      </c>
      <c r="I130" s="7" t="s">
        <v>61</v>
      </c>
      <c r="J130" s="7">
        <v>0</v>
      </c>
      <c r="K130" s="8"/>
      <c r="L130" s="1"/>
      <c r="M130" s="2"/>
      <c r="N130" s="2"/>
      <c r="O130" s="7"/>
    </row>
    <row r="131" spans="1:15" ht="12.5" x14ac:dyDescent="0.25">
      <c r="A131" s="3" t="s">
        <v>6</v>
      </c>
      <c r="B131" s="3" t="s">
        <v>86</v>
      </c>
      <c r="C131" s="7" t="s">
        <v>75</v>
      </c>
      <c r="D131" s="7" t="s">
        <v>32</v>
      </c>
      <c r="E131" s="7" t="s">
        <v>33</v>
      </c>
      <c r="F131" s="7" t="s">
        <v>87</v>
      </c>
      <c r="G131" s="7">
        <v>2021</v>
      </c>
      <c r="H131" s="7">
        <v>2022</v>
      </c>
      <c r="I131" s="7" t="s">
        <v>62</v>
      </c>
      <c r="J131" s="7">
        <v>16627492</v>
      </c>
      <c r="K131" s="8"/>
      <c r="L131" s="1"/>
      <c r="M131" s="2"/>
      <c r="N131" s="2"/>
    </row>
    <row r="132" spans="1:15" ht="12.5" x14ac:dyDescent="0.25">
      <c r="A132" s="3" t="s">
        <v>7</v>
      </c>
      <c r="B132" s="3" t="s">
        <v>88</v>
      </c>
      <c r="C132" s="7" t="s">
        <v>75</v>
      </c>
      <c r="D132" s="7" t="s">
        <v>32</v>
      </c>
      <c r="E132" s="7" t="s">
        <v>33</v>
      </c>
      <c r="F132" s="7" t="s">
        <v>89</v>
      </c>
      <c r="G132" s="7">
        <v>2017</v>
      </c>
      <c r="H132" s="7">
        <v>2018</v>
      </c>
      <c r="I132" s="7" t="s">
        <v>35</v>
      </c>
      <c r="J132" s="7">
        <v>1</v>
      </c>
      <c r="K132" s="8"/>
      <c r="L132" s="1" t="s">
        <v>36</v>
      </c>
      <c r="M132" s="2"/>
      <c r="N132" s="2"/>
      <c r="O132" s="7"/>
    </row>
    <row r="133" spans="1:15" ht="12.5" x14ac:dyDescent="0.25">
      <c r="A133" s="3" t="s">
        <v>7</v>
      </c>
      <c r="B133" s="3" t="s">
        <v>88</v>
      </c>
      <c r="C133" s="7" t="s">
        <v>75</v>
      </c>
      <c r="D133" s="7" t="s">
        <v>32</v>
      </c>
      <c r="E133" s="7" t="s">
        <v>33</v>
      </c>
      <c r="F133" s="7" t="s">
        <v>89</v>
      </c>
      <c r="G133" s="7">
        <v>2017</v>
      </c>
      <c r="H133" s="7">
        <v>2018</v>
      </c>
      <c r="I133" s="7" t="s">
        <v>37</v>
      </c>
      <c r="J133" s="7">
        <v>0</v>
      </c>
      <c r="K133" s="8"/>
      <c r="L133" s="1"/>
      <c r="M133" s="2"/>
      <c r="N133" s="2"/>
    </row>
    <row r="134" spans="1:15" ht="12.5" x14ac:dyDescent="0.25">
      <c r="A134" s="3" t="s">
        <v>7</v>
      </c>
      <c r="B134" s="3" t="s">
        <v>88</v>
      </c>
      <c r="C134" s="7" t="s">
        <v>75</v>
      </c>
      <c r="D134" s="7" t="s">
        <v>32</v>
      </c>
      <c r="E134" s="7" t="s">
        <v>33</v>
      </c>
      <c r="F134" s="7" t="s">
        <v>89</v>
      </c>
      <c r="G134" s="7">
        <v>2017</v>
      </c>
      <c r="H134" s="7">
        <v>2018</v>
      </c>
      <c r="I134" s="7" t="s">
        <v>39</v>
      </c>
      <c r="J134" s="7">
        <v>68672568.260000005</v>
      </c>
      <c r="K134" s="8"/>
      <c r="L134" s="1"/>
      <c r="M134" s="2"/>
      <c r="N134" s="2"/>
      <c r="O134" s="7"/>
    </row>
    <row r="135" spans="1:15" ht="12.5" x14ac:dyDescent="0.25">
      <c r="A135" s="3" t="s">
        <v>7</v>
      </c>
      <c r="B135" s="3" t="s">
        <v>88</v>
      </c>
      <c r="C135" s="7" t="s">
        <v>75</v>
      </c>
      <c r="D135" s="7" t="s">
        <v>32</v>
      </c>
      <c r="E135" s="7" t="s">
        <v>33</v>
      </c>
      <c r="F135" s="7" t="s">
        <v>89</v>
      </c>
      <c r="G135" s="7">
        <v>2017</v>
      </c>
      <c r="H135" s="7">
        <v>2018</v>
      </c>
      <c r="I135" s="7" t="s">
        <v>40</v>
      </c>
      <c r="J135" s="7" t="s">
        <v>28</v>
      </c>
      <c r="K135" s="8"/>
      <c r="L135" s="1"/>
      <c r="M135" s="2"/>
      <c r="N135" s="2"/>
    </row>
    <row r="136" spans="1:15" ht="12.5" x14ac:dyDescent="0.25">
      <c r="A136" s="3" t="s">
        <v>7</v>
      </c>
      <c r="B136" s="3" t="s">
        <v>88</v>
      </c>
      <c r="C136" s="7" t="s">
        <v>75</v>
      </c>
      <c r="D136" s="7" t="s">
        <v>32</v>
      </c>
      <c r="E136" s="7" t="s">
        <v>33</v>
      </c>
      <c r="F136" s="7" t="s">
        <v>89</v>
      </c>
      <c r="G136" s="7">
        <v>2017</v>
      </c>
      <c r="H136" s="7">
        <v>2018</v>
      </c>
      <c r="I136" s="7" t="s">
        <v>41</v>
      </c>
      <c r="J136" s="7">
        <v>0</v>
      </c>
      <c r="K136" s="8"/>
      <c r="L136" s="1"/>
      <c r="M136" s="2"/>
      <c r="N136" s="2"/>
    </row>
    <row r="137" spans="1:15" ht="12.5" x14ac:dyDescent="0.25">
      <c r="A137" s="3" t="s">
        <v>7</v>
      </c>
      <c r="B137" s="3" t="s">
        <v>88</v>
      </c>
      <c r="C137" s="7" t="s">
        <v>75</v>
      </c>
      <c r="D137" s="7" t="s">
        <v>32</v>
      </c>
      <c r="E137" s="7" t="s">
        <v>33</v>
      </c>
      <c r="F137" s="7" t="s">
        <v>89</v>
      </c>
      <c r="G137" s="7">
        <v>2017</v>
      </c>
      <c r="H137" s="7">
        <v>2018</v>
      </c>
      <c r="I137" s="7" t="s">
        <v>42</v>
      </c>
      <c r="J137" s="7">
        <v>5563433.5800000001</v>
      </c>
      <c r="K137" s="8"/>
      <c r="L137" s="1"/>
      <c r="M137" s="2"/>
      <c r="N137" s="2"/>
    </row>
    <row r="138" spans="1:15" ht="12.5" x14ac:dyDescent="0.25">
      <c r="A138" s="3" t="s">
        <v>7</v>
      </c>
      <c r="B138" s="3" t="s">
        <v>88</v>
      </c>
      <c r="C138" s="7" t="s">
        <v>75</v>
      </c>
      <c r="D138" s="7" t="s">
        <v>32</v>
      </c>
      <c r="E138" s="7" t="s">
        <v>33</v>
      </c>
      <c r="F138" s="7" t="s">
        <v>89</v>
      </c>
      <c r="G138" s="7">
        <v>2017</v>
      </c>
      <c r="H138" s="7">
        <v>2018</v>
      </c>
      <c r="I138" s="7" t="s">
        <v>43</v>
      </c>
      <c r="J138" s="7">
        <v>0</v>
      </c>
      <c r="K138" s="8"/>
      <c r="L138" s="1"/>
      <c r="M138" s="2"/>
      <c r="N138" s="2"/>
      <c r="O138" s="7"/>
    </row>
    <row r="139" spans="1:15" ht="12.5" x14ac:dyDescent="0.25">
      <c r="A139" s="3" t="s">
        <v>7</v>
      </c>
      <c r="B139" s="3" t="s">
        <v>88</v>
      </c>
      <c r="C139" s="7" t="s">
        <v>75</v>
      </c>
      <c r="D139" s="7" t="s">
        <v>32</v>
      </c>
      <c r="E139" s="7" t="s">
        <v>33</v>
      </c>
      <c r="F139" s="7" t="s">
        <v>89</v>
      </c>
      <c r="G139" s="7">
        <v>2017</v>
      </c>
      <c r="H139" s="7">
        <v>2018</v>
      </c>
      <c r="I139" s="7" t="s">
        <v>44</v>
      </c>
      <c r="J139" s="7">
        <v>4171734.19</v>
      </c>
      <c r="K139" s="8"/>
      <c r="L139" s="1"/>
      <c r="M139" s="2"/>
      <c r="N139" s="2"/>
    </row>
    <row r="140" spans="1:15" ht="12.5" x14ac:dyDescent="0.25">
      <c r="A140" s="3" t="s">
        <v>7</v>
      </c>
      <c r="B140" s="3" t="s">
        <v>88</v>
      </c>
      <c r="C140" s="7" t="s">
        <v>75</v>
      </c>
      <c r="D140" s="7" t="s">
        <v>32</v>
      </c>
      <c r="E140" s="7" t="s">
        <v>33</v>
      </c>
      <c r="F140" s="7" t="s">
        <v>89</v>
      </c>
      <c r="G140" s="7">
        <v>2017</v>
      </c>
      <c r="H140" s="7">
        <v>2018</v>
      </c>
      <c r="I140" s="7" t="s">
        <v>45</v>
      </c>
      <c r="J140" s="7">
        <v>1391699.3900000001</v>
      </c>
      <c r="K140" s="8"/>
      <c r="L140" s="1"/>
      <c r="M140" s="2"/>
      <c r="N140" s="2"/>
    </row>
    <row r="141" spans="1:15" ht="12.5" x14ac:dyDescent="0.25">
      <c r="A141" s="3" t="s">
        <v>7</v>
      </c>
      <c r="B141" s="3" t="s">
        <v>88</v>
      </c>
      <c r="C141" s="7" t="s">
        <v>75</v>
      </c>
      <c r="D141" s="7" t="s">
        <v>32</v>
      </c>
      <c r="E141" s="7" t="s">
        <v>33</v>
      </c>
      <c r="F141" s="7" t="s">
        <v>89</v>
      </c>
      <c r="G141" s="7">
        <v>2017</v>
      </c>
      <c r="H141" s="7">
        <v>2018</v>
      </c>
      <c r="I141" s="7" t="s">
        <v>46</v>
      </c>
      <c r="J141" s="7">
        <v>0</v>
      </c>
      <c r="K141" s="8"/>
      <c r="L141" s="1"/>
      <c r="M141" s="2"/>
      <c r="N141" s="2"/>
      <c r="O141" s="7"/>
    </row>
    <row r="142" spans="1:15" ht="12.5" x14ac:dyDescent="0.25">
      <c r="A142" s="3" t="s">
        <v>7</v>
      </c>
      <c r="B142" s="3" t="s">
        <v>88</v>
      </c>
      <c r="C142" s="7" t="s">
        <v>75</v>
      </c>
      <c r="D142" s="7" t="s">
        <v>32</v>
      </c>
      <c r="E142" s="7" t="s">
        <v>33</v>
      </c>
      <c r="F142" s="7" t="s">
        <v>89</v>
      </c>
      <c r="G142" s="7">
        <v>2017</v>
      </c>
      <c r="H142" s="7">
        <v>2018</v>
      </c>
      <c r="I142" s="7" t="s">
        <v>47</v>
      </c>
      <c r="J142" s="7">
        <v>9160563.8949999996</v>
      </c>
      <c r="K142" s="8"/>
      <c r="L142" s="1"/>
      <c r="M142" s="2"/>
      <c r="N142" s="2"/>
    </row>
    <row r="143" spans="1:15" ht="12.5" x14ac:dyDescent="0.25">
      <c r="A143" s="3" t="s">
        <v>7</v>
      </c>
      <c r="B143" s="3" t="s">
        <v>88</v>
      </c>
      <c r="C143" s="7" t="s">
        <v>75</v>
      </c>
      <c r="D143" s="7" t="s">
        <v>32</v>
      </c>
      <c r="E143" s="7" t="s">
        <v>33</v>
      </c>
      <c r="F143" s="7" t="s">
        <v>89</v>
      </c>
      <c r="G143" s="7">
        <v>2017</v>
      </c>
      <c r="H143" s="7">
        <v>2018</v>
      </c>
      <c r="I143" s="7" t="s">
        <v>48</v>
      </c>
      <c r="J143" s="7">
        <v>9160563.8949999996</v>
      </c>
      <c r="K143" s="8"/>
      <c r="L143" s="1"/>
      <c r="M143" s="2"/>
      <c r="N143" s="2"/>
      <c r="O143" s="7"/>
    </row>
    <row r="144" spans="1:15" ht="12.5" x14ac:dyDescent="0.25">
      <c r="A144" s="3" t="s">
        <v>7</v>
      </c>
      <c r="B144" s="3" t="s">
        <v>88</v>
      </c>
      <c r="C144" s="7" t="s">
        <v>75</v>
      </c>
      <c r="D144" s="7" t="s">
        <v>32</v>
      </c>
      <c r="E144" s="7" t="s">
        <v>33</v>
      </c>
      <c r="F144" s="7" t="s">
        <v>89</v>
      </c>
      <c r="G144" s="7">
        <v>2017</v>
      </c>
      <c r="H144" s="7">
        <v>2018</v>
      </c>
      <c r="I144" s="7" t="s">
        <v>49</v>
      </c>
      <c r="J144" s="7">
        <v>0</v>
      </c>
      <c r="K144" s="8"/>
      <c r="L144" s="1"/>
      <c r="M144" s="2"/>
      <c r="N144" s="2"/>
    </row>
    <row r="145" spans="1:15" ht="12.5" x14ac:dyDescent="0.25">
      <c r="A145" s="3" t="s">
        <v>7</v>
      </c>
      <c r="B145" s="3" t="s">
        <v>88</v>
      </c>
      <c r="C145" s="7" t="s">
        <v>75</v>
      </c>
      <c r="D145" s="7" t="s">
        <v>32</v>
      </c>
      <c r="E145" s="7" t="s">
        <v>33</v>
      </c>
      <c r="F145" s="7" t="s">
        <v>89</v>
      </c>
      <c r="G145" s="7">
        <v>2017</v>
      </c>
      <c r="H145" s="7">
        <v>2018</v>
      </c>
      <c r="I145" s="7" t="s">
        <v>50</v>
      </c>
      <c r="J145" s="7">
        <v>8765865.370000001</v>
      </c>
      <c r="K145" s="8"/>
      <c r="L145" s="1"/>
      <c r="M145" s="2"/>
      <c r="N145" s="2"/>
    </row>
    <row r="146" spans="1:15" ht="12.5" x14ac:dyDescent="0.25">
      <c r="A146" s="3" t="s">
        <v>7</v>
      </c>
      <c r="B146" s="3" t="s">
        <v>88</v>
      </c>
      <c r="C146" s="7" t="s">
        <v>75</v>
      </c>
      <c r="D146" s="7" t="s">
        <v>32</v>
      </c>
      <c r="E146" s="7" t="s">
        <v>33</v>
      </c>
      <c r="F146" s="7" t="s">
        <v>89</v>
      </c>
      <c r="G146" s="7">
        <v>2017</v>
      </c>
      <c r="H146" s="7">
        <v>2018</v>
      </c>
      <c r="I146" s="7" t="s">
        <v>51</v>
      </c>
      <c r="J146" s="7">
        <v>17012475.805</v>
      </c>
      <c r="K146" s="8"/>
      <c r="L146" s="1"/>
      <c r="M146" s="2"/>
      <c r="N146" s="2"/>
      <c r="O146" s="7"/>
    </row>
    <row r="147" spans="1:15" ht="12.5" x14ac:dyDescent="0.25">
      <c r="A147" s="3" t="s">
        <v>7</v>
      </c>
      <c r="B147" s="3" t="s">
        <v>88</v>
      </c>
      <c r="C147" s="7" t="s">
        <v>75</v>
      </c>
      <c r="D147" s="7" t="s">
        <v>32</v>
      </c>
      <c r="E147" s="7" t="s">
        <v>33</v>
      </c>
      <c r="F147" s="7" t="s">
        <v>89</v>
      </c>
      <c r="G147" s="7">
        <v>2017</v>
      </c>
      <c r="H147" s="7">
        <v>2018</v>
      </c>
      <c r="I147" s="7" t="s">
        <v>52</v>
      </c>
      <c r="J147" s="7"/>
      <c r="K147" s="8"/>
      <c r="L147" s="1"/>
      <c r="M147" s="2"/>
      <c r="N147" s="2"/>
    </row>
    <row r="148" spans="1:15" ht="12.5" x14ac:dyDescent="0.25">
      <c r="A148" s="3" t="s">
        <v>7</v>
      </c>
      <c r="B148" s="3" t="s">
        <v>88</v>
      </c>
      <c r="C148" s="7" t="s">
        <v>75</v>
      </c>
      <c r="D148" s="7" t="s">
        <v>32</v>
      </c>
      <c r="E148" s="7" t="s">
        <v>33</v>
      </c>
      <c r="F148" s="7" t="s">
        <v>89</v>
      </c>
      <c r="G148" s="7">
        <v>2017</v>
      </c>
      <c r="H148" s="7">
        <v>2018</v>
      </c>
      <c r="I148" s="7" t="s">
        <v>53</v>
      </c>
      <c r="J148" s="7">
        <v>4157736.0300000003</v>
      </c>
      <c r="K148" s="8"/>
      <c r="L148" s="1"/>
      <c r="M148" s="2"/>
      <c r="N148" s="2"/>
    </row>
    <row r="149" spans="1:15" ht="12.5" x14ac:dyDescent="0.25">
      <c r="A149" s="3" t="s">
        <v>7</v>
      </c>
      <c r="B149" s="3" t="s">
        <v>88</v>
      </c>
      <c r="C149" s="7" t="s">
        <v>75</v>
      </c>
      <c r="D149" s="7" t="s">
        <v>32</v>
      </c>
      <c r="E149" s="7" t="s">
        <v>33</v>
      </c>
      <c r="F149" s="7" t="s">
        <v>89</v>
      </c>
      <c r="G149" s="7">
        <v>2017</v>
      </c>
      <c r="H149" s="7">
        <v>2018</v>
      </c>
      <c r="I149" s="7" t="s">
        <v>54</v>
      </c>
      <c r="J149" s="7">
        <v>424493.89</v>
      </c>
      <c r="K149" s="8"/>
      <c r="L149" s="1"/>
      <c r="M149" s="2"/>
      <c r="N149" s="2"/>
    </row>
    <row r="150" spans="1:15" ht="12.5" x14ac:dyDescent="0.25">
      <c r="A150" s="3" t="s">
        <v>7</v>
      </c>
      <c r="B150" s="3" t="s">
        <v>88</v>
      </c>
      <c r="C150" s="7" t="s">
        <v>75</v>
      </c>
      <c r="D150" s="7" t="s">
        <v>32</v>
      </c>
      <c r="E150" s="7" t="s">
        <v>33</v>
      </c>
      <c r="F150" s="7" t="s">
        <v>89</v>
      </c>
      <c r="G150" s="7">
        <v>2017</v>
      </c>
      <c r="H150" s="7">
        <v>2018</v>
      </c>
      <c r="I150" s="7" t="s">
        <v>55</v>
      </c>
      <c r="J150" s="7">
        <v>0</v>
      </c>
      <c r="K150" s="8"/>
      <c r="L150" s="1"/>
      <c r="M150" s="2"/>
      <c r="N150" s="2"/>
    </row>
    <row r="151" spans="1:15" ht="12.5" x14ac:dyDescent="0.25">
      <c r="A151" s="3" t="s">
        <v>7</v>
      </c>
      <c r="B151" s="3" t="s">
        <v>88</v>
      </c>
      <c r="C151" s="7" t="s">
        <v>75</v>
      </c>
      <c r="D151" s="7" t="s">
        <v>32</v>
      </c>
      <c r="E151" s="7" t="s">
        <v>33</v>
      </c>
      <c r="F151" s="7" t="s">
        <v>89</v>
      </c>
      <c r="G151" s="7">
        <v>2017</v>
      </c>
      <c r="H151" s="7">
        <v>2018</v>
      </c>
      <c r="I151" s="7" t="s">
        <v>56</v>
      </c>
      <c r="J151" s="7">
        <v>0</v>
      </c>
      <c r="K151" s="8"/>
      <c r="L151" s="1">
        <v>6.4230892651341756E-2</v>
      </c>
      <c r="M151" s="2"/>
      <c r="N151" s="2"/>
      <c r="O151" s="7"/>
    </row>
    <row r="152" spans="1:15" ht="12.5" x14ac:dyDescent="0.25">
      <c r="A152" s="3" t="s">
        <v>7</v>
      </c>
      <c r="B152" s="3" t="s">
        <v>88</v>
      </c>
      <c r="C152" s="7" t="s">
        <v>75</v>
      </c>
      <c r="D152" s="7" t="s">
        <v>32</v>
      </c>
      <c r="E152" s="7" t="s">
        <v>33</v>
      </c>
      <c r="F152" s="7" t="s">
        <v>89</v>
      </c>
      <c r="G152" s="7">
        <v>2017</v>
      </c>
      <c r="H152" s="7">
        <v>2018</v>
      </c>
      <c r="I152" s="7" t="s">
        <v>57</v>
      </c>
      <c r="J152" s="7">
        <v>0</v>
      </c>
      <c r="K152" s="8"/>
      <c r="L152" s="1"/>
      <c r="M152" s="2"/>
      <c r="N152" s="2"/>
    </row>
    <row r="153" spans="1:15" ht="12.5" x14ac:dyDescent="0.25">
      <c r="A153" s="3" t="s">
        <v>7</v>
      </c>
      <c r="B153" s="3" t="s">
        <v>88</v>
      </c>
      <c r="C153" s="7" t="s">
        <v>75</v>
      </c>
      <c r="D153" s="7" t="s">
        <v>32</v>
      </c>
      <c r="E153" s="7" t="s">
        <v>33</v>
      </c>
      <c r="F153" s="7" t="s">
        <v>89</v>
      </c>
      <c r="G153" s="7">
        <v>2017</v>
      </c>
      <c r="H153" s="7">
        <v>2018</v>
      </c>
      <c r="I153" s="7" t="s">
        <v>58</v>
      </c>
      <c r="J153" s="7">
        <v>0</v>
      </c>
      <c r="K153" s="8"/>
      <c r="L153" s="1"/>
      <c r="M153" s="2"/>
      <c r="N153" s="2"/>
      <c r="O153" s="7"/>
    </row>
    <row r="154" spans="1:15" ht="12.5" x14ac:dyDescent="0.25">
      <c r="A154" s="3" t="s">
        <v>7</v>
      </c>
      <c r="B154" s="3" t="s">
        <v>88</v>
      </c>
      <c r="C154" s="7" t="s">
        <v>75</v>
      </c>
      <c r="D154" s="7" t="s">
        <v>32</v>
      </c>
      <c r="E154" s="7" t="s">
        <v>33</v>
      </c>
      <c r="F154" s="7" t="s">
        <v>89</v>
      </c>
      <c r="G154" s="7">
        <v>2017</v>
      </c>
      <c r="H154" s="7">
        <v>2018</v>
      </c>
      <c r="I154" s="7" t="s">
        <v>59</v>
      </c>
      <c r="J154" s="7">
        <v>0</v>
      </c>
      <c r="K154" s="8"/>
      <c r="L154" s="1"/>
      <c r="M154" s="2"/>
      <c r="N154" s="2"/>
    </row>
    <row r="155" spans="1:15" ht="12.5" x14ac:dyDescent="0.25">
      <c r="A155" s="3" t="s">
        <v>7</v>
      </c>
      <c r="B155" s="3" t="s">
        <v>88</v>
      </c>
      <c r="C155" s="7" t="s">
        <v>75</v>
      </c>
      <c r="D155" s="7" t="s">
        <v>32</v>
      </c>
      <c r="E155" s="7" t="s">
        <v>33</v>
      </c>
      <c r="F155" s="7" t="s">
        <v>89</v>
      </c>
      <c r="G155" s="7">
        <v>2017</v>
      </c>
      <c r="H155" s="7">
        <v>2018</v>
      </c>
      <c r="I155" s="7" t="s">
        <v>60</v>
      </c>
      <c r="J155" s="7">
        <v>0</v>
      </c>
      <c r="K155" s="8"/>
      <c r="L155" s="1"/>
      <c r="M155" s="2"/>
      <c r="N155" s="2"/>
      <c r="O155" s="7"/>
    </row>
    <row r="156" spans="1:15" ht="12.5" x14ac:dyDescent="0.25">
      <c r="A156" s="3" t="s">
        <v>7</v>
      </c>
      <c r="B156" s="3" t="s">
        <v>88</v>
      </c>
      <c r="C156" s="7" t="s">
        <v>75</v>
      </c>
      <c r="D156" s="7" t="s">
        <v>32</v>
      </c>
      <c r="E156" s="7" t="s">
        <v>33</v>
      </c>
      <c r="F156" s="7" t="s">
        <v>89</v>
      </c>
      <c r="G156" s="7">
        <v>2017</v>
      </c>
      <c r="H156" s="7">
        <v>2018</v>
      </c>
      <c r="I156" s="7" t="s">
        <v>61</v>
      </c>
      <c r="J156" s="7">
        <v>19177099.330000002</v>
      </c>
      <c r="K156" s="8"/>
      <c r="L156" s="1"/>
      <c r="M156" s="2"/>
      <c r="N156" s="2"/>
    </row>
    <row r="157" spans="1:15" ht="12.5" x14ac:dyDescent="0.25">
      <c r="A157" s="3" t="s">
        <v>7</v>
      </c>
      <c r="B157" s="3" t="s">
        <v>88</v>
      </c>
      <c r="C157" s="7" t="s">
        <v>75</v>
      </c>
      <c r="D157" s="7" t="s">
        <v>32</v>
      </c>
      <c r="E157" s="7" t="s">
        <v>33</v>
      </c>
      <c r="F157" s="7" t="s">
        <v>89</v>
      </c>
      <c r="G157" s="7">
        <v>2017</v>
      </c>
      <c r="H157" s="7">
        <v>2018</v>
      </c>
      <c r="I157" s="7" t="s">
        <v>62</v>
      </c>
      <c r="J157" s="7">
        <v>4410900.3599999994</v>
      </c>
      <c r="K157" s="8"/>
      <c r="L157" s="1"/>
      <c r="M157" s="2"/>
      <c r="N157" s="2"/>
    </row>
    <row r="158" spans="1:15" ht="12.5" x14ac:dyDescent="0.25">
      <c r="A158" s="3" t="s">
        <v>8</v>
      </c>
      <c r="B158" s="3" t="s">
        <v>90</v>
      </c>
      <c r="C158" s="7" t="s">
        <v>91</v>
      </c>
      <c r="D158" s="7" t="s">
        <v>32</v>
      </c>
      <c r="E158" s="7" t="s">
        <v>33</v>
      </c>
      <c r="F158" s="7" t="s">
        <v>92</v>
      </c>
      <c r="G158" s="7">
        <v>2021</v>
      </c>
      <c r="H158" s="7">
        <v>2022</v>
      </c>
      <c r="I158" s="7" t="s">
        <v>35</v>
      </c>
      <c r="J158" s="7">
        <v>0</v>
      </c>
      <c r="K158" s="8"/>
      <c r="L158" s="1" t="s">
        <v>36</v>
      </c>
      <c r="M158" s="2"/>
      <c r="N158" s="2"/>
    </row>
    <row r="159" spans="1:15" ht="12.5" x14ac:dyDescent="0.25">
      <c r="A159" s="3" t="s">
        <v>8</v>
      </c>
      <c r="B159" s="3" t="s">
        <v>90</v>
      </c>
      <c r="C159" s="7" t="s">
        <v>91</v>
      </c>
      <c r="D159" s="7" t="s">
        <v>32</v>
      </c>
      <c r="E159" s="7" t="s">
        <v>33</v>
      </c>
      <c r="F159" s="7" t="s">
        <v>92</v>
      </c>
      <c r="G159" s="7">
        <v>2021</v>
      </c>
      <c r="H159" s="7">
        <v>2022</v>
      </c>
      <c r="I159" s="7" t="s">
        <v>37</v>
      </c>
      <c r="J159" s="7">
        <v>0</v>
      </c>
      <c r="K159" s="8"/>
      <c r="L159" s="1" t="s">
        <v>93</v>
      </c>
      <c r="M159" s="2"/>
      <c r="N159" s="2"/>
    </row>
    <row r="160" spans="1:15" ht="12.5" x14ac:dyDescent="0.25">
      <c r="A160" s="3" t="s">
        <v>8</v>
      </c>
      <c r="B160" s="3" t="s">
        <v>90</v>
      </c>
      <c r="C160" s="7" t="s">
        <v>91</v>
      </c>
      <c r="D160" s="7" t="s">
        <v>32</v>
      </c>
      <c r="E160" s="7" t="s">
        <v>33</v>
      </c>
      <c r="F160" s="7" t="s">
        <v>92</v>
      </c>
      <c r="G160" s="7">
        <v>2021</v>
      </c>
      <c r="H160" s="7">
        <v>2022</v>
      </c>
      <c r="I160" s="7" t="s">
        <v>39</v>
      </c>
      <c r="J160" s="7">
        <v>432039843</v>
      </c>
      <c r="K160" s="8"/>
      <c r="L160" s="1"/>
      <c r="M160" s="2"/>
      <c r="N160" s="2"/>
    </row>
    <row r="161" spans="1:15" ht="12.5" x14ac:dyDescent="0.25">
      <c r="A161" s="3" t="s">
        <v>8</v>
      </c>
      <c r="B161" s="3" t="s">
        <v>90</v>
      </c>
      <c r="C161" s="7" t="s">
        <v>91</v>
      </c>
      <c r="D161" s="7" t="s">
        <v>32</v>
      </c>
      <c r="E161" s="7" t="s">
        <v>33</v>
      </c>
      <c r="F161" s="7" t="s">
        <v>92</v>
      </c>
      <c r="G161" s="7">
        <v>2021</v>
      </c>
      <c r="H161" s="7">
        <v>2022</v>
      </c>
      <c r="I161" s="7" t="s">
        <v>40</v>
      </c>
      <c r="J161" s="7" t="s">
        <v>28</v>
      </c>
      <c r="K161" s="8"/>
      <c r="L161" s="1"/>
      <c r="M161" s="2"/>
      <c r="N161" s="2"/>
    </row>
    <row r="162" spans="1:15" ht="12.5" x14ac:dyDescent="0.25">
      <c r="A162" s="3" t="s">
        <v>8</v>
      </c>
      <c r="B162" s="3" t="s">
        <v>90</v>
      </c>
      <c r="C162" s="7" t="s">
        <v>91</v>
      </c>
      <c r="D162" s="7" t="s">
        <v>32</v>
      </c>
      <c r="E162" s="7" t="s">
        <v>33</v>
      </c>
      <c r="F162" s="7" t="s">
        <v>92</v>
      </c>
      <c r="G162" s="7">
        <v>2021</v>
      </c>
      <c r="H162" s="7">
        <v>2022</v>
      </c>
      <c r="I162" s="7" t="s">
        <v>41</v>
      </c>
      <c r="J162" s="7">
        <v>0</v>
      </c>
      <c r="K162" s="8"/>
      <c r="L162" s="1"/>
      <c r="M162" s="2"/>
      <c r="N162" s="2"/>
    </row>
    <row r="163" spans="1:15" ht="12.5" x14ac:dyDescent="0.25">
      <c r="A163" s="3" t="s">
        <v>8</v>
      </c>
      <c r="B163" s="3" t="s">
        <v>90</v>
      </c>
      <c r="C163" s="7" t="s">
        <v>91</v>
      </c>
      <c r="D163" s="7" t="s">
        <v>32</v>
      </c>
      <c r="E163" s="7" t="s">
        <v>33</v>
      </c>
      <c r="F163" s="7" t="s">
        <v>92</v>
      </c>
      <c r="G163" s="7">
        <v>2021</v>
      </c>
      <c r="H163" s="7">
        <v>2022</v>
      </c>
      <c r="I163" s="7" t="s">
        <v>42</v>
      </c>
      <c r="J163" s="7">
        <v>18446052</v>
      </c>
      <c r="K163" s="8"/>
      <c r="L163" s="1"/>
      <c r="M163" s="2"/>
      <c r="N163" s="2"/>
    </row>
    <row r="164" spans="1:15" ht="12.5" x14ac:dyDescent="0.25">
      <c r="A164" s="3" t="s">
        <v>8</v>
      </c>
      <c r="B164" s="3" t="s">
        <v>90</v>
      </c>
      <c r="C164" s="7" t="s">
        <v>91</v>
      </c>
      <c r="D164" s="7" t="s">
        <v>32</v>
      </c>
      <c r="E164" s="7" t="s">
        <v>33</v>
      </c>
      <c r="F164" s="7" t="s">
        <v>92</v>
      </c>
      <c r="G164" s="7">
        <v>2021</v>
      </c>
      <c r="H164" s="7">
        <v>2022</v>
      </c>
      <c r="I164" s="7" t="s">
        <v>43</v>
      </c>
      <c r="J164" s="7">
        <v>0</v>
      </c>
      <c r="K164" s="8"/>
      <c r="L164" s="1"/>
      <c r="M164" s="2"/>
      <c r="N164" s="2"/>
    </row>
    <row r="165" spans="1:15" ht="12.5" x14ac:dyDescent="0.25">
      <c r="A165" s="3" t="s">
        <v>8</v>
      </c>
      <c r="B165" s="3" t="s">
        <v>90</v>
      </c>
      <c r="C165" s="7" t="s">
        <v>91</v>
      </c>
      <c r="D165" s="7" t="s">
        <v>32</v>
      </c>
      <c r="E165" s="7" t="s">
        <v>33</v>
      </c>
      <c r="F165" s="7" t="s">
        <v>92</v>
      </c>
      <c r="G165" s="7">
        <v>2021</v>
      </c>
      <c r="H165" s="7">
        <v>2022</v>
      </c>
      <c r="I165" s="7" t="s">
        <v>44</v>
      </c>
      <c r="J165" s="7">
        <v>0</v>
      </c>
      <c r="K165" s="8"/>
      <c r="L165" s="1" t="s">
        <v>94</v>
      </c>
      <c r="M165" s="2"/>
      <c r="N165" s="2"/>
    </row>
    <row r="166" spans="1:15" ht="12.5" x14ac:dyDescent="0.25">
      <c r="A166" s="3" t="s">
        <v>8</v>
      </c>
      <c r="B166" s="3" t="s">
        <v>90</v>
      </c>
      <c r="C166" s="7" t="s">
        <v>91</v>
      </c>
      <c r="D166" s="7" t="s">
        <v>32</v>
      </c>
      <c r="E166" s="7" t="s">
        <v>33</v>
      </c>
      <c r="F166" s="7" t="s">
        <v>92</v>
      </c>
      <c r="G166" s="7">
        <v>2021</v>
      </c>
      <c r="H166" s="7">
        <v>2022</v>
      </c>
      <c r="I166" s="7" t="s">
        <v>45</v>
      </c>
      <c r="J166" s="7">
        <v>0</v>
      </c>
      <c r="K166" s="8"/>
      <c r="L166" s="1"/>
      <c r="M166" s="2"/>
      <c r="N166" s="2"/>
    </row>
    <row r="167" spans="1:15" ht="12.5" x14ac:dyDescent="0.25">
      <c r="A167" s="3" t="s">
        <v>8</v>
      </c>
      <c r="B167" s="3" t="s">
        <v>90</v>
      </c>
      <c r="C167" s="7" t="s">
        <v>91</v>
      </c>
      <c r="D167" s="7" t="s">
        <v>32</v>
      </c>
      <c r="E167" s="7" t="s">
        <v>33</v>
      </c>
      <c r="F167" s="7" t="s">
        <v>92</v>
      </c>
      <c r="G167" s="7">
        <v>2021</v>
      </c>
      <c r="H167" s="7">
        <v>2022</v>
      </c>
      <c r="I167" s="7" t="s">
        <v>46</v>
      </c>
      <c r="J167" s="7">
        <v>18446052</v>
      </c>
      <c r="K167" s="8"/>
      <c r="L167" s="1"/>
      <c r="M167" s="2"/>
      <c r="N167" s="2"/>
    </row>
    <row r="168" spans="1:15" ht="12.5" x14ac:dyDescent="0.25">
      <c r="A168" s="3" t="s">
        <v>8</v>
      </c>
      <c r="B168" s="3" t="s">
        <v>90</v>
      </c>
      <c r="C168" s="7" t="s">
        <v>91</v>
      </c>
      <c r="D168" s="7" t="s">
        <v>32</v>
      </c>
      <c r="E168" s="7" t="s">
        <v>33</v>
      </c>
      <c r="F168" s="7" t="s">
        <v>92</v>
      </c>
      <c r="G168" s="7">
        <v>2021</v>
      </c>
      <c r="H168" s="7">
        <v>2022</v>
      </c>
      <c r="I168" s="7" t="s">
        <v>47</v>
      </c>
      <c r="J168" s="7">
        <v>49134765</v>
      </c>
      <c r="K168" s="8"/>
      <c r="L168" s="1"/>
      <c r="M168" s="2"/>
      <c r="N168" s="2"/>
    </row>
    <row r="169" spans="1:15" ht="12.5" x14ac:dyDescent="0.25">
      <c r="A169" s="3" t="s">
        <v>8</v>
      </c>
      <c r="B169" s="3" t="s">
        <v>90</v>
      </c>
      <c r="C169" s="7" t="s">
        <v>91</v>
      </c>
      <c r="D169" s="7" t="s">
        <v>32</v>
      </c>
      <c r="E169" s="7" t="s">
        <v>33</v>
      </c>
      <c r="F169" s="7" t="s">
        <v>92</v>
      </c>
      <c r="G169" s="7">
        <v>2021</v>
      </c>
      <c r="H169" s="7">
        <v>2022</v>
      </c>
      <c r="I169" s="7" t="s">
        <v>48</v>
      </c>
      <c r="J169" s="7">
        <v>49134765</v>
      </c>
      <c r="K169" s="8"/>
      <c r="L169" s="1"/>
      <c r="M169" s="2"/>
      <c r="N169" s="2"/>
    </row>
    <row r="170" spans="1:15" ht="12.5" x14ac:dyDescent="0.25">
      <c r="A170" s="3" t="s">
        <v>8</v>
      </c>
      <c r="B170" s="3" t="s">
        <v>90</v>
      </c>
      <c r="C170" s="7" t="s">
        <v>91</v>
      </c>
      <c r="D170" s="7" t="s">
        <v>32</v>
      </c>
      <c r="E170" s="7" t="s">
        <v>33</v>
      </c>
      <c r="F170" s="7" t="s">
        <v>92</v>
      </c>
      <c r="G170" s="7">
        <v>2021</v>
      </c>
      <c r="H170" s="7">
        <v>2022</v>
      </c>
      <c r="I170" s="7" t="s">
        <v>49</v>
      </c>
      <c r="J170" s="7">
        <v>0</v>
      </c>
      <c r="K170" s="8"/>
      <c r="L170" s="1"/>
      <c r="M170" s="2"/>
      <c r="N170" s="2"/>
    </row>
    <row r="171" spans="1:15" ht="12.5" x14ac:dyDescent="0.25">
      <c r="A171" s="3" t="s">
        <v>8</v>
      </c>
      <c r="B171" s="3" t="s">
        <v>90</v>
      </c>
      <c r="C171" s="7" t="s">
        <v>91</v>
      </c>
      <c r="D171" s="7" t="s">
        <v>32</v>
      </c>
      <c r="E171" s="7" t="s">
        <v>33</v>
      </c>
      <c r="F171" s="7" t="s">
        <v>92</v>
      </c>
      <c r="G171" s="7">
        <v>2021</v>
      </c>
      <c r="H171" s="7">
        <v>2022</v>
      </c>
      <c r="I171" s="7" t="s">
        <v>50</v>
      </c>
      <c r="J171" s="7">
        <v>146311561</v>
      </c>
      <c r="K171" s="8"/>
      <c r="L171" s="1"/>
      <c r="M171" s="2"/>
      <c r="N171" s="2"/>
    </row>
    <row r="172" spans="1:15" ht="12.5" x14ac:dyDescent="0.25">
      <c r="A172" s="3" t="s">
        <v>8</v>
      </c>
      <c r="B172" s="3" t="s">
        <v>90</v>
      </c>
      <c r="C172" s="7" t="s">
        <v>91</v>
      </c>
      <c r="D172" s="7" t="s">
        <v>32</v>
      </c>
      <c r="E172" s="7" t="s">
        <v>33</v>
      </c>
      <c r="F172" s="7" t="s">
        <v>92</v>
      </c>
      <c r="G172" s="7">
        <v>2021</v>
      </c>
      <c r="H172" s="7">
        <v>2022</v>
      </c>
      <c r="I172" s="7" t="s">
        <v>51</v>
      </c>
      <c r="J172" s="7">
        <v>60848818</v>
      </c>
      <c r="K172" s="8"/>
      <c r="L172" s="1"/>
      <c r="M172" s="2"/>
      <c r="N172" s="2"/>
    </row>
    <row r="173" spans="1:15" ht="12.5" x14ac:dyDescent="0.25">
      <c r="A173" s="3" t="s">
        <v>8</v>
      </c>
      <c r="B173" s="3" t="s">
        <v>90</v>
      </c>
      <c r="C173" s="7" t="s">
        <v>91</v>
      </c>
      <c r="D173" s="7" t="s">
        <v>32</v>
      </c>
      <c r="E173" s="7" t="s">
        <v>33</v>
      </c>
      <c r="F173" s="7" t="s">
        <v>92</v>
      </c>
      <c r="G173" s="7">
        <v>2021</v>
      </c>
      <c r="H173" s="7">
        <v>2022</v>
      </c>
      <c r="I173" s="7" t="s">
        <v>52</v>
      </c>
      <c r="J173" s="7">
        <v>33902925</v>
      </c>
      <c r="K173" s="8"/>
      <c r="L173" s="1"/>
      <c r="M173" s="2"/>
      <c r="N173" s="2"/>
    </row>
    <row r="174" spans="1:15" ht="12.5" x14ac:dyDescent="0.25">
      <c r="A174" s="3" t="s">
        <v>8</v>
      </c>
      <c r="B174" s="3" t="s">
        <v>90</v>
      </c>
      <c r="C174" s="7" t="s">
        <v>91</v>
      </c>
      <c r="D174" s="7" t="s">
        <v>32</v>
      </c>
      <c r="E174" s="7" t="s">
        <v>33</v>
      </c>
      <c r="F174" s="7" t="s">
        <v>92</v>
      </c>
      <c r="G174" s="7">
        <v>2021</v>
      </c>
      <c r="H174" s="7">
        <v>2022</v>
      </c>
      <c r="I174" s="7" t="s">
        <v>53</v>
      </c>
      <c r="J174" s="7">
        <v>0</v>
      </c>
      <c r="K174" s="8"/>
      <c r="L174" s="1"/>
      <c r="M174" s="2"/>
      <c r="N174" s="2"/>
    </row>
    <row r="175" spans="1:15" ht="12.5" x14ac:dyDescent="0.25">
      <c r="A175" s="3" t="s">
        <v>8</v>
      </c>
      <c r="B175" s="3" t="s">
        <v>90</v>
      </c>
      <c r="C175" s="7" t="s">
        <v>91</v>
      </c>
      <c r="D175" s="7" t="s">
        <v>32</v>
      </c>
      <c r="E175" s="7" t="s">
        <v>33</v>
      </c>
      <c r="F175" s="7" t="s">
        <v>92</v>
      </c>
      <c r="G175" s="7">
        <v>2021</v>
      </c>
      <c r="H175" s="7">
        <v>2022</v>
      </c>
      <c r="I175" s="7" t="s">
        <v>54</v>
      </c>
      <c r="J175" s="7">
        <v>0</v>
      </c>
      <c r="K175" s="8"/>
      <c r="L175" s="1"/>
      <c r="M175" s="2"/>
      <c r="N175" s="2"/>
    </row>
    <row r="176" spans="1:15" ht="12.5" x14ac:dyDescent="0.25">
      <c r="A176" s="3" t="s">
        <v>8</v>
      </c>
      <c r="B176" s="3" t="s">
        <v>90</v>
      </c>
      <c r="C176" s="7" t="s">
        <v>91</v>
      </c>
      <c r="D176" s="7" t="s">
        <v>32</v>
      </c>
      <c r="E176" s="7" t="s">
        <v>33</v>
      </c>
      <c r="F176" s="7" t="s">
        <v>92</v>
      </c>
      <c r="G176" s="7">
        <v>2021</v>
      </c>
      <c r="H176" s="7">
        <v>2022</v>
      </c>
      <c r="I176" s="7" t="s">
        <v>55</v>
      </c>
      <c r="J176" s="7">
        <v>0</v>
      </c>
      <c r="K176" s="8"/>
      <c r="L176" s="1">
        <v>0.28561190362250921</v>
      </c>
      <c r="M176" s="2"/>
      <c r="N176" s="2"/>
      <c r="O176" s="7"/>
    </row>
    <row r="177" spans="1:15" ht="12.5" x14ac:dyDescent="0.25">
      <c r="A177" s="3" t="s">
        <v>8</v>
      </c>
      <c r="B177" s="3" t="s">
        <v>90</v>
      </c>
      <c r="C177" s="7" t="s">
        <v>91</v>
      </c>
      <c r="D177" s="7" t="s">
        <v>32</v>
      </c>
      <c r="E177" s="7" t="s">
        <v>33</v>
      </c>
      <c r="F177" s="7" t="s">
        <v>92</v>
      </c>
      <c r="G177" s="7">
        <v>2021</v>
      </c>
      <c r="H177" s="7">
        <v>2022</v>
      </c>
      <c r="I177" s="7" t="s">
        <v>56</v>
      </c>
      <c r="J177" s="7">
        <v>0</v>
      </c>
      <c r="K177" s="8"/>
      <c r="L177" s="1"/>
      <c r="M177" s="2"/>
      <c r="N177" s="2"/>
    </row>
    <row r="178" spans="1:15" ht="12.5" x14ac:dyDescent="0.25">
      <c r="A178" s="3" t="s">
        <v>8</v>
      </c>
      <c r="B178" s="3" t="s">
        <v>90</v>
      </c>
      <c r="C178" s="7" t="s">
        <v>91</v>
      </c>
      <c r="D178" s="7" t="s">
        <v>32</v>
      </c>
      <c r="E178" s="7" t="s">
        <v>33</v>
      </c>
      <c r="F178" s="7" t="s">
        <v>92</v>
      </c>
      <c r="G178" s="7">
        <v>2021</v>
      </c>
      <c r="H178" s="7">
        <v>2022</v>
      </c>
      <c r="I178" s="7" t="s">
        <v>57</v>
      </c>
      <c r="J178" s="7">
        <v>0</v>
      </c>
      <c r="K178" s="8"/>
      <c r="L178" s="1"/>
      <c r="M178" s="2"/>
      <c r="N178" s="2"/>
      <c r="O178" s="7"/>
    </row>
    <row r="179" spans="1:15" ht="12.5" x14ac:dyDescent="0.25">
      <c r="A179" s="3" t="s">
        <v>8</v>
      </c>
      <c r="B179" s="3" t="s">
        <v>90</v>
      </c>
      <c r="C179" s="7" t="s">
        <v>91</v>
      </c>
      <c r="D179" s="7" t="s">
        <v>32</v>
      </c>
      <c r="E179" s="7" t="s">
        <v>33</v>
      </c>
      <c r="F179" s="7" t="s">
        <v>92</v>
      </c>
      <c r="G179" s="7">
        <v>2021</v>
      </c>
      <c r="H179" s="7">
        <v>2022</v>
      </c>
      <c r="I179" s="7" t="s">
        <v>58</v>
      </c>
      <c r="J179" s="7">
        <v>0</v>
      </c>
      <c r="K179" s="8"/>
      <c r="L179" s="1"/>
      <c r="M179" s="2"/>
      <c r="N179" s="2"/>
      <c r="O179" s="7"/>
    </row>
    <row r="180" spans="1:15" ht="12.5" x14ac:dyDescent="0.25">
      <c r="A180" s="3" t="s">
        <v>8</v>
      </c>
      <c r="B180" s="3" t="s">
        <v>90</v>
      </c>
      <c r="C180" s="7" t="s">
        <v>91</v>
      </c>
      <c r="D180" s="7" t="s">
        <v>32</v>
      </c>
      <c r="E180" s="7" t="s">
        <v>33</v>
      </c>
      <c r="F180" s="7" t="s">
        <v>92</v>
      </c>
      <c r="G180" s="7">
        <v>2021</v>
      </c>
      <c r="H180" s="7">
        <v>2022</v>
      </c>
      <c r="I180" s="7" t="s">
        <v>59</v>
      </c>
      <c r="J180" s="7">
        <v>0</v>
      </c>
      <c r="K180" s="8"/>
      <c r="L180" s="1"/>
      <c r="M180" s="2"/>
      <c r="N180" s="2"/>
    </row>
    <row r="181" spans="1:15" ht="12.5" x14ac:dyDescent="0.25">
      <c r="A181" s="3" t="s">
        <v>8</v>
      </c>
      <c r="B181" s="3" t="s">
        <v>90</v>
      </c>
      <c r="C181" s="7" t="s">
        <v>91</v>
      </c>
      <c r="D181" s="7" t="s">
        <v>32</v>
      </c>
      <c r="E181" s="7" t="s">
        <v>33</v>
      </c>
      <c r="F181" s="7" t="s">
        <v>92</v>
      </c>
      <c r="G181" s="7">
        <v>2021</v>
      </c>
      <c r="H181" s="7">
        <v>2022</v>
      </c>
      <c r="I181" s="7" t="s">
        <v>60</v>
      </c>
      <c r="J181" s="7">
        <v>0</v>
      </c>
      <c r="K181" s="8"/>
      <c r="L181" s="1"/>
      <c r="M181" s="2"/>
      <c r="N181" s="2"/>
    </row>
    <row r="182" spans="1:15" ht="12.5" x14ac:dyDescent="0.25">
      <c r="A182" s="3" t="s">
        <v>8</v>
      </c>
      <c r="B182" s="3" t="s">
        <v>90</v>
      </c>
      <c r="C182" s="7" t="s">
        <v>91</v>
      </c>
      <c r="D182" s="7" t="s">
        <v>32</v>
      </c>
      <c r="E182" s="7" t="s">
        <v>33</v>
      </c>
      <c r="F182" s="7" t="s">
        <v>92</v>
      </c>
      <c r="G182" s="7">
        <v>2021</v>
      </c>
      <c r="H182" s="7">
        <v>2022</v>
      </c>
      <c r="I182" s="7" t="s">
        <v>61</v>
      </c>
      <c r="J182" s="7">
        <v>0</v>
      </c>
      <c r="K182" s="8"/>
      <c r="L182" s="1"/>
      <c r="M182" s="2"/>
      <c r="N182" s="2"/>
    </row>
    <row r="183" spans="1:15" ht="12.5" x14ac:dyDescent="0.25">
      <c r="A183" s="3" t="s">
        <v>8</v>
      </c>
      <c r="B183" s="3" t="s">
        <v>90</v>
      </c>
      <c r="C183" s="7" t="s">
        <v>91</v>
      </c>
      <c r="D183" s="7" t="s">
        <v>32</v>
      </c>
      <c r="E183" s="7" t="s">
        <v>33</v>
      </c>
      <c r="F183" s="7" t="s">
        <v>92</v>
      </c>
      <c r="G183" s="7">
        <v>2021</v>
      </c>
      <c r="H183" s="7">
        <v>2022</v>
      </c>
      <c r="I183" s="7" t="s">
        <v>62</v>
      </c>
      <c r="J183" s="7">
        <v>123395722</v>
      </c>
      <c r="K183" s="8"/>
      <c r="L183" s="1"/>
      <c r="M183" s="2"/>
      <c r="N183" s="2"/>
    </row>
    <row r="184" spans="1:15" ht="12.5" x14ac:dyDescent="0.25">
      <c r="A184" s="3" t="s">
        <v>9</v>
      </c>
      <c r="B184" s="3" t="s">
        <v>95</v>
      </c>
      <c r="C184" s="7" t="s">
        <v>75</v>
      </c>
      <c r="D184" s="7" t="s">
        <v>32</v>
      </c>
      <c r="E184" s="7" t="s">
        <v>33</v>
      </c>
      <c r="F184" s="7" t="s">
        <v>96</v>
      </c>
      <c r="G184" s="7">
        <v>2020</v>
      </c>
      <c r="H184" s="7">
        <v>2020</v>
      </c>
      <c r="I184" s="7" t="s">
        <v>35</v>
      </c>
      <c r="J184" s="7">
        <v>0</v>
      </c>
      <c r="K184" s="8"/>
      <c r="L184" s="1" t="s">
        <v>36</v>
      </c>
      <c r="M184" s="2"/>
      <c r="N184" s="2"/>
      <c r="O184" s="7"/>
    </row>
    <row r="185" spans="1:15" ht="12.5" x14ac:dyDescent="0.25">
      <c r="A185" s="3" t="s">
        <v>9</v>
      </c>
      <c r="B185" s="3" t="s">
        <v>95</v>
      </c>
      <c r="C185" s="7" t="s">
        <v>75</v>
      </c>
      <c r="D185" s="7" t="s">
        <v>32</v>
      </c>
      <c r="E185" s="7" t="s">
        <v>33</v>
      </c>
      <c r="F185" s="7" t="s">
        <v>96</v>
      </c>
      <c r="G185" s="7">
        <v>2020</v>
      </c>
      <c r="H185" s="7">
        <v>2020</v>
      </c>
      <c r="I185" s="7" t="s">
        <v>37</v>
      </c>
      <c r="J185" s="7">
        <v>0</v>
      </c>
      <c r="K185" s="8"/>
      <c r="L185" s="1"/>
      <c r="M185" s="2"/>
      <c r="N185" s="2"/>
    </row>
    <row r="186" spans="1:15" ht="12.5" x14ac:dyDescent="0.25">
      <c r="A186" s="3" t="s">
        <v>9</v>
      </c>
      <c r="B186" s="3" t="s">
        <v>95</v>
      </c>
      <c r="C186" s="7" t="s">
        <v>75</v>
      </c>
      <c r="D186" s="7" t="s">
        <v>32</v>
      </c>
      <c r="E186" s="7" t="s">
        <v>33</v>
      </c>
      <c r="F186" s="7" t="s">
        <v>96</v>
      </c>
      <c r="G186" s="7">
        <v>2020</v>
      </c>
      <c r="H186" s="7">
        <v>2020</v>
      </c>
      <c r="I186" s="7" t="s">
        <v>39</v>
      </c>
      <c r="J186" s="7">
        <v>54125203.960000001</v>
      </c>
      <c r="K186" s="8"/>
      <c r="L186" s="1"/>
      <c r="M186" s="2"/>
      <c r="N186" s="2"/>
    </row>
    <row r="187" spans="1:15" ht="12.5" x14ac:dyDescent="0.25">
      <c r="A187" s="3" t="s">
        <v>9</v>
      </c>
      <c r="B187" s="3" t="s">
        <v>95</v>
      </c>
      <c r="C187" s="7" t="s">
        <v>75</v>
      </c>
      <c r="D187" s="7" t="s">
        <v>32</v>
      </c>
      <c r="E187" s="7" t="s">
        <v>33</v>
      </c>
      <c r="F187" s="7" t="s">
        <v>96</v>
      </c>
      <c r="G187" s="7">
        <v>2020</v>
      </c>
      <c r="H187" s="7">
        <v>2020</v>
      </c>
      <c r="I187" s="7" t="s">
        <v>40</v>
      </c>
      <c r="J187" s="7" t="s">
        <v>28</v>
      </c>
      <c r="K187" s="8"/>
      <c r="L187" s="1"/>
      <c r="M187" s="2"/>
      <c r="N187" s="2"/>
    </row>
    <row r="188" spans="1:15" ht="12.5" x14ac:dyDescent="0.25">
      <c r="A188" s="3" t="s">
        <v>9</v>
      </c>
      <c r="B188" s="3" t="s">
        <v>95</v>
      </c>
      <c r="C188" s="7" t="s">
        <v>75</v>
      </c>
      <c r="D188" s="7" t="s">
        <v>32</v>
      </c>
      <c r="E188" s="7" t="s">
        <v>33</v>
      </c>
      <c r="F188" s="7" t="s">
        <v>96</v>
      </c>
      <c r="G188" s="7">
        <v>2020</v>
      </c>
      <c r="H188" s="7">
        <v>2020</v>
      </c>
      <c r="I188" s="7" t="s">
        <v>41</v>
      </c>
      <c r="J188" s="7">
        <v>0</v>
      </c>
      <c r="K188" s="8"/>
      <c r="L188" s="1"/>
      <c r="M188" s="2"/>
      <c r="N188" s="2"/>
    </row>
    <row r="189" spans="1:15" ht="12.5" x14ac:dyDescent="0.25">
      <c r="A189" s="3" t="s">
        <v>9</v>
      </c>
      <c r="B189" s="3" t="s">
        <v>95</v>
      </c>
      <c r="C189" s="7" t="s">
        <v>75</v>
      </c>
      <c r="D189" s="7" t="s">
        <v>32</v>
      </c>
      <c r="E189" s="7" t="s">
        <v>33</v>
      </c>
      <c r="F189" s="7" t="s">
        <v>96</v>
      </c>
      <c r="G189" s="7">
        <v>2020</v>
      </c>
      <c r="H189" s="7">
        <v>2020</v>
      </c>
      <c r="I189" s="7" t="s">
        <v>42</v>
      </c>
      <c r="J189" s="7">
        <v>6566503.8300000001</v>
      </c>
      <c r="K189" s="8"/>
      <c r="L189" s="1"/>
      <c r="M189" s="2"/>
      <c r="N189" s="2"/>
    </row>
    <row r="190" spans="1:15" ht="12.5" x14ac:dyDescent="0.25">
      <c r="A190" s="3" t="s">
        <v>9</v>
      </c>
      <c r="B190" s="3" t="s">
        <v>95</v>
      </c>
      <c r="C190" s="7" t="s">
        <v>75</v>
      </c>
      <c r="D190" s="7" t="s">
        <v>32</v>
      </c>
      <c r="E190" s="7" t="s">
        <v>33</v>
      </c>
      <c r="F190" s="7" t="s">
        <v>96</v>
      </c>
      <c r="G190" s="7">
        <v>2020</v>
      </c>
      <c r="H190" s="7">
        <v>2020</v>
      </c>
      <c r="I190" s="7" t="s">
        <v>43</v>
      </c>
      <c r="J190" s="7">
        <v>0</v>
      </c>
      <c r="K190" s="8"/>
      <c r="L190" s="1"/>
      <c r="M190" s="2"/>
      <c r="N190" s="2"/>
    </row>
    <row r="191" spans="1:15" ht="12.5" x14ac:dyDescent="0.25">
      <c r="A191" s="3" t="s">
        <v>9</v>
      </c>
      <c r="B191" s="3" t="s">
        <v>95</v>
      </c>
      <c r="C191" s="7" t="s">
        <v>75</v>
      </c>
      <c r="D191" s="7" t="s">
        <v>32</v>
      </c>
      <c r="E191" s="7" t="s">
        <v>33</v>
      </c>
      <c r="F191" s="7" t="s">
        <v>96</v>
      </c>
      <c r="G191" s="7">
        <v>2020</v>
      </c>
      <c r="H191" s="7">
        <v>2020</v>
      </c>
      <c r="I191" s="7" t="s">
        <v>44</v>
      </c>
      <c r="J191" s="7">
        <v>4268227.4895000001</v>
      </c>
      <c r="K191" s="8"/>
      <c r="L191" s="1"/>
      <c r="M191" s="2"/>
      <c r="N191" s="2"/>
    </row>
    <row r="192" spans="1:15" ht="12.5" x14ac:dyDescent="0.25">
      <c r="A192" s="3" t="s">
        <v>9</v>
      </c>
      <c r="B192" s="3" t="s">
        <v>95</v>
      </c>
      <c r="C192" s="7" t="s">
        <v>75</v>
      </c>
      <c r="D192" s="7" t="s">
        <v>32</v>
      </c>
      <c r="E192" s="7" t="s">
        <v>33</v>
      </c>
      <c r="F192" s="7" t="s">
        <v>96</v>
      </c>
      <c r="G192" s="7">
        <v>2020</v>
      </c>
      <c r="H192" s="7">
        <v>2020</v>
      </c>
      <c r="I192" s="7" t="s">
        <v>45</v>
      </c>
      <c r="J192" s="7">
        <v>2298276.3404999999</v>
      </c>
      <c r="K192" s="8"/>
      <c r="L192" s="1"/>
      <c r="M192" s="2"/>
      <c r="N192" s="2"/>
      <c r="O192" s="7"/>
    </row>
    <row r="193" spans="1:15" ht="12.5" x14ac:dyDescent="0.25">
      <c r="A193" s="3" t="s">
        <v>9</v>
      </c>
      <c r="B193" s="3" t="s">
        <v>95</v>
      </c>
      <c r="C193" s="7" t="s">
        <v>75</v>
      </c>
      <c r="D193" s="7" t="s">
        <v>32</v>
      </c>
      <c r="E193" s="7" t="s">
        <v>33</v>
      </c>
      <c r="F193" s="7" t="s">
        <v>96</v>
      </c>
      <c r="G193" s="7">
        <v>2020</v>
      </c>
      <c r="H193" s="7">
        <v>2020</v>
      </c>
      <c r="I193" s="7" t="s">
        <v>46</v>
      </c>
      <c r="J193" s="7">
        <v>0</v>
      </c>
      <c r="K193" s="8"/>
      <c r="L193" s="1"/>
      <c r="M193" s="2"/>
      <c r="N193" s="2"/>
      <c r="O193" s="7"/>
    </row>
    <row r="194" spans="1:15" ht="12.5" x14ac:dyDescent="0.25">
      <c r="A194" s="3" t="s">
        <v>9</v>
      </c>
      <c r="B194" s="3" t="s">
        <v>95</v>
      </c>
      <c r="C194" s="7" t="s">
        <v>75</v>
      </c>
      <c r="D194" s="7" t="s">
        <v>32</v>
      </c>
      <c r="E194" s="7" t="s">
        <v>33</v>
      </c>
      <c r="F194" s="7" t="s">
        <v>96</v>
      </c>
      <c r="G194" s="7">
        <v>2020</v>
      </c>
      <c r="H194" s="7">
        <v>2020</v>
      </c>
      <c r="I194" s="7" t="s">
        <v>47</v>
      </c>
      <c r="J194" s="7">
        <v>3663681.9904999998</v>
      </c>
      <c r="K194" s="8"/>
      <c r="L194" s="1"/>
      <c r="M194" s="2"/>
      <c r="N194" s="2"/>
    </row>
    <row r="195" spans="1:15" ht="12.5" x14ac:dyDescent="0.25">
      <c r="A195" s="3" t="s">
        <v>9</v>
      </c>
      <c r="B195" s="3" t="s">
        <v>95</v>
      </c>
      <c r="C195" s="7" t="s">
        <v>75</v>
      </c>
      <c r="D195" s="7" t="s">
        <v>32</v>
      </c>
      <c r="E195" s="7" t="s">
        <v>33</v>
      </c>
      <c r="F195" s="7" t="s">
        <v>96</v>
      </c>
      <c r="G195" s="7">
        <v>2020</v>
      </c>
      <c r="H195" s="7">
        <v>2020</v>
      </c>
      <c r="I195" s="7" t="s">
        <v>48</v>
      </c>
      <c r="J195" s="7">
        <v>3663681.9904999998</v>
      </c>
      <c r="K195" s="8"/>
      <c r="L195" s="1"/>
      <c r="M195" s="2"/>
      <c r="N195" s="2"/>
    </row>
    <row r="196" spans="1:15" ht="12.5" x14ac:dyDescent="0.25">
      <c r="A196" s="3" t="s">
        <v>9</v>
      </c>
      <c r="B196" s="3" t="s">
        <v>95</v>
      </c>
      <c r="C196" s="7" t="s">
        <v>75</v>
      </c>
      <c r="D196" s="7" t="s">
        <v>32</v>
      </c>
      <c r="E196" s="7" t="s">
        <v>33</v>
      </c>
      <c r="F196" s="7" t="s">
        <v>96</v>
      </c>
      <c r="G196" s="7">
        <v>2020</v>
      </c>
      <c r="H196" s="7">
        <v>2020</v>
      </c>
      <c r="I196" s="7" t="s">
        <v>49</v>
      </c>
      <c r="J196" s="7">
        <v>0</v>
      </c>
      <c r="K196" s="8"/>
      <c r="L196" s="1"/>
      <c r="M196" s="2"/>
      <c r="N196" s="2"/>
    </row>
    <row r="197" spans="1:15" ht="12.5" x14ac:dyDescent="0.25">
      <c r="A197" s="3" t="s">
        <v>9</v>
      </c>
      <c r="B197" s="3" t="s">
        <v>95</v>
      </c>
      <c r="C197" s="7" t="s">
        <v>75</v>
      </c>
      <c r="D197" s="7" t="s">
        <v>32</v>
      </c>
      <c r="E197" s="7" t="s">
        <v>33</v>
      </c>
      <c r="F197" s="7" t="s">
        <v>96</v>
      </c>
      <c r="G197" s="7">
        <v>2020</v>
      </c>
      <c r="H197" s="7">
        <v>2020</v>
      </c>
      <c r="I197" s="7" t="s">
        <v>50</v>
      </c>
      <c r="J197" s="7">
        <v>9214139.9199999999</v>
      </c>
      <c r="K197" s="8"/>
      <c r="L197" s="1"/>
      <c r="M197" s="2"/>
      <c r="N197" s="2"/>
    </row>
    <row r="198" spans="1:15" ht="12.5" x14ac:dyDescent="0.25">
      <c r="A198" s="3" t="s">
        <v>9</v>
      </c>
      <c r="B198" s="3" t="s">
        <v>95</v>
      </c>
      <c r="C198" s="7" t="s">
        <v>75</v>
      </c>
      <c r="D198" s="7" t="s">
        <v>32</v>
      </c>
      <c r="E198" s="7" t="s">
        <v>33</v>
      </c>
      <c r="F198" s="7" t="s">
        <v>96</v>
      </c>
      <c r="G198" s="7">
        <v>2020</v>
      </c>
      <c r="H198" s="7">
        <v>2020</v>
      </c>
      <c r="I198" s="7" t="s">
        <v>51</v>
      </c>
      <c r="J198" s="7">
        <v>5233831.415</v>
      </c>
      <c r="K198" s="8"/>
      <c r="L198" s="1"/>
      <c r="M198" s="2"/>
      <c r="N198" s="2"/>
      <c r="O198" s="7"/>
    </row>
    <row r="199" spans="1:15" ht="12.5" x14ac:dyDescent="0.25">
      <c r="A199" s="3" t="s">
        <v>9</v>
      </c>
      <c r="B199" s="3" t="s">
        <v>95</v>
      </c>
      <c r="C199" s="7" t="s">
        <v>75</v>
      </c>
      <c r="D199" s="7" t="s">
        <v>32</v>
      </c>
      <c r="E199" s="7" t="s">
        <v>33</v>
      </c>
      <c r="F199" s="7" t="s">
        <v>96</v>
      </c>
      <c r="G199" s="7">
        <v>2020</v>
      </c>
      <c r="H199" s="7">
        <v>2020</v>
      </c>
      <c r="I199" s="7" t="s">
        <v>52</v>
      </c>
      <c r="J199" s="7">
        <v>1570149.4245</v>
      </c>
      <c r="K199" s="8"/>
      <c r="L199" s="1"/>
      <c r="M199" s="2"/>
      <c r="N199" s="2"/>
    </row>
    <row r="200" spans="1:15" ht="12.5" x14ac:dyDescent="0.25">
      <c r="A200" s="3" t="s">
        <v>9</v>
      </c>
      <c r="B200" s="3" t="s">
        <v>95</v>
      </c>
      <c r="C200" s="7" t="s">
        <v>75</v>
      </c>
      <c r="D200" s="7" t="s">
        <v>32</v>
      </c>
      <c r="E200" s="7" t="s">
        <v>33</v>
      </c>
      <c r="F200" s="7" t="s">
        <v>96</v>
      </c>
      <c r="G200" s="7">
        <v>2020</v>
      </c>
      <c r="H200" s="7">
        <v>2020</v>
      </c>
      <c r="I200" s="7" t="s">
        <v>53</v>
      </c>
      <c r="J200" s="7">
        <v>9974729.5700000003</v>
      </c>
      <c r="K200" s="8"/>
      <c r="L200" s="1"/>
      <c r="M200" s="2"/>
      <c r="N200" s="2"/>
    </row>
    <row r="201" spans="1:15" ht="12.5" x14ac:dyDescent="0.25">
      <c r="A201" s="3" t="s">
        <v>9</v>
      </c>
      <c r="B201" s="3" t="s">
        <v>95</v>
      </c>
      <c r="C201" s="7" t="s">
        <v>75</v>
      </c>
      <c r="D201" s="7" t="s">
        <v>32</v>
      </c>
      <c r="E201" s="7" t="s">
        <v>33</v>
      </c>
      <c r="F201" s="7" t="s">
        <v>96</v>
      </c>
      <c r="G201" s="7">
        <v>2020</v>
      </c>
      <c r="H201" s="7">
        <v>2020</v>
      </c>
      <c r="I201" s="7" t="s">
        <v>54</v>
      </c>
      <c r="J201" s="7">
        <v>7178812.25</v>
      </c>
      <c r="K201" s="8"/>
      <c r="L201" s="1"/>
      <c r="M201" s="2"/>
      <c r="N201" s="2"/>
      <c r="O201" s="7"/>
    </row>
    <row r="202" spans="1:15" ht="12.5" x14ac:dyDescent="0.25">
      <c r="A202" s="3" t="s">
        <v>9</v>
      </c>
      <c r="B202" s="3" t="s">
        <v>95</v>
      </c>
      <c r="C202" s="7" t="s">
        <v>75</v>
      </c>
      <c r="D202" s="7" t="s">
        <v>32</v>
      </c>
      <c r="E202" s="7" t="s">
        <v>33</v>
      </c>
      <c r="F202" s="7" t="s">
        <v>96</v>
      </c>
      <c r="G202" s="7">
        <v>2020</v>
      </c>
      <c r="H202" s="7">
        <v>2020</v>
      </c>
      <c r="I202" s="7" t="s">
        <v>55</v>
      </c>
      <c r="J202" s="7">
        <v>0</v>
      </c>
      <c r="K202" s="8"/>
      <c r="L202" s="1"/>
      <c r="M202" s="2"/>
      <c r="N202" s="2"/>
    </row>
    <row r="203" spans="1:15" ht="12.5" x14ac:dyDescent="0.25">
      <c r="A203" s="3" t="s">
        <v>9</v>
      </c>
      <c r="B203" s="3" t="s">
        <v>95</v>
      </c>
      <c r="C203" s="7" t="s">
        <v>75</v>
      </c>
      <c r="D203" s="7" t="s">
        <v>32</v>
      </c>
      <c r="E203" s="7" t="s">
        <v>33</v>
      </c>
      <c r="F203" s="7" t="s">
        <v>96</v>
      </c>
      <c r="G203" s="7">
        <v>2020</v>
      </c>
      <c r="H203" s="7">
        <v>2020</v>
      </c>
      <c r="I203" s="7" t="s">
        <v>56</v>
      </c>
      <c r="J203" s="7">
        <v>0</v>
      </c>
      <c r="K203" s="8"/>
      <c r="L203" s="1"/>
      <c r="M203" s="2"/>
      <c r="N203" s="2"/>
      <c r="O203" s="7"/>
    </row>
    <row r="204" spans="1:15" ht="12.5" x14ac:dyDescent="0.25">
      <c r="A204" s="3" t="s">
        <v>9</v>
      </c>
      <c r="B204" s="3" t="s">
        <v>95</v>
      </c>
      <c r="C204" s="7" t="s">
        <v>75</v>
      </c>
      <c r="D204" s="7" t="s">
        <v>32</v>
      </c>
      <c r="E204" s="7" t="s">
        <v>33</v>
      </c>
      <c r="F204" s="7" t="s">
        <v>96</v>
      </c>
      <c r="G204" s="7">
        <v>2020</v>
      </c>
      <c r="H204" s="7">
        <v>2020</v>
      </c>
      <c r="I204" s="7" t="s">
        <v>57</v>
      </c>
      <c r="J204" s="7">
        <v>0</v>
      </c>
      <c r="K204" s="8"/>
      <c r="L204" s="1"/>
      <c r="M204" s="2"/>
      <c r="N204" s="2"/>
    </row>
    <row r="205" spans="1:15" ht="12.5" x14ac:dyDescent="0.25">
      <c r="A205" s="3" t="s">
        <v>9</v>
      </c>
      <c r="B205" s="3" t="s">
        <v>95</v>
      </c>
      <c r="C205" s="7" t="s">
        <v>75</v>
      </c>
      <c r="D205" s="7" t="s">
        <v>32</v>
      </c>
      <c r="E205" s="7" t="s">
        <v>33</v>
      </c>
      <c r="F205" s="7" t="s">
        <v>96</v>
      </c>
      <c r="G205" s="7">
        <v>2020</v>
      </c>
      <c r="H205" s="7">
        <v>2020</v>
      </c>
      <c r="I205" s="7" t="s">
        <v>58</v>
      </c>
      <c r="J205" s="7">
        <v>1248375.78</v>
      </c>
      <c r="K205" s="8"/>
      <c r="L205" s="1"/>
      <c r="M205" s="2"/>
      <c r="N205" s="2"/>
    </row>
    <row r="206" spans="1:15" ht="12.5" x14ac:dyDescent="0.25">
      <c r="A206" s="3" t="s">
        <v>9</v>
      </c>
      <c r="B206" s="3" t="s">
        <v>95</v>
      </c>
      <c r="C206" s="7" t="s">
        <v>75</v>
      </c>
      <c r="D206" s="7" t="s">
        <v>32</v>
      </c>
      <c r="E206" s="7" t="s">
        <v>33</v>
      </c>
      <c r="F206" s="7" t="s">
        <v>96</v>
      </c>
      <c r="G206" s="7">
        <v>2020</v>
      </c>
      <c r="H206" s="7">
        <v>2020</v>
      </c>
      <c r="I206" s="7" t="s">
        <v>59</v>
      </c>
      <c r="J206" s="7">
        <v>5174953.2</v>
      </c>
      <c r="K206" s="8"/>
      <c r="L206" s="1"/>
      <c r="M206" s="2"/>
      <c r="N206" s="2"/>
    </row>
    <row r="207" spans="1:15" ht="12.5" x14ac:dyDescent="0.25">
      <c r="A207" s="3" t="s">
        <v>9</v>
      </c>
      <c r="B207" s="3" t="s">
        <v>95</v>
      </c>
      <c r="C207" s="7" t="s">
        <v>75</v>
      </c>
      <c r="D207" s="7" t="s">
        <v>32</v>
      </c>
      <c r="E207" s="7" t="s">
        <v>33</v>
      </c>
      <c r="F207" s="7" t="s">
        <v>96</v>
      </c>
      <c r="G207" s="7">
        <v>2020</v>
      </c>
      <c r="H207" s="7">
        <v>2020</v>
      </c>
      <c r="I207" s="7" t="s">
        <v>60</v>
      </c>
      <c r="J207" s="7">
        <v>0</v>
      </c>
      <c r="K207" s="8"/>
      <c r="L207" s="1"/>
      <c r="M207" s="2"/>
      <c r="N207" s="2"/>
    </row>
    <row r="208" spans="1:15" ht="12.5" x14ac:dyDescent="0.25">
      <c r="A208" s="3" t="s">
        <v>9</v>
      </c>
      <c r="B208" s="3" t="s">
        <v>95</v>
      </c>
      <c r="C208" s="7" t="s">
        <v>75</v>
      </c>
      <c r="D208" s="7" t="s">
        <v>32</v>
      </c>
      <c r="E208" s="7" t="s">
        <v>33</v>
      </c>
      <c r="F208" s="7" t="s">
        <v>96</v>
      </c>
      <c r="G208" s="7">
        <v>2020</v>
      </c>
      <c r="H208" s="7">
        <v>2020</v>
      </c>
      <c r="I208" s="7" t="s">
        <v>61</v>
      </c>
      <c r="J208" s="7">
        <v>0</v>
      </c>
      <c r="K208" s="8"/>
      <c r="L208" s="1"/>
      <c r="M208" s="2"/>
      <c r="N208" s="2"/>
    </row>
    <row r="209" spans="1:15" ht="12.5" x14ac:dyDescent="0.25">
      <c r="A209" s="3" t="s">
        <v>9</v>
      </c>
      <c r="B209" s="3" t="s">
        <v>95</v>
      </c>
      <c r="C209" s="7" t="s">
        <v>75</v>
      </c>
      <c r="D209" s="7" t="s">
        <v>32</v>
      </c>
      <c r="E209" s="7" t="s">
        <v>33</v>
      </c>
      <c r="F209" s="7" t="s">
        <v>96</v>
      </c>
      <c r="G209" s="7">
        <v>2020</v>
      </c>
      <c r="H209" s="7">
        <v>2020</v>
      </c>
      <c r="I209" s="7" t="s">
        <v>62</v>
      </c>
      <c r="J209" s="7">
        <v>4300026.58</v>
      </c>
      <c r="K209" s="8"/>
      <c r="L209" s="1"/>
      <c r="M209" s="2"/>
      <c r="N209" s="2"/>
    </row>
    <row r="210" spans="1:15" ht="12.5" x14ac:dyDescent="0.25">
      <c r="A210" s="3" t="s">
        <v>10</v>
      </c>
      <c r="B210" s="3" t="s">
        <v>97</v>
      </c>
      <c r="C210" s="7" t="s">
        <v>75</v>
      </c>
      <c r="D210" s="7" t="s">
        <v>32</v>
      </c>
      <c r="E210" s="7" t="s">
        <v>33</v>
      </c>
      <c r="F210" s="7" t="s">
        <v>98</v>
      </c>
      <c r="G210" s="7">
        <v>2017</v>
      </c>
      <c r="H210" s="7">
        <v>2017</v>
      </c>
      <c r="I210" s="7" t="s">
        <v>35</v>
      </c>
      <c r="J210" s="7">
        <v>0</v>
      </c>
      <c r="K210" s="8"/>
      <c r="L210" s="1" t="s">
        <v>36</v>
      </c>
      <c r="M210" s="2"/>
      <c r="N210" s="2"/>
    </row>
    <row r="211" spans="1:15" ht="12.5" x14ac:dyDescent="0.25">
      <c r="A211" s="3" t="s">
        <v>10</v>
      </c>
      <c r="B211" s="3" t="s">
        <v>97</v>
      </c>
      <c r="C211" s="7" t="s">
        <v>75</v>
      </c>
      <c r="D211" s="7" t="s">
        <v>32</v>
      </c>
      <c r="E211" s="7" t="s">
        <v>33</v>
      </c>
      <c r="F211" s="7" t="s">
        <v>98</v>
      </c>
      <c r="G211" s="7">
        <v>2017</v>
      </c>
      <c r="H211" s="7">
        <v>2017</v>
      </c>
      <c r="I211" s="7" t="s">
        <v>37</v>
      </c>
      <c r="J211" s="7">
        <v>0</v>
      </c>
      <c r="K211" s="8"/>
      <c r="L211" s="1"/>
      <c r="M211" s="2"/>
      <c r="N211" s="2"/>
    </row>
    <row r="212" spans="1:15" ht="12.5" x14ac:dyDescent="0.25">
      <c r="A212" s="3" t="s">
        <v>10</v>
      </c>
      <c r="B212" s="3" t="s">
        <v>97</v>
      </c>
      <c r="C212" s="7" t="s">
        <v>75</v>
      </c>
      <c r="D212" s="7" t="s">
        <v>32</v>
      </c>
      <c r="E212" s="7" t="s">
        <v>33</v>
      </c>
      <c r="F212" s="7" t="s">
        <v>98</v>
      </c>
      <c r="G212" s="7">
        <v>2017</v>
      </c>
      <c r="H212" s="7">
        <v>2017</v>
      </c>
      <c r="I212" s="7" t="s">
        <v>39</v>
      </c>
      <c r="J212" s="7">
        <v>824025521.66000009</v>
      </c>
      <c r="K212" s="8"/>
      <c r="L212" s="1"/>
      <c r="M212" s="2"/>
      <c r="N212" s="2"/>
    </row>
    <row r="213" spans="1:15" ht="12.5" x14ac:dyDescent="0.25">
      <c r="A213" s="3" t="s">
        <v>10</v>
      </c>
      <c r="B213" s="3" t="s">
        <v>97</v>
      </c>
      <c r="C213" s="7" t="s">
        <v>75</v>
      </c>
      <c r="D213" s="7" t="s">
        <v>32</v>
      </c>
      <c r="E213" s="7" t="s">
        <v>33</v>
      </c>
      <c r="F213" s="7" t="s">
        <v>98</v>
      </c>
      <c r="G213" s="7">
        <v>2017</v>
      </c>
      <c r="H213" s="7">
        <v>2017</v>
      </c>
      <c r="I213" s="7" t="s">
        <v>40</v>
      </c>
      <c r="J213" s="7" t="s">
        <v>28</v>
      </c>
      <c r="K213" s="8"/>
      <c r="L213" s="1"/>
      <c r="M213" s="2"/>
      <c r="N213" s="2"/>
    </row>
    <row r="214" spans="1:15" ht="12.5" x14ac:dyDescent="0.25">
      <c r="A214" s="3" t="s">
        <v>10</v>
      </c>
      <c r="B214" s="3" t="s">
        <v>97</v>
      </c>
      <c r="C214" s="7" t="s">
        <v>75</v>
      </c>
      <c r="D214" s="7" t="s">
        <v>32</v>
      </c>
      <c r="E214" s="7" t="s">
        <v>33</v>
      </c>
      <c r="F214" s="7" t="s">
        <v>98</v>
      </c>
      <c r="G214" s="7">
        <v>2017</v>
      </c>
      <c r="H214" s="7">
        <v>2017</v>
      </c>
      <c r="I214" s="7" t="s">
        <v>41</v>
      </c>
      <c r="J214" s="7">
        <v>0</v>
      </c>
      <c r="K214" s="8"/>
      <c r="L214" s="1"/>
      <c r="M214" s="2"/>
      <c r="N214" s="2"/>
    </row>
    <row r="215" spans="1:15" ht="12.5" x14ac:dyDescent="0.25">
      <c r="A215" s="3" t="s">
        <v>10</v>
      </c>
      <c r="B215" s="3" t="s">
        <v>97</v>
      </c>
      <c r="C215" s="7" t="s">
        <v>75</v>
      </c>
      <c r="D215" s="7" t="s">
        <v>32</v>
      </c>
      <c r="E215" s="7" t="s">
        <v>33</v>
      </c>
      <c r="F215" s="7" t="s">
        <v>98</v>
      </c>
      <c r="G215" s="7">
        <v>2017</v>
      </c>
      <c r="H215" s="7">
        <v>2017</v>
      </c>
      <c r="I215" s="7" t="s">
        <v>42</v>
      </c>
      <c r="J215" s="7">
        <v>391037249.36000001</v>
      </c>
      <c r="K215" s="8"/>
      <c r="L215" s="1"/>
      <c r="M215" s="2"/>
      <c r="N215" s="2"/>
    </row>
    <row r="216" spans="1:15" ht="12.5" x14ac:dyDescent="0.25">
      <c r="A216" s="3" t="s">
        <v>10</v>
      </c>
      <c r="B216" s="3" t="s">
        <v>97</v>
      </c>
      <c r="C216" s="7" t="s">
        <v>75</v>
      </c>
      <c r="D216" s="7" t="s">
        <v>32</v>
      </c>
      <c r="E216" s="7" t="s">
        <v>33</v>
      </c>
      <c r="F216" s="7" t="s">
        <v>98</v>
      </c>
      <c r="G216" s="7">
        <v>2017</v>
      </c>
      <c r="H216" s="7">
        <v>2017</v>
      </c>
      <c r="I216" s="7" t="s">
        <v>43</v>
      </c>
      <c r="J216" s="7">
        <v>0</v>
      </c>
      <c r="K216" s="8"/>
      <c r="L216" s="1"/>
      <c r="M216" s="2"/>
      <c r="N216" s="2"/>
    </row>
    <row r="217" spans="1:15" ht="12.5" x14ac:dyDescent="0.25">
      <c r="A217" s="3" t="s">
        <v>10</v>
      </c>
      <c r="B217" s="3" t="s">
        <v>97</v>
      </c>
      <c r="C217" s="7" t="s">
        <v>75</v>
      </c>
      <c r="D217" s="7" t="s">
        <v>32</v>
      </c>
      <c r="E217" s="7" t="s">
        <v>33</v>
      </c>
      <c r="F217" s="7" t="s">
        <v>98</v>
      </c>
      <c r="G217" s="7">
        <v>2017</v>
      </c>
      <c r="H217" s="7">
        <v>2017</v>
      </c>
      <c r="I217" s="7" t="s">
        <v>44</v>
      </c>
      <c r="J217" s="7">
        <v>213308691.34900001</v>
      </c>
      <c r="K217" s="8"/>
      <c r="L217" s="1"/>
      <c r="M217" s="2"/>
      <c r="N217" s="2"/>
    </row>
    <row r="218" spans="1:15" ht="12.5" x14ac:dyDescent="0.25">
      <c r="A218" s="3" t="s">
        <v>10</v>
      </c>
      <c r="B218" s="3" t="s">
        <v>97</v>
      </c>
      <c r="C218" s="7" t="s">
        <v>75</v>
      </c>
      <c r="D218" s="7" t="s">
        <v>32</v>
      </c>
      <c r="E218" s="7" t="s">
        <v>33</v>
      </c>
      <c r="F218" s="7" t="s">
        <v>98</v>
      </c>
      <c r="G218" s="7">
        <v>2017</v>
      </c>
      <c r="H218" s="7">
        <v>2017</v>
      </c>
      <c r="I218" s="7" t="s">
        <v>45</v>
      </c>
      <c r="J218" s="7">
        <v>114858526.11099999</v>
      </c>
      <c r="K218" s="8"/>
      <c r="L218" s="1"/>
      <c r="M218" s="2"/>
      <c r="N218" s="2"/>
    </row>
    <row r="219" spans="1:15" ht="12.5" x14ac:dyDescent="0.25">
      <c r="A219" s="3" t="s">
        <v>10</v>
      </c>
      <c r="B219" s="3" t="s">
        <v>97</v>
      </c>
      <c r="C219" s="7" t="s">
        <v>75</v>
      </c>
      <c r="D219" s="7" t="s">
        <v>32</v>
      </c>
      <c r="E219" s="7" t="s">
        <v>33</v>
      </c>
      <c r="F219" s="7" t="s">
        <v>98</v>
      </c>
      <c r="G219" s="7">
        <v>2017</v>
      </c>
      <c r="H219" s="7">
        <v>2017</v>
      </c>
      <c r="I219" s="7" t="s">
        <v>46</v>
      </c>
      <c r="J219" s="7">
        <v>62870031.900000006</v>
      </c>
      <c r="K219" s="8"/>
      <c r="L219" s="1"/>
      <c r="M219" s="2"/>
      <c r="N219" s="2"/>
    </row>
    <row r="220" spans="1:15" ht="12.5" x14ac:dyDescent="0.25">
      <c r="A220" s="3" t="s">
        <v>10</v>
      </c>
      <c r="B220" s="3" t="s">
        <v>97</v>
      </c>
      <c r="C220" s="7" t="s">
        <v>75</v>
      </c>
      <c r="D220" s="7" t="s">
        <v>32</v>
      </c>
      <c r="E220" s="7" t="s">
        <v>33</v>
      </c>
      <c r="F220" s="7" t="s">
        <v>98</v>
      </c>
      <c r="G220" s="7">
        <v>2017</v>
      </c>
      <c r="H220" s="7">
        <v>2017</v>
      </c>
      <c r="I220" s="7" t="s">
        <v>47</v>
      </c>
      <c r="J220" s="7">
        <v>0</v>
      </c>
      <c r="K220" s="8"/>
      <c r="L220" s="1"/>
      <c r="M220" s="2"/>
      <c r="N220" s="2"/>
      <c r="O220" s="7"/>
    </row>
    <row r="221" spans="1:15" ht="12.5" x14ac:dyDescent="0.25">
      <c r="A221" s="3" t="s">
        <v>10</v>
      </c>
      <c r="B221" s="3" t="s">
        <v>97</v>
      </c>
      <c r="C221" s="7" t="s">
        <v>75</v>
      </c>
      <c r="D221" s="7" t="s">
        <v>32</v>
      </c>
      <c r="E221" s="7" t="s">
        <v>33</v>
      </c>
      <c r="F221" s="7" t="s">
        <v>98</v>
      </c>
      <c r="G221" s="7">
        <v>2017</v>
      </c>
      <c r="H221" s="7">
        <v>2017</v>
      </c>
      <c r="I221" s="7" t="s">
        <v>48</v>
      </c>
      <c r="J221" s="7">
        <v>0</v>
      </c>
      <c r="K221" s="8"/>
      <c r="L221" s="1"/>
      <c r="M221" s="2"/>
      <c r="N221" s="2"/>
    </row>
    <row r="222" spans="1:15" ht="12.5" x14ac:dyDescent="0.25">
      <c r="A222" s="3" t="s">
        <v>10</v>
      </c>
      <c r="B222" s="3" t="s">
        <v>97</v>
      </c>
      <c r="C222" s="7" t="s">
        <v>75</v>
      </c>
      <c r="D222" s="7" t="s">
        <v>32</v>
      </c>
      <c r="E222" s="7" t="s">
        <v>33</v>
      </c>
      <c r="F222" s="7" t="s">
        <v>98</v>
      </c>
      <c r="G222" s="7">
        <v>2017</v>
      </c>
      <c r="H222" s="7">
        <v>2017</v>
      </c>
      <c r="I222" s="7" t="s">
        <v>49</v>
      </c>
      <c r="J222" s="7">
        <v>0</v>
      </c>
      <c r="K222" s="8"/>
      <c r="L222" s="1"/>
      <c r="M222" s="2"/>
      <c r="N222" s="2"/>
    </row>
    <row r="223" spans="1:15" ht="12.5" x14ac:dyDescent="0.25">
      <c r="A223" s="3" t="s">
        <v>10</v>
      </c>
      <c r="B223" s="3" t="s">
        <v>97</v>
      </c>
      <c r="C223" s="7" t="s">
        <v>75</v>
      </c>
      <c r="D223" s="7" t="s">
        <v>32</v>
      </c>
      <c r="E223" s="7" t="s">
        <v>33</v>
      </c>
      <c r="F223" s="7" t="s">
        <v>98</v>
      </c>
      <c r="G223" s="7">
        <v>2017</v>
      </c>
      <c r="H223" s="7">
        <v>2017</v>
      </c>
      <c r="I223" s="7" t="s">
        <v>50</v>
      </c>
      <c r="J223" s="7">
        <v>0</v>
      </c>
      <c r="K223" s="8"/>
      <c r="L223" s="1"/>
      <c r="M223" s="2"/>
      <c r="N223" s="2"/>
    </row>
    <row r="224" spans="1:15" ht="12.5" x14ac:dyDescent="0.25">
      <c r="A224" s="3" t="s">
        <v>10</v>
      </c>
      <c r="B224" s="3" t="s">
        <v>97</v>
      </c>
      <c r="C224" s="7" t="s">
        <v>75</v>
      </c>
      <c r="D224" s="7" t="s">
        <v>32</v>
      </c>
      <c r="E224" s="7" t="s">
        <v>33</v>
      </c>
      <c r="F224" s="7" t="s">
        <v>98</v>
      </c>
      <c r="G224" s="7">
        <v>2017</v>
      </c>
      <c r="H224" s="7">
        <v>2017</v>
      </c>
      <c r="I224" s="7" t="s">
        <v>51</v>
      </c>
      <c r="J224" s="7">
        <v>39578636.009999998</v>
      </c>
      <c r="K224" s="8"/>
      <c r="L224" s="1"/>
      <c r="M224" s="2"/>
      <c r="N224" s="2"/>
    </row>
    <row r="225" spans="1:15" ht="12.5" x14ac:dyDescent="0.25">
      <c r="A225" s="3" t="s">
        <v>10</v>
      </c>
      <c r="B225" s="3" t="s">
        <v>97</v>
      </c>
      <c r="C225" s="7" t="s">
        <v>75</v>
      </c>
      <c r="D225" s="7" t="s">
        <v>32</v>
      </c>
      <c r="E225" s="7" t="s">
        <v>33</v>
      </c>
      <c r="F225" s="7" t="s">
        <v>98</v>
      </c>
      <c r="G225" s="7">
        <v>2017</v>
      </c>
      <c r="H225" s="7">
        <v>2017</v>
      </c>
      <c r="I225" s="7" t="s">
        <v>52</v>
      </c>
      <c r="J225" s="7">
        <v>0</v>
      </c>
      <c r="K225" s="8"/>
      <c r="L225" s="1"/>
      <c r="M225" s="2"/>
      <c r="N225" s="2"/>
    </row>
    <row r="226" spans="1:15" ht="12.5" x14ac:dyDescent="0.25">
      <c r="A226" s="3" t="s">
        <v>10</v>
      </c>
      <c r="B226" s="3" t="s">
        <v>97</v>
      </c>
      <c r="C226" s="7" t="s">
        <v>75</v>
      </c>
      <c r="D226" s="7" t="s">
        <v>32</v>
      </c>
      <c r="E226" s="7" t="s">
        <v>33</v>
      </c>
      <c r="F226" s="7" t="s">
        <v>98</v>
      </c>
      <c r="G226" s="7">
        <v>2017</v>
      </c>
      <c r="H226" s="7">
        <v>2017</v>
      </c>
      <c r="I226" s="7" t="s">
        <v>53</v>
      </c>
      <c r="J226" s="7">
        <v>308441633.49000001</v>
      </c>
      <c r="K226" s="8"/>
      <c r="L226" s="1"/>
      <c r="M226" s="2"/>
      <c r="N226" s="2"/>
      <c r="O226" s="7"/>
    </row>
    <row r="227" spans="1:15" ht="12.5" x14ac:dyDescent="0.25">
      <c r="A227" s="3" t="s">
        <v>10</v>
      </c>
      <c r="B227" s="3" t="s">
        <v>97</v>
      </c>
      <c r="C227" s="7" t="s">
        <v>75</v>
      </c>
      <c r="D227" s="7" t="s">
        <v>32</v>
      </c>
      <c r="E227" s="7" t="s">
        <v>33</v>
      </c>
      <c r="F227" s="7" t="s">
        <v>98</v>
      </c>
      <c r="G227" s="7">
        <v>2017</v>
      </c>
      <c r="H227" s="7">
        <v>2017</v>
      </c>
      <c r="I227" s="7" t="s">
        <v>54</v>
      </c>
      <c r="J227" s="7">
        <v>7280632</v>
      </c>
      <c r="K227" s="8"/>
      <c r="L227" s="1"/>
      <c r="M227" s="2"/>
      <c r="N227" s="2"/>
    </row>
    <row r="228" spans="1:15" ht="12.5" x14ac:dyDescent="0.25">
      <c r="A228" s="3" t="s">
        <v>10</v>
      </c>
      <c r="B228" s="3" t="s">
        <v>97</v>
      </c>
      <c r="C228" s="7" t="s">
        <v>75</v>
      </c>
      <c r="D228" s="7" t="s">
        <v>32</v>
      </c>
      <c r="E228" s="7" t="s">
        <v>33</v>
      </c>
      <c r="F228" s="7" t="s">
        <v>98</v>
      </c>
      <c r="G228" s="7">
        <v>2017</v>
      </c>
      <c r="H228" s="7">
        <v>2017</v>
      </c>
      <c r="I228" s="7" t="s">
        <v>55</v>
      </c>
      <c r="J228" s="7">
        <v>0</v>
      </c>
      <c r="K228" s="8"/>
      <c r="L228" s="1"/>
      <c r="M228" s="2"/>
      <c r="N228" s="2"/>
      <c r="O228" s="7"/>
    </row>
    <row r="229" spans="1:15" ht="12.5" x14ac:dyDescent="0.25">
      <c r="A229" s="3" t="s">
        <v>10</v>
      </c>
      <c r="B229" s="3" t="s">
        <v>97</v>
      </c>
      <c r="C229" s="7" t="s">
        <v>75</v>
      </c>
      <c r="D229" s="7" t="s">
        <v>32</v>
      </c>
      <c r="E229" s="7" t="s">
        <v>33</v>
      </c>
      <c r="F229" s="7" t="s">
        <v>98</v>
      </c>
      <c r="G229" s="7">
        <v>2017</v>
      </c>
      <c r="H229" s="7">
        <v>2017</v>
      </c>
      <c r="I229" s="7" t="s">
        <v>56</v>
      </c>
      <c r="J229" s="7">
        <v>0</v>
      </c>
      <c r="K229" s="8"/>
      <c r="L229" s="1"/>
      <c r="M229" s="2"/>
      <c r="N229" s="2"/>
    </row>
    <row r="230" spans="1:15" ht="12.5" x14ac:dyDescent="0.25">
      <c r="A230" s="3" t="s">
        <v>10</v>
      </c>
      <c r="B230" s="3" t="s">
        <v>97</v>
      </c>
      <c r="C230" s="7" t="s">
        <v>75</v>
      </c>
      <c r="D230" s="7" t="s">
        <v>32</v>
      </c>
      <c r="E230" s="7" t="s">
        <v>33</v>
      </c>
      <c r="F230" s="7" t="s">
        <v>98</v>
      </c>
      <c r="G230" s="7">
        <v>2017</v>
      </c>
      <c r="H230" s="7">
        <v>2017</v>
      </c>
      <c r="I230" s="7" t="s">
        <v>57</v>
      </c>
      <c r="J230" s="7">
        <v>0</v>
      </c>
      <c r="K230" s="8"/>
      <c r="L230" s="1"/>
      <c r="M230" s="2">
        <v>9.4277869747891721E-2</v>
      </c>
      <c r="N230" s="2"/>
    </row>
    <row r="231" spans="1:15" ht="12.5" x14ac:dyDescent="0.25">
      <c r="A231" s="3" t="s">
        <v>10</v>
      </c>
      <c r="B231" s="3" t="s">
        <v>97</v>
      </c>
      <c r="C231" s="7" t="s">
        <v>75</v>
      </c>
      <c r="D231" s="7" t="s">
        <v>32</v>
      </c>
      <c r="E231" s="7" t="s">
        <v>33</v>
      </c>
      <c r="F231" s="7" t="s">
        <v>98</v>
      </c>
      <c r="G231" s="7">
        <v>2017</v>
      </c>
      <c r="H231" s="7">
        <v>2017</v>
      </c>
      <c r="I231" s="7" t="s">
        <v>58</v>
      </c>
      <c r="J231" s="7">
        <v>0</v>
      </c>
      <c r="K231" s="8"/>
      <c r="L231" s="1"/>
      <c r="M231" s="2"/>
      <c r="N231" s="2"/>
    </row>
    <row r="232" spans="1:15" ht="12.5" x14ac:dyDescent="0.25">
      <c r="A232" s="3" t="s">
        <v>10</v>
      </c>
      <c r="B232" s="3" t="s">
        <v>97</v>
      </c>
      <c r="C232" s="7" t="s">
        <v>75</v>
      </c>
      <c r="D232" s="7" t="s">
        <v>32</v>
      </c>
      <c r="E232" s="7" t="s">
        <v>33</v>
      </c>
      <c r="F232" s="7" t="s">
        <v>98</v>
      </c>
      <c r="G232" s="7">
        <v>2017</v>
      </c>
      <c r="H232" s="7">
        <v>2017</v>
      </c>
      <c r="I232" s="7" t="s">
        <v>59</v>
      </c>
      <c r="J232" s="7">
        <v>0</v>
      </c>
      <c r="K232" s="8"/>
      <c r="L232" s="1"/>
      <c r="M232" s="2"/>
      <c r="N232" s="2"/>
    </row>
    <row r="233" spans="1:15" ht="12.5" x14ac:dyDescent="0.25">
      <c r="A233" s="3" t="s">
        <v>10</v>
      </c>
      <c r="B233" s="3" t="s">
        <v>97</v>
      </c>
      <c r="C233" s="7" t="s">
        <v>75</v>
      </c>
      <c r="D233" s="7" t="s">
        <v>32</v>
      </c>
      <c r="E233" s="7" t="s">
        <v>33</v>
      </c>
      <c r="F233" s="7" t="s">
        <v>98</v>
      </c>
      <c r="G233" s="7">
        <v>2017</v>
      </c>
      <c r="H233" s="7">
        <v>2017</v>
      </c>
      <c r="I233" s="7" t="s">
        <v>60</v>
      </c>
      <c r="J233" s="7">
        <v>0</v>
      </c>
      <c r="K233" s="8"/>
      <c r="L233" s="1"/>
      <c r="M233" s="2"/>
      <c r="N233" s="2"/>
    </row>
    <row r="234" spans="1:15" ht="12.5" x14ac:dyDescent="0.25">
      <c r="A234" s="3" t="s">
        <v>10</v>
      </c>
      <c r="B234" s="3" t="s">
        <v>97</v>
      </c>
      <c r="C234" s="7" t="s">
        <v>75</v>
      </c>
      <c r="D234" s="7" t="s">
        <v>32</v>
      </c>
      <c r="E234" s="7" t="s">
        <v>33</v>
      </c>
      <c r="F234" s="7" t="s">
        <v>98</v>
      </c>
      <c r="G234" s="7">
        <v>2017</v>
      </c>
      <c r="H234" s="7">
        <v>2017</v>
      </c>
      <c r="I234" s="7" t="s">
        <v>61</v>
      </c>
      <c r="J234" s="7">
        <v>0</v>
      </c>
      <c r="K234" s="8"/>
      <c r="L234" s="1"/>
      <c r="M234" s="2"/>
      <c r="N234" s="2"/>
    </row>
    <row r="235" spans="1:15" ht="12.5" x14ac:dyDescent="0.25">
      <c r="A235" s="3" t="s">
        <v>10</v>
      </c>
      <c r="B235" s="3" t="s">
        <v>97</v>
      </c>
      <c r="C235" s="7" t="s">
        <v>75</v>
      </c>
      <c r="D235" s="7" t="s">
        <v>32</v>
      </c>
      <c r="E235" s="7" t="s">
        <v>33</v>
      </c>
      <c r="F235" s="7" t="s">
        <v>98</v>
      </c>
      <c r="G235" s="7">
        <v>2017</v>
      </c>
      <c r="H235" s="7">
        <v>2017</v>
      </c>
      <c r="I235" s="7" t="s">
        <v>62</v>
      </c>
      <c r="J235" s="7">
        <v>77687370.800000012</v>
      </c>
      <c r="K235" s="8"/>
      <c r="L235" s="1"/>
      <c r="M235" s="2"/>
      <c r="N235" s="2"/>
    </row>
    <row r="236" spans="1:15" ht="12.5" x14ac:dyDescent="0.25">
      <c r="A236" s="3" t="s">
        <v>11</v>
      </c>
      <c r="B236" s="3" t="s">
        <v>99</v>
      </c>
      <c r="C236" s="7" t="s">
        <v>100</v>
      </c>
      <c r="D236" s="7" t="s">
        <v>32</v>
      </c>
      <c r="E236" s="7" t="s">
        <v>33</v>
      </c>
      <c r="F236" s="7" t="s">
        <v>101</v>
      </c>
      <c r="G236" s="7">
        <v>2017</v>
      </c>
      <c r="H236" s="7">
        <v>2020</v>
      </c>
      <c r="I236" s="7" t="s">
        <v>35</v>
      </c>
      <c r="J236" s="7">
        <v>0</v>
      </c>
      <c r="K236" s="8"/>
      <c r="L236" s="1" t="s">
        <v>36</v>
      </c>
      <c r="M236" s="2"/>
      <c r="N236" s="2"/>
    </row>
    <row r="237" spans="1:15" ht="12.5" x14ac:dyDescent="0.25">
      <c r="A237" s="3" t="s">
        <v>11</v>
      </c>
      <c r="B237" s="3" t="s">
        <v>99</v>
      </c>
      <c r="C237" s="7" t="s">
        <v>100</v>
      </c>
      <c r="D237" s="7" t="s">
        <v>32</v>
      </c>
      <c r="E237" s="7" t="s">
        <v>33</v>
      </c>
      <c r="F237" s="7" t="s">
        <v>101</v>
      </c>
      <c r="G237" s="7">
        <v>2017</v>
      </c>
      <c r="H237" s="7">
        <v>2020</v>
      </c>
      <c r="I237" s="7" t="s">
        <v>37</v>
      </c>
      <c r="J237" s="7">
        <v>21</v>
      </c>
      <c r="K237" s="8"/>
      <c r="L237" s="1" t="s">
        <v>102</v>
      </c>
      <c r="M237" s="2"/>
      <c r="N237" s="2" t="s">
        <v>103</v>
      </c>
    </row>
    <row r="238" spans="1:15" ht="12.5" x14ac:dyDescent="0.25">
      <c r="A238" s="3" t="s">
        <v>11</v>
      </c>
      <c r="B238" s="3" t="s">
        <v>99</v>
      </c>
      <c r="C238" s="7" t="s">
        <v>100</v>
      </c>
      <c r="D238" s="7" t="s">
        <v>32</v>
      </c>
      <c r="E238" s="7" t="s">
        <v>33</v>
      </c>
      <c r="F238" s="7" t="s">
        <v>101</v>
      </c>
      <c r="G238" s="7">
        <v>2017</v>
      </c>
      <c r="H238" s="7">
        <v>2020</v>
      </c>
      <c r="I238" s="7" t="s">
        <v>39</v>
      </c>
      <c r="J238" s="7">
        <v>2795752525</v>
      </c>
      <c r="K238" s="8"/>
      <c r="L238" s="1"/>
      <c r="M238" s="2"/>
      <c r="N238" s="2"/>
    </row>
    <row r="239" spans="1:15" ht="12.5" x14ac:dyDescent="0.25">
      <c r="A239" s="3" t="s">
        <v>11</v>
      </c>
      <c r="B239" s="3" t="s">
        <v>99</v>
      </c>
      <c r="C239" s="7" t="s">
        <v>100</v>
      </c>
      <c r="D239" s="7" t="s">
        <v>32</v>
      </c>
      <c r="E239" s="7" t="s">
        <v>33</v>
      </c>
      <c r="F239" s="7" t="s">
        <v>101</v>
      </c>
      <c r="G239" s="7">
        <v>2017</v>
      </c>
      <c r="H239" s="7">
        <v>2020</v>
      </c>
      <c r="I239" s="7" t="s">
        <v>40</v>
      </c>
      <c r="J239" s="7" t="s">
        <v>28</v>
      </c>
      <c r="K239" s="8"/>
      <c r="L239" s="1"/>
      <c r="M239" s="2"/>
      <c r="N239" s="2"/>
    </row>
    <row r="240" spans="1:15" ht="12.5" x14ac:dyDescent="0.25">
      <c r="A240" s="3" t="s">
        <v>11</v>
      </c>
      <c r="B240" s="3" t="s">
        <v>99</v>
      </c>
      <c r="C240" s="7" t="s">
        <v>100</v>
      </c>
      <c r="D240" s="7" t="s">
        <v>32</v>
      </c>
      <c r="E240" s="7" t="s">
        <v>33</v>
      </c>
      <c r="F240" s="7" t="s">
        <v>101</v>
      </c>
      <c r="G240" s="7">
        <v>2017</v>
      </c>
      <c r="H240" s="7">
        <v>2020</v>
      </c>
      <c r="I240" s="7" t="s">
        <v>41</v>
      </c>
      <c r="J240" s="7">
        <v>0</v>
      </c>
      <c r="K240" s="8"/>
      <c r="L240" s="1"/>
      <c r="M240" s="2"/>
      <c r="N240" s="2"/>
    </row>
    <row r="241" spans="1:15" ht="12.5" x14ac:dyDescent="0.25">
      <c r="A241" s="3" t="s">
        <v>11</v>
      </c>
      <c r="B241" s="3" t="s">
        <v>99</v>
      </c>
      <c r="C241" s="7" t="s">
        <v>100</v>
      </c>
      <c r="D241" s="7" t="s">
        <v>32</v>
      </c>
      <c r="E241" s="7" t="s">
        <v>33</v>
      </c>
      <c r="F241" s="7" t="s">
        <v>101</v>
      </c>
      <c r="G241" s="7">
        <v>2017</v>
      </c>
      <c r="H241" s="7">
        <v>2020</v>
      </c>
      <c r="I241" s="7" t="s">
        <v>42</v>
      </c>
      <c r="J241" s="7">
        <v>163402162.09999999</v>
      </c>
      <c r="K241" s="8"/>
      <c r="L241" s="1"/>
      <c r="M241" s="2"/>
      <c r="N241" s="2"/>
    </row>
    <row r="242" spans="1:15" ht="12.5" x14ac:dyDescent="0.25">
      <c r="A242" s="3" t="s">
        <v>11</v>
      </c>
      <c r="B242" s="3" t="s">
        <v>99</v>
      </c>
      <c r="C242" s="7" t="s">
        <v>100</v>
      </c>
      <c r="D242" s="7" t="s">
        <v>32</v>
      </c>
      <c r="E242" s="7" t="s">
        <v>33</v>
      </c>
      <c r="F242" s="7" t="s">
        <v>101</v>
      </c>
      <c r="G242" s="7">
        <v>2017</v>
      </c>
      <c r="H242" s="7">
        <v>2020</v>
      </c>
      <c r="I242" s="7" t="s">
        <v>43</v>
      </c>
      <c r="J242" s="7">
        <v>77103400</v>
      </c>
      <c r="K242" s="8"/>
      <c r="L242" s="1"/>
      <c r="M242" s="2"/>
      <c r="N242" s="2"/>
      <c r="O242" s="7" t="s">
        <v>40</v>
      </c>
    </row>
    <row r="243" spans="1:15" ht="12.5" x14ac:dyDescent="0.25">
      <c r="A243" s="3" t="s">
        <v>11</v>
      </c>
      <c r="B243" s="3" t="s">
        <v>99</v>
      </c>
      <c r="C243" s="7" t="s">
        <v>100</v>
      </c>
      <c r="D243" s="7" t="s">
        <v>32</v>
      </c>
      <c r="E243" s="7" t="s">
        <v>33</v>
      </c>
      <c r="F243" s="7" t="s">
        <v>101</v>
      </c>
      <c r="G243" s="7">
        <v>2017</v>
      </c>
      <c r="H243" s="7">
        <v>2020</v>
      </c>
      <c r="I243" s="7" t="s">
        <v>44</v>
      </c>
      <c r="J243" s="7">
        <v>48467493.100000001</v>
      </c>
      <c r="K243" s="8"/>
      <c r="L243" s="1"/>
      <c r="M243" s="2"/>
      <c r="N243" s="2"/>
      <c r="O243" s="7">
        <v>1</v>
      </c>
    </row>
    <row r="244" spans="1:15" ht="12.5" x14ac:dyDescent="0.25">
      <c r="A244" s="3" t="s">
        <v>11</v>
      </c>
      <c r="B244" s="3" t="s">
        <v>99</v>
      </c>
      <c r="C244" s="7" t="s">
        <v>100</v>
      </c>
      <c r="D244" s="7" t="s">
        <v>32</v>
      </c>
      <c r="E244" s="7" t="s">
        <v>33</v>
      </c>
      <c r="F244" s="7" t="s">
        <v>101</v>
      </c>
      <c r="G244" s="7">
        <v>2017</v>
      </c>
      <c r="H244" s="7">
        <v>2020</v>
      </c>
      <c r="I244" s="7" t="s">
        <v>45</v>
      </c>
      <c r="J244" s="7">
        <v>37831269</v>
      </c>
      <c r="K244" s="8"/>
      <c r="L244" s="1"/>
      <c r="M244" s="2"/>
      <c r="N244" s="2"/>
      <c r="O244" s="7">
        <v>2</v>
      </c>
    </row>
    <row r="245" spans="1:15" ht="12.5" x14ac:dyDescent="0.25">
      <c r="A245" s="3" t="s">
        <v>11</v>
      </c>
      <c r="B245" s="3" t="s">
        <v>99</v>
      </c>
      <c r="C245" s="7" t="s">
        <v>100</v>
      </c>
      <c r="D245" s="7" t="s">
        <v>32</v>
      </c>
      <c r="E245" s="7" t="s">
        <v>33</v>
      </c>
      <c r="F245" s="7" t="s">
        <v>101</v>
      </c>
      <c r="G245" s="7">
        <v>2017</v>
      </c>
      <c r="H245" s="7">
        <v>2020</v>
      </c>
      <c r="I245" s="7" t="s">
        <v>46</v>
      </c>
      <c r="J245" s="7">
        <v>0</v>
      </c>
      <c r="K245" s="8"/>
      <c r="L245" s="1"/>
      <c r="M245" s="2"/>
      <c r="N245" s="2"/>
      <c r="O245" s="7">
        <v>3</v>
      </c>
    </row>
    <row r="246" spans="1:15" ht="12.5" x14ac:dyDescent="0.25">
      <c r="A246" s="3" t="s">
        <v>11</v>
      </c>
      <c r="B246" s="3" t="s">
        <v>99</v>
      </c>
      <c r="C246" s="7" t="s">
        <v>100</v>
      </c>
      <c r="D246" s="7" t="s">
        <v>32</v>
      </c>
      <c r="E246" s="7" t="s">
        <v>33</v>
      </c>
      <c r="F246" s="7" t="s">
        <v>101</v>
      </c>
      <c r="G246" s="7">
        <v>2017</v>
      </c>
      <c r="H246" s="7">
        <v>2020</v>
      </c>
      <c r="I246" s="7" t="s">
        <v>47</v>
      </c>
      <c r="J246" s="7">
        <v>94578300</v>
      </c>
      <c r="K246" s="8"/>
      <c r="L246" s="1"/>
      <c r="M246" s="2"/>
      <c r="N246" s="2"/>
      <c r="O246" s="7">
        <v>4</v>
      </c>
    </row>
    <row r="247" spans="1:15" ht="12.5" x14ac:dyDescent="0.25">
      <c r="A247" s="3" t="s">
        <v>11</v>
      </c>
      <c r="B247" s="3" t="s">
        <v>99</v>
      </c>
      <c r="C247" s="7" t="s">
        <v>100</v>
      </c>
      <c r="D247" s="7" t="s">
        <v>32</v>
      </c>
      <c r="E247" s="7" t="s">
        <v>33</v>
      </c>
      <c r="F247" s="7" t="s">
        <v>101</v>
      </c>
      <c r="G247" s="7">
        <v>2017</v>
      </c>
      <c r="H247" s="7">
        <v>2020</v>
      </c>
      <c r="I247" s="7" t="s">
        <v>48</v>
      </c>
      <c r="J247" s="7">
        <v>94578300</v>
      </c>
      <c r="K247" s="8"/>
      <c r="L247" s="1"/>
      <c r="M247" s="2"/>
      <c r="N247" s="2"/>
      <c r="O247" s="7">
        <v>5</v>
      </c>
    </row>
    <row r="248" spans="1:15" ht="12.5" x14ac:dyDescent="0.25">
      <c r="A248" s="3" t="s">
        <v>11</v>
      </c>
      <c r="B248" s="3" t="s">
        <v>99</v>
      </c>
      <c r="C248" s="7" t="s">
        <v>100</v>
      </c>
      <c r="D248" s="7" t="s">
        <v>32</v>
      </c>
      <c r="E248" s="7" t="s">
        <v>33</v>
      </c>
      <c r="F248" s="7" t="s">
        <v>101</v>
      </c>
      <c r="G248" s="7">
        <v>2017</v>
      </c>
      <c r="H248" s="7">
        <v>2020</v>
      </c>
      <c r="I248" s="7" t="s">
        <v>49</v>
      </c>
      <c r="J248" s="7"/>
      <c r="K248" s="8"/>
      <c r="L248" s="1"/>
      <c r="M248" s="2"/>
      <c r="N248" s="2"/>
      <c r="O248" s="7">
        <v>6</v>
      </c>
    </row>
    <row r="249" spans="1:15" ht="12.5" x14ac:dyDescent="0.25">
      <c r="A249" s="3" t="s">
        <v>11</v>
      </c>
      <c r="B249" s="3" t="s">
        <v>99</v>
      </c>
      <c r="C249" s="7" t="s">
        <v>100</v>
      </c>
      <c r="D249" s="7" t="s">
        <v>32</v>
      </c>
      <c r="E249" s="7" t="s">
        <v>33</v>
      </c>
      <c r="F249" s="7" t="s">
        <v>101</v>
      </c>
      <c r="G249" s="7">
        <v>2017</v>
      </c>
      <c r="H249" s="7">
        <v>2020</v>
      </c>
      <c r="I249" s="7" t="s">
        <v>50</v>
      </c>
      <c r="J249" s="7">
        <v>573103456.80000007</v>
      </c>
      <c r="K249" s="8"/>
      <c r="L249" s="1"/>
      <c r="M249" s="2"/>
      <c r="N249" s="2"/>
      <c r="O249" s="7">
        <v>7</v>
      </c>
    </row>
    <row r="250" spans="1:15" ht="12.5" x14ac:dyDescent="0.25">
      <c r="A250" s="3" t="s">
        <v>11</v>
      </c>
      <c r="B250" s="3" t="s">
        <v>99</v>
      </c>
      <c r="C250" s="7" t="s">
        <v>100</v>
      </c>
      <c r="D250" s="7" t="s">
        <v>32</v>
      </c>
      <c r="E250" s="7" t="s">
        <v>33</v>
      </c>
      <c r="F250" s="7" t="s">
        <v>101</v>
      </c>
      <c r="G250" s="7">
        <v>2017</v>
      </c>
      <c r="H250" s="7">
        <v>2020</v>
      </c>
      <c r="I250" s="7" t="s">
        <v>51</v>
      </c>
      <c r="J250" s="7">
        <v>143275864.19999993</v>
      </c>
      <c r="K250" s="8"/>
      <c r="L250" s="1"/>
      <c r="M250" s="2"/>
      <c r="N250" s="2"/>
      <c r="O250" s="7">
        <v>8</v>
      </c>
    </row>
    <row r="251" spans="1:15" ht="12.5" x14ac:dyDescent="0.25">
      <c r="A251" s="3" t="s">
        <v>11</v>
      </c>
      <c r="B251" s="3" t="s">
        <v>99</v>
      </c>
      <c r="C251" s="7" t="s">
        <v>100</v>
      </c>
      <c r="D251" s="7" t="s">
        <v>32</v>
      </c>
      <c r="E251" s="7" t="s">
        <v>33</v>
      </c>
      <c r="F251" s="7" t="s">
        <v>101</v>
      </c>
      <c r="G251" s="7">
        <v>2017</v>
      </c>
      <c r="H251" s="7">
        <v>2020</v>
      </c>
      <c r="I251" s="7" t="s">
        <v>52</v>
      </c>
      <c r="J251" s="7">
        <v>100835383</v>
      </c>
      <c r="K251" s="8"/>
      <c r="L251" s="1"/>
      <c r="M251" s="2"/>
      <c r="N251" s="2"/>
      <c r="O251" s="7">
        <v>9</v>
      </c>
    </row>
    <row r="252" spans="1:15" ht="12.5" x14ac:dyDescent="0.25">
      <c r="A252" s="3" t="s">
        <v>11</v>
      </c>
      <c r="B252" s="3" t="s">
        <v>99</v>
      </c>
      <c r="C252" s="7" t="s">
        <v>100</v>
      </c>
      <c r="D252" s="7" t="s">
        <v>32</v>
      </c>
      <c r="E252" s="7" t="s">
        <v>33</v>
      </c>
      <c r="F252" s="7" t="s">
        <v>101</v>
      </c>
      <c r="G252" s="7">
        <v>2017</v>
      </c>
      <c r="H252" s="7">
        <v>2020</v>
      </c>
      <c r="I252" s="7" t="s">
        <v>53</v>
      </c>
      <c r="J252" s="7">
        <v>126606349</v>
      </c>
      <c r="K252" s="8"/>
      <c r="L252" s="1"/>
      <c r="M252" s="2"/>
      <c r="N252" s="2"/>
      <c r="O252" s="7">
        <v>10</v>
      </c>
    </row>
    <row r="253" spans="1:15" ht="12.5" x14ac:dyDescent="0.25">
      <c r="A253" s="3" t="s">
        <v>11</v>
      </c>
      <c r="B253" s="3" t="s">
        <v>99</v>
      </c>
      <c r="C253" s="7" t="s">
        <v>100</v>
      </c>
      <c r="D253" s="7" t="s">
        <v>32</v>
      </c>
      <c r="E253" s="7" t="s">
        <v>33</v>
      </c>
      <c r="F253" s="7" t="s">
        <v>101</v>
      </c>
      <c r="G253" s="7">
        <v>2017</v>
      </c>
      <c r="H253" s="7">
        <v>2020</v>
      </c>
      <c r="I253" s="7" t="s">
        <v>54</v>
      </c>
      <c r="J253" s="7">
        <v>889642081</v>
      </c>
      <c r="K253" s="8"/>
      <c r="L253" s="1"/>
      <c r="M253" s="2"/>
      <c r="N253" s="2"/>
      <c r="O253" s="7"/>
    </row>
    <row r="254" spans="1:15" ht="12.5" x14ac:dyDescent="0.25">
      <c r="A254" s="3" t="s">
        <v>11</v>
      </c>
      <c r="B254" s="3" t="s">
        <v>99</v>
      </c>
      <c r="C254" s="7" t="s">
        <v>100</v>
      </c>
      <c r="D254" s="7" t="s">
        <v>32</v>
      </c>
      <c r="E254" s="7" t="s">
        <v>33</v>
      </c>
      <c r="F254" s="7" t="s">
        <v>101</v>
      </c>
      <c r="G254" s="7">
        <v>2017</v>
      </c>
      <c r="H254" s="7">
        <v>2020</v>
      </c>
      <c r="I254" s="7" t="s">
        <v>55</v>
      </c>
      <c r="J254" s="7">
        <v>277906540</v>
      </c>
      <c r="K254" s="8"/>
      <c r="L254" s="1">
        <v>0.14458553050935721</v>
      </c>
      <c r="M254" s="2"/>
      <c r="N254" s="2"/>
    </row>
    <row r="255" spans="1:15" ht="12.5" x14ac:dyDescent="0.25">
      <c r="A255" s="3" t="s">
        <v>11</v>
      </c>
      <c r="B255" s="3" t="s">
        <v>99</v>
      </c>
      <c r="C255" s="7" t="s">
        <v>100</v>
      </c>
      <c r="D255" s="7" t="s">
        <v>32</v>
      </c>
      <c r="E255" s="7" t="s">
        <v>33</v>
      </c>
      <c r="F255" s="7" t="s">
        <v>101</v>
      </c>
      <c r="G255" s="7">
        <v>2017</v>
      </c>
      <c r="H255" s="7">
        <v>2020</v>
      </c>
      <c r="I255" s="7" t="s">
        <v>56</v>
      </c>
      <c r="J255" s="7">
        <v>0</v>
      </c>
      <c r="K255" s="8"/>
      <c r="L255" s="1"/>
      <c r="M255" s="2"/>
      <c r="N255" s="2"/>
    </row>
    <row r="256" spans="1:15" ht="12.5" x14ac:dyDescent="0.25">
      <c r="A256" s="3" t="s">
        <v>11</v>
      </c>
      <c r="B256" s="3" t="s">
        <v>99</v>
      </c>
      <c r="C256" s="7" t="s">
        <v>100</v>
      </c>
      <c r="D256" s="7" t="s">
        <v>32</v>
      </c>
      <c r="E256" s="7" t="s">
        <v>33</v>
      </c>
      <c r="F256" s="7" t="s">
        <v>101</v>
      </c>
      <c r="G256" s="7">
        <v>2017</v>
      </c>
      <c r="H256" s="7">
        <v>2020</v>
      </c>
      <c r="I256" s="7" t="s">
        <v>57</v>
      </c>
      <c r="J256" s="7">
        <v>33523966</v>
      </c>
      <c r="K256" s="8"/>
      <c r="L256" s="1"/>
      <c r="M256" s="2"/>
      <c r="N256" s="2"/>
      <c r="O256" s="7" t="s">
        <v>40</v>
      </c>
    </row>
    <row r="257" spans="1:15" ht="12.5" x14ac:dyDescent="0.25">
      <c r="A257" s="3" t="s">
        <v>11</v>
      </c>
      <c r="B257" s="3" t="s">
        <v>99</v>
      </c>
      <c r="C257" s="7" t="s">
        <v>100</v>
      </c>
      <c r="D257" s="7" t="s">
        <v>32</v>
      </c>
      <c r="E257" s="7" t="s">
        <v>33</v>
      </c>
      <c r="F257" s="7" t="s">
        <v>101</v>
      </c>
      <c r="G257" s="7">
        <v>2017</v>
      </c>
      <c r="H257" s="7">
        <v>2020</v>
      </c>
      <c r="I257" s="7" t="s">
        <v>58</v>
      </c>
      <c r="J257" s="7">
        <v>0</v>
      </c>
      <c r="K257" s="8"/>
      <c r="L257" s="1"/>
      <c r="M257" s="2"/>
      <c r="N257" s="2"/>
      <c r="O257" s="7">
        <v>1</v>
      </c>
    </row>
    <row r="258" spans="1:15" ht="12.5" x14ac:dyDescent="0.25">
      <c r="A258" s="3" t="s">
        <v>11</v>
      </c>
      <c r="B258" s="3" t="s">
        <v>99</v>
      </c>
      <c r="C258" s="7" t="s">
        <v>100</v>
      </c>
      <c r="D258" s="7" t="s">
        <v>32</v>
      </c>
      <c r="E258" s="7" t="s">
        <v>33</v>
      </c>
      <c r="F258" s="7" t="s">
        <v>101</v>
      </c>
      <c r="G258" s="7">
        <v>2017</v>
      </c>
      <c r="H258" s="7">
        <v>2020</v>
      </c>
      <c r="I258" s="7" t="s">
        <v>59</v>
      </c>
      <c r="J258" s="7">
        <v>0</v>
      </c>
      <c r="K258" s="8"/>
      <c r="L258" s="1"/>
      <c r="M258" s="2"/>
      <c r="N258" s="2"/>
      <c r="O258" s="7">
        <v>2</v>
      </c>
    </row>
    <row r="259" spans="1:15" ht="12.5" x14ac:dyDescent="0.25">
      <c r="A259" s="3" t="s">
        <v>11</v>
      </c>
      <c r="B259" s="3" t="s">
        <v>99</v>
      </c>
      <c r="C259" s="7" t="s">
        <v>100</v>
      </c>
      <c r="D259" s="7" t="s">
        <v>32</v>
      </c>
      <c r="E259" s="7" t="s">
        <v>33</v>
      </c>
      <c r="F259" s="7" t="s">
        <v>101</v>
      </c>
      <c r="G259" s="7">
        <v>2017</v>
      </c>
      <c r="H259" s="7">
        <v>2020</v>
      </c>
      <c r="I259" s="7" t="s">
        <v>60</v>
      </c>
      <c r="J259" s="7">
        <v>0</v>
      </c>
      <c r="K259" s="8"/>
      <c r="L259" s="1"/>
      <c r="M259" s="2"/>
      <c r="N259" s="2"/>
      <c r="O259" s="7">
        <v>3</v>
      </c>
    </row>
    <row r="260" spans="1:15" ht="12.5" x14ac:dyDescent="0.25">
      <c r="A260" s="3" t="s">
        <v>11</v>
      </c>
      <c r="B260" s="3" t="s">
        <v>99</v>
      </c>
      <c r="C260" s="7" t="s">
        <v>100</v>
      </c>
      <c r="D260" s="7" t="s">
        <v>32</v>
      </c>
      <c r="E260" s="7" t="s">
        <v>33</v>
      </c>
      <c r="F260" s="7" t="s">
        <v>101</v>
      </c>
      <c r="G260" s="7">
        <v>2017</v>
      </c>
      <c r="H260" s="7">
        <v>2020</v>
      </c>
      <c r="I260" s="7" t="s">
        <v>61</v>
      </c>
      <c r="J260" s="7">
        <v>0</v>
      </c>
      <c r="K260" s="8"/>
      <c r="L260" s="1"/>
      <c r="M260" s="2"/>
      <c r="N260" s="2"/>
      <c r="O260" s="7">
        <v>4</v>
      </c>
    </row>
    <row r="261" spans="1:15" ht="12.5" x14ac:dyDescent="0.25">
      <c r="A261" s="3" t="s">
        <v>11</v>
      </c>
      <c r="B261" s="3" t="s">
        <v>99</v>
      </c>
      <c r="C261" s="7" t="s">
        <v>100</v>
      </c>
      <c r="D261" s="7" t="s">
        <v>32</v>
      </c>
      <c r="E261" s="7" t="s">
        <v>33</v>
      </c>
      <c r="F261" s="7" t="s">
        <v>101</v>
      </c>
      <c r="G261" s="7">
        <v>2017</v>
      </c>
      <c r="H261" s="7">
        <v>2020</v>
      </c>
      <c r="I261" s="7" t="s">
        <v>62</v>
      </c>
      <c r="J261" s="7">
        <v>404225362</v>
      </c>
      <c r="K261" s="8"/>
      <c r="L261" s="1"/>
      <c r="M261" s="2"/>
      <c r="N261" s="2"/>
      <c r="O261" s="7">
        <v>5</v>
      </c>
    </row>
    <row r="262" spans="1:15" ht="12.5" x14ac:dyDescent="0.25">
      <c r="A262" s="3" t="s">
        <v>12</v>
      </c>
      <c r="B262" s="3" t="s">
        <v>104</v>
      </c>
      <c r="C262" s="7" t="s">
        <v>31</v>
      </c>
      <c r="D262" s="7" t="s">
        <v>32</v>
      </c>
      <c r="E262" s="7" t="s">
        <v>33</v>
      </c>
      <c r="F262" s="7" t="s">
        <v>64</v>
      </c>
      <c r="G262" s="7">
        <v>2017</v>
      </c>
      <c r="H262" s="7">
        <v>2018</v>
      </c>
      <c r="I262" s="7" t="s">
        <v>35</v>
      </c>
      <c r="J262" s="7">
        <v>0</v>
      </c>
      <c r="K262" s="8"/>
      <c r="L262" s="1" t="s">
        <v>36</v>
      </c>
      <c r="M262" s="2"/>
      <c r="N262" s="2"/>
    </row>
    <row r="263" spans="1:15" ht="12.5" x14ac:dyDescent="0.25">
      <c r="A263" s="3" t="s">
        <v>12</v>
      </c>
      <c r="B263" s="3" t="s">
        <v>104</v>
      </c>
      <c r="C263" s="7" t="s">
        <v>31</v>
      </c>
      <c r="D263" s="7" t="s">
        <v>32</v>
      </c>
      <c r="E263" s="7" t="s">
        <v>33</v>
      </c>
      <c r="F263" s="7" t="s">
        <v>64</v>
      </c>
      <c r="G263" s="7">
        <v>2017</v>
      </c>
      <c r="H263" s="7">
        <v>2018</v>
      </c>
      <c r="I263" s="7" t="s">
        <v>37</v>
      </c>
      <c r="J263" s="7">
        <v>0</v>
      </c>
      <c r="K263" s="8"/>
      <c r="L263" s="1" t="s">
        <v>105</v>
      </c>
      <c r="M263" s="2"/>
      <c r="N263" s="2"/>
    </row>
    <row r="264" spans="1:15" ht="12.5" x14ac:dyDescent="0.25">
      <c r="A264" s="3" t="s">
        <v>12</v>
      </c>
      <c r="B264" s="3" t="s">
        <v>104</v>
      </c>
      <c r="C264" s="7" t="s">
        <v>31</v>
      </c>
      <c r="D264" s="7" t="s">
        <v>32</v>
      </c>
      <c r="E264" s="7" t="s">
        <v>33</v>
      </c>
      <c r="F264" s="7" t="s">
        <v>64</v>
      </c>
      <c r="G264" s="7">
        <v>2017</v>
      </c>
      <c r="H264" s="7">
        <v>2018</v>
      </c>
      <c r="I264" s="7" t="s">
        <v>39</v>
      </c>
      <c r="J264" s="7">
        <v>295481099.12177086</v>
      </c>
      <c r="K264" s="8"/>
      <c r="L264" s="1"/>
      <c r="M264" s="2"/>
      <c r="N264" s="2"/>
    </row>
    <row r="265" spans="1:15" ht="12.5" x14ac:dyDescent="0.25">
      <c r="A265" s="3" t="s">
        <v>12</v>
      </c>
      <c r="B265" s="3" t="s">
        <v>104</v>
      </c>
      <c r="C265" s="7" t="s">
        <v>31</v>
      </c>
      <c r="D265" s="7" t="s">
        <v>32</v>
      </c>
      <c r="E265" s="7" t="s">
        <v>33</v>
      </c>
      <c r="F265" s="7" t="s">
        <v>64</v>
      </c>
      <c r="G265" s="7">
        <v>2017</v>
      </c>
      <c r="H265" s="7">
        <v>2018</v>
      </c>
      <c r="I265" s="7" t="s">
        <v>40</v>
      </c>
      <c r="J265" s="7" t="s">
        <v>28</v>
      </c>
      <c r="K265" s="8"/>
      <c r="L265" s="1"/>
      <c r="M265" s="2"/>
      <c r="N265" s="2"/>
    </row>
    <row r="266" spans="1:15" ht="12.5" x14ac:dyDescent="0.25">
      <c r="A266" s="3" t="s">
        <v>12</v>
      </c>
      <c r="B266" s="3" t="s">
        <v>104</v>
      </c>
      <c r="C266" s="7" t="s">
        <v>31</v>
      </c>
      <c r="D266" s="7" t="s">
        <v>32</v>
      </c>
      <c r="E266" s="7" t="s">
        <v>33</v>
      </c>
      <c r="F266" s="7" t="s">
        <v>64</v>
      </c>
      <c r="G266" s="7">
        <v>2017</v>
      </c>
      <c r="H266" s="7">
        <v>2018</v>
      </c>
      <c r="I266" s="7" t="s">
        <v>41</v>
      </c>
      <c r="J266" s="7">
        <v>0</v>
      </c>
      <c r="K266" s="8"/>
      <c r="L266" s="1"/>
      <c r="M266" s="2"/>
      <c r="N266" s="2"/>
    </row>
    <row r="267" spans="1:15" ht="12.5" x14ac:dyDescent="0.25">
      <c r="A267" s="3" t="s">
        <v>12</v>
      </c>
      <c r="B267" s="3" t="s">
        <v>104</v>
      </c>
      <c r="C267" s="7" t="s">
        <v>31</v>
      </c>
      <c r="D267" s="7" t="s">
        <v>32</v>
      </c>
      <c r="E267" s="7" t="s">
        <v>33</v>
      </c>
      <c r="F267" s="7" t="s">
        <v>64</v>
      </c>
      <c r="G267" s="7">
        <v>2017</v>
      </c>
      <c r="H267" s="7">
        <v>2018</v>
      </c>
      <c r="I267" s="7" t="s">
        <v>42</v>
      </c>
      <c r="J267" s="7">
        <v>60695694.225442186</v>
      </c>
      <c r="K267" s="8"/>
      <c r="L267" s="1"/>
      <c r="M267" s="2"/>
      <c r="N267" s="2"/>
    </row>
    <row r="268" spans="1:15" ht="12.5" x14ac:dyDescent="0.25">
      <c r="A268" s="3" t="s">
        <v>12</v>
      </c>
      <c r="B268" s="3" t="s">
        <v>104</v>
      </c>
      <c r="C268" s="7" t="s">
        <v>31</v>
      </c>
      <c r="D268" s="7" t="s">
        <v>32</v>
      </c>
      <c r="E268" s="7" t="s">
        <v>33</v>
      </c>
      <c r="F268" s="7" t="s">
        <v>64</v>
      </c>
      <c r="G268" s="7">
        <v>2017</v>
      </c>
      <c r="H268" s="7">
        <v>2018</v>
      </c>
      <c r="I268" s="7" t="s">
        <v>43</v>
      </c>
      <c r="J268" s="7">
        <v>0</v>
      </c>
      <c r="K268" s="8"/>
      <c r="L268" s="1"/>
      <c r="M268" s="2"/>
      <c r="N268" s="2"/>
    </row>
    <row r="269" spans="1:15" ht="12.5" x14ac:dyDescent="0.25">
      <c r="A269" s="3" t="s">
        <v>12</v>
      </c>
      <c r="B269" s="3" t="s">
        <v>104</v>
      </c>
      <c r="C269" s="7" t="s">
        <v>31</v>
      </c>
      <c r="D269" s="7" t="s">
        <v>32</v>
      </c>
      <c r="E269" s="7" t="s">
        <v>33</v>
      </c>
      <c r="F269" s="7" t="s">
        <v>64</v>
      </c>
      <c r="G269" s="7">
        <v>2017</v>
      </c>
      <c r="H269" s="7">
        <v>2018</v>
      </c>
      <c r="I269" s="7" t="s">
        <v>44</v>
      </c>
      <c r="J269" s="7">
        <v>53036631.27152399</v>
      </c>
      <c r="K269" s="8"/>
      <c r="L269" s="1"/>
      <c r="M269" s="2"/>
      <c r="N269" s="2"/>
    </row>
    <row r="270" spans="1:15" ht="12.5" x14ac:dyDescent="0.25">
      <c r="A270" s="3" t="s">
        <v>12</v>
      </c>
      <c r="B270" s="3" t="s">
        <v>104</v>
      </c>
      <c r="C270" s="7" t="s">
        <v>31</v>
      </c>
      <c r="D270" s="7" t="s">
        <v>32</v>
      </c>
      <c r="E270" s="7" t="s">
        <v>33</v>
      </c>
      <c r="F270" s="7" t="s">
        <v>64</v>
      </c>
      <c r="G270" s="7">
        <v>2017</v>
      </c>
      <c r="H270" s="7">
        <v>2018</v>
      </c>
      <c r="I270" s="7" t="s">
        <v>45</v>
      </c>
      <c r="J270" s="7">
        <v>7659062.9539182</v>
      </c>
      <c r="K270" s="8"/>
      <c r="L270" s="1"/>
      <c r="M270" s="2"/>
      <c r="N270" s="2"/>
    </row>
    <row r="271" spans="1:15" ht="12.5" x14ac:dyDescent="0.25">
      <c r="A271" s="3" t="s">
        <v>12</v>
      </c>
      <c r="B271" s="3" t="s">
        <v>104</v>
      </c>
      <c r="C271" s="7" t="s">
        <v>31</v>
      </c>
      <c r="D271" s="7" t="s">
        <v>32</v>
      </c>
      <c r="E271" s="7" t="s">
        <v>33</v>
      </c>
      <c r="F271" s="7" t="s">
        <v>64</v>
      </c>
      <c r="G271" s="7">
        <v>2017</v>
      </c>
      <c r="H271" s="7">
        <v>2018</v>
      </c>
      <c r="I271" s="7" t="s">
        <v>46</v>
      </c>
      <c r="J271" s="7">
        <v>0</v>
      </c>
      <c r="K271" s="8"/>
      <c r="L271" s="1"/>
      <c r="M271" s="2"/>
      <c r="N271" s="2"/>
    </row>
    <row r="272" spans="1:15" ht="12.5" x14ac:dyDescent="0.25">
      <c r="A272" s="3" t="s">
        <v>12</v>
      </c>
      <c r="B272" s="3" t="s">
        <v>104</v>
      </c>
      <c r="C272" s="7" t="s">
        <v>31</v>
      </c>
      <c r="D272" s="7" t="s">
        <v>32</v>
      </c>
      <c r="E272" s="7" t="s">
        <v>33</v>
      </c>
      <c r="F272" s="7" t="s">
        <v>64</v>
      </c>
      <c r="G272" s="7">
        <v>2017</v>
      </c>
      <c r="H272" s="7">
        <v>2018</v>
      </c>
      <c r="I272" s="7" t="s">
        <v>47</v>
      </c>
      <c r="J272" s="7">
        <v>32841694.036047753</v>
      </c>
      <c r="K272" s="8"/>
      <c r="L272" s="1"/>
      <c r="M272" s="2"/>
      <c r="N272" s="2"/>
    </row>
    <row r="273" spans="1:15" ht="12.5" x14ac:dyDescent="0.25">
      <c r="A273" s="3" t="s">
        <v>12</v>
      </c>
      <c r="B273" s="3" t="s">
        <v>104</v>
      </c>
      <c r="C273" s="7" t="s">
        <v>31</v>
      </c>
      <c r="D273" s="7" t="s">
        <v>32</v>
      </c>
      <c r="E273" s="7" t="s">
        <v>33</v>
      </c>
      <c r="F273" s="7" t="s">
        <v>64</v>
      </c>
      <c r="G273" s="7">
        <v>2017</v>
      </c>
      <c r="H273" s="7">
        <v>2018</v>
      </c>
      <c r="I273" s="7" t="s">
        <v>48</v>
      </c>
      <c r="J273" s="7">
        <v>32841694.036047753</v>
      </c>
      <c r="K273" s="8"/>
      <c r="L273" s="1"/>
      <c r="M273" s="2"/>
      <c r="N273" s="2"/>
    </row>
    <row r="274" spans="1:15" ht="12.5" x14ac:dyDescent="0.25">
      <c r="A274" s="3" t="s">
        <v>12</v>
      </c>
      <c r="B274" s="3" t="s">
        <v>104</v>
      </c>
      <c r="C274" s="7" t="s">
        <v>31</v>
      </c>
      <c r="D274" s="7" t="s">
        <v>32</v>
      </c>
      <c r="E274" s="7" t="s">
        <v>33</v>
      </c>
      <c r="F274" s="7" t="s">
        <v>64</v>
      </c>
      <c r="G274" s="7">
        <v>2017</v>
      </c>
      <c r="H274" s="7">
        <v>2018</v>
      </c>
      <c r="I274" s="7" t="s">
        <v>49</v>
      </c>
      <c r="J274" s="7">
        <v>0</v>
      </c>
      <c r="K274" s="8"/>
      <c r="L274" s="1"/>
      <c r="M274" s="2"/>
      <c r="N274" s="2"/>
    </row>
    <row r="275" spans="1:15" ht="12.5" x14ac:dyDescent="0.25">
      <c r="A275" s="3" t="s">
        <v>12</v>
      </c>
      <c r="B275" s="3" t="s">
        <v>104</v>
      </c>
      <c r="C275" s="7" t="s">
        <v>31</v>
      </c>
      <c r="D275" s="7" t="s">
        <v>32</v>
      </c>
      <c r="E275" s="7" t="s">
        <v>33</v>
      </c>
      <c r="F275" s="7" t="s">
        <v>64</v>
      </c>
      <c r="G275" s="7">
        <v>2017</v>
      </c>
      <c r="H275" s="7">
        <v>2018</v>
      </c>
      <c r="I275" s="7" t="s">
        <v>50</v>
      </c>
      <c r="J275" s="7">
        <v>86462754.391388983</v>
      </c>
      <c r="K275" s="8"/>
      <c r="L275" s="1"/>
      <c r="M275" s="2"/>
      <c r="N275" s="2"/>
    </row>
    <row r="276" spans="1:15" ht="12.5" x14ac:dyDescent="0.25">
      <c r="A276" s="3" t="s">
        <v>12</v>
      </c>
      <c r="B276" s="3" t="s">
        <v>104</v>
      </c>
      <c r="C276" s="7" t="s">
        <v>31</v>
      </c>
      <c r="D276" s="7" t="s">
        <v>32</v>
      </c>
      <c r="E276" s="7" t="s">
        <v>33</v>
      </c>
      <c r="F276" s="7" t="s">
        <v>64</v>
      </c>
      <c r="G276" s="7">
        <v>2017</v>
      </c>
      <c r="H276" s="7">
        <v>2018</v>
      </c>
      <c r="I276" s="7" t="s">
        <v>51</v>
      </c>
      <c r="J276" s="7">
        <v>23458352.882891253</v>
      </c>
      <c r="K276" s="8"/>
      <c r="L276" s="1"/>
      <c r="M276" s="2"/>
      <c r="N276" s="2"/>
      <c r="O276" s="7"/>
    </row>
    <row r="277" spans="1:15" ht="12.5" x14ac:dyDescent="0.25">
      <c r="A277" s="3" t="s">
        <v>12</v>
      </c>
      <c r="B277" s="3" t="s">
        <v>104</v>
      </c>
      <c r="C277" s="7" t="s">
        <v>31</v>
      </c>
      <c r="D277" s="7" t="s">
        <v>32</v>
      </c>
      <c r="E277" s="7" t="s">
        <v>33</v>
      </c>
      <c r="F277" s="7" t="s">
        <v>64</v>
      </c>
      <c r="G277" s="7">
        <v>2017</v>
      </c>
      <c r="H277" s="7">
        <v>2018</v>
      </c>
      <c r="I277" s="7" t="s">
        <v>52</v>
      </c>
      <c r="J277" s="7">
        <v>37533364.612626009</v>
      </c>
      <c r="K277" s="8"/>
      <c r="L277" s="1"/>
      <c r="M277" s="2"/>
      <c r="N277" s="2"/>
    </row>
    <row r="278" spans="1:15" ht="12.5" x14ac:dyDescent="0.25">
      <c r="A278" s="3" t="s">
        <v>12</v>
      </c>
      <c r="B278" s="3" t="s">
        <v>104</v>
      </c>
      <c r="C278" s="7" t="s">
        <v>31</v>
      </c>
      <c r="D278" s="7" t="s">
        <v>32</v>
      </c>
      <c r="E278" s="7" t="s">
        <v>33</v>
      </c>
      <c r="F278" s="7" t="s">
        <v>64</v>
      </c>
      <c r="G278" s="7">
        <v>2017</v>
      </c>
      <c r="H278" s="7">
        <v>2018</v>
      </c>
      <c r="I278" s="7" t="s">
        <v>53</v>
      </c>
      <c r="J278" s="7">
        <v>29532222.95570102</v>
      </c>
      <c r="K278" s="8"/>
      <c r="L278" s="1"/>
      <c r="M278" s="2"/>
      <c r="N278" s="2"/>
      <c r="O278" s="7"/>
    </row>
    <row r="279" spans="1:15" ht="12.5" x14ac:dyDescent="0.25">
      <c r="A279" s="3" t="s">
        <v>12</v>
      </c>
      <c r="B279" s="3" t="s">
        <v>104</v>
      </c>
      <c r="C279" s="7" t="s">
        <v>31</v>
      </c>
      <c r="D279" s="7" t="s">
        <v>32</v>
      </c>
      <c r="E279" s="7" t="s">
        <v>33</v>
      </c>
      <c r="F279" s="7" t="s">
        <v>64</v>
      </c>
      <c r="G279" s="7">
        <v>2017</v>
      </c>
      <c r="H279" s="7">
        <v>2018</v>
      </c>
      <c r="I279" s="7" t="s">
        <v>54</v>
      </c>
      <c r="J279" s="7">
        <v>0</v>
      </c>
      <c r="K279" s="8"/>
      <c r="L279" s="1"/>
      <c r="M279" s="2"/>
      <c r="N279" s="2"/>
    </row>
    <row r="280" spans="1:15" ht="12.5" x14ac:dyDescent="0.25">
      <c r="A280" s="3" t="s">
        <v>12</v>
      </c>
      <c r="B280" s="3" t="s">
        <v>104</v>
      </c>
      <c r="C280" s="7" t="s">
        <v>31</v>
      </c>
      <c r="D280" s="7" t="s">
        <v>32</v>
      </c>
      <c r="E280" s="7" t="s">
        <v>33</v>
      </c>
      <c r="F280" s="7" t="s">
        <v>64</v>
      </c>
      <c r="G280" s="7">
        <v>2017</v>
      </c>
      <c r="H280" s="7">
        <v>2018</v>
      </c>
      <c r="I280" s="7" t="s">
        <v>55</v>
      </c>
      <c r="J280" s="7">
        <v>0</v>
      </c>
      <c r="K280" s="8"/>
      <c r="L280" s="1"/>
      <c r="M280" s="2"/>
      <c r="N280" s="2"/>
    </row>
    <row r="281" spans="1:15" ht="12.5" x14ac:dyDescent="0.25">
      <c r="A281" s="3" t="s">
        <v>12</v>
      </c>
      <c r="B281" s="3" t="s">
        <v>104</v>
      </c>
      <c r="C281" s="7" t="s">
        <v>31</v>
      </c>
      <c r="D281" s="7" t="s">
        <v>32</v>
      </c>
      <c r="E281" s="7" t="s">
        <v>33</v>
      </c>
      <c r="F281" s="7" t="s">
        <v>64</v>
      </c>
      <c r="G281" s="7">
        <v>2017</v>
      </c>
      <c r="H281" s="7">
        <v>2018</v>
      </c>
      <c r="I281" s="7" t="s">
        <v>56</v>
      </c>
      <c r="J281" s="7">
        <v>0</v>
      </c>
      <c r="K281" s="8"/>
      <c r="L281" s="1"/>
      <c r="M281" s="2"/>
      <c r="N281" s="2"/>
    </row>
    <row r="282" spans="1:15" ht="12.5" x14ac:dyDescent="0.25">
      <c r="A282" s="3" t="s">
        <v>12</v>
      </c>
      <c r="B282" s="3" t="s">
        <v>104</v>
      </c>
      <c r="C282" s="7" t="s">
        <v>31</v>
      </c>
      <c r="D282" s="7" t="s">
        <v>32</v>
      </c>
      <c r="E282" s="7" t="s">
        <v>33</v>
      </c>
      <c r="F282" s="7" t="s">
        <v>64</v>
      </c>
      <c r="G282" s="7">
        <v>2017</v>
      </c>
      <c r="H282" s="7">
        <v>2018</v>
      </c>
      <c r="I282" s="7" t="s">
        <v>57</v>
      </c>
      <c r="J282" s="7">
        <v>0</v>
      </c>
      <c r="K282" s="8"/>
      <c r="L282" s="1"/>
      <c r="M282" s="2"/>
      <c r="N282" s="2"/>
    </row>
    <row r="283" spans="1:15" ht="12.5" x14ac:dyDescent="0.25">
      <c r="A283" s="3" t="s">
        <v>12</v>
      </c>
      <c r="B283" s="3" t="s">
        <v>104</v>
      </c>
      <c r="C283" s="7" t="s">
        <v>31</v>
      </c>
      <c r="D283" s="7" t="s">
        <v>32</v>
      </c>
      <c r="E283" s="7" t="s">
        <v>33</v>
      </c>
      <c r="F283" s="7" t="s">
        <v>64</v>
      </c>
      <c r="G283" s="7">
        <v>2017</v>
      </c>
      <c r="H283" s="7">
        <v>2018</v>
      </c>
      <c r="I283" s="7" t="s">
        <v>58</v>
      </c>
      <c r="J283" s="7">
        <v>0</v>
      </c>
      <c r="K283" s="8"/>
      <c r="L283" s="1"/>
      <c r="M283" s="2"/>
      <c r="N283" s="2"/>
      <c r="O283" s="7"/>
    </row>
    <row r="284" spans="1:15" ht="12.5" x14ac:dyDescent="0.25">
      <c r="A284" s="3" t="s">
        <v>12</v>
      </c>
      <c r="B284" s="3" t="s">
        <v>104</v>
      </c>
      <c r="C284" s="7" t="s">
        <v>31</v>
      </c>
      <c r="D284" s="7" t="s">
        <v>32</v>
      </c>
      <c r="E284" s="7" t="s">
        <v>33</v>
      </c>
      <c r="F284" s="7" t="s">
        <v>64</v>
      </c>
      <c r="G284" s="7">
        <v>2017</v>
      </c>
      <c r="H284" s="7">
        <v>2018</v>
      </c>
      <c r="I284" s="7" t="s">
        <v>59</v>
      </c>
      <c r="J284" s="7">
        <v>0</v>
      </c>
      <c r="K284" s="8"/>
      <c r="L284" s="1"/>
      <c r="M284" s="2"/>
      <c r="N284" s="2"/>
    </row>
    <row r="285" spans="1:15" ht="12.5" x14ac:dyDescent="0.25">
      <c r="A285" s="3" t="s">
        <v>12</v>
      </c>
      <c r="B285" s="3" t="s">
        <v>104</v>
      </c>
      <c r="C285" s="7" t="s">
        <v>31</v>
      </c>
      <c r="D285" s="7" t="s">
        <v>32</v>
      </c>
      <c r="E285" s="7" t="s">
        <v>33</v>
      </c>
      <c r="F285" s="7" t="s">
        <v>64</v>
      </c>
      <c r="G285" s="7">
        <v>2017</v>
      </c>
      <c r="H285" s="7">
        <v>2018</v>
      </c>
      <c r="I285" s="7" t="s">
        <v>60</v>
      </c>
      <c r="J285" s="7">
        <v>0</v>
      </c>
      <c r="K285" s="8"/>
      <c r="L285" s="1"/>
      <c r="M285" s="2"/>
      <c r="N285" s="2"/>
    </row>
    <row r="286" spans="1:15" ht="12.5" x14ac:dyDescent="0.25">
      <c r="A286" s="3" t="s">
        <v>12</v>
      </c>
      <c r="B286" s="3" t="s">
        <v>104</v>
      </c>
      <c r="C286" s="7" t="s">
        <v>31</v>
      </c>
      <c r="D286" s="7" t="s">
        <v>32</v>
      </c>
      <c r="E286" s="7" t="s">
        <v>33</v>
      </c>
      <c r="F286" s="7" t="s">
        <v>64</v>
      </c>
      <c r="G286" s="7">
        <v>2017</v>
      </c>
      <c r="H286" s="7">
        <v>2018</v>
      </c>
      <c r="I286" s="7" t="s">
        <v>61</v>
      </c>
      <c r="J286" s="7">
        <v>0</v>
      </c>
      <c r="K286" s="8"/>
      <c r="L286" s="1"/>
      <c r="M286" s="2"/>
      <c r="N286" s="2"/>
    </row>
    <row r="287" spans="1:15" ht="12.5" x14ac:dyDescent="0.25">
      <c r="A287" s="3" t="s">
        <v>12</v>
      </c>
      <c r="B287" s="3" t="s">
        <v>104</v>
      </c>
      <c r="C287" s="7" t="s">
        <v>31</v>
      </c>
      <c r="D287" s="7" t="s">
        <v>32</v>
      </c>
      <c r="E287" s="7" t="s">
        <v>33</v>
      </c>
      <c r="F287" s="7" t="s">
        <v>64</v>
      </c>
      <c r="G287" s="7">
        <v>2017</v>
      </c>
      <c r="H287" s="7">
        <v>2018</v>
      </c>
      <c r="I287" s="7" t="s">
        <v>62</v>
      </c>
      <c r="J287" s="7">
        <v>24957016.017673668</v>
      </c>
      <c r="K287" s="8"/>
      <c r="L287" s="1"/>
      <c r="M287" s="2"/>
      <c r="N287" s="2"/>
    </row>
    <row r="288" spans="1:15" ht="12.5" x14ac:dyDescent="0.25">
      <c r="A288" s="3" t="s">
        <v>13</v>
      </c>
      <c r="B288" s="3" t="s">
        <v>106</v>
      </c>
      <c r="C288" s="7"/>
      <c r="D288" s="7" t="s">
        <v>32</v>
      </c>
      <c r="E288" s="7" t="s">
        <v>33</v>
      </c>
      <c r="F288" s="7" t="s">
        <v>64</v>
      </c>
      <c r="G288" s="7">
        <v>2017</v>
      </c>
      <c r="H288" s="7">
        <v>2019</v>
      </c>
      <c r="I288" s="7" t="s">
        <v>35</v>
      </c>
      <c r="J288" s="7"/>
      <c r="K288" s="8"/>
      <c r="L288" s="1" t="s">
        <v>36</v>
      </c>
      <c r="M288" s="2"/>
      <c r="N288" s="2"/>
    </row>
    <row r="289" spans="1:15" ht="12.5" x14ac:dyDescent="0.25">
      <c r="A289" s="3" t="s">
        <v>13</v>
      </c>
      <c r="B289" s="3" t="s">
        <v>106</v>
      </c>
      <c r="C289" s="7"/>
      <c r="D289" s="7" t="s">
        <v>32</v>
      </c>
      <c r="E289" s="7" t="s">
        <v>33</v>
      </c>
      <c r="F289" s="7" t="s">
        <v>64</v>
      </c>
      <c r="G289" s="7">
        <v>2017</v>
      </c>
      <c r="H289" s="7">
        <v>2019</v>
      </c>
      <c r="I289" s="7" t="s">
        <v>37</v>
      </c>
      <c r="J289" s="7"/>
      <c r="K289" s="8"/>
      <c r="L289" s="1"/>
      <c r="M289" s="2"/>
      <c r="N289" s="2"/>
    </row>
    <row r="290" spans="1:15" ht="12.5" x14ac:dyDescent="0.25">
      <c r="A290" s="3" t="s">
        <v>13</v>
      </c>
      <c r="B290" s="3" t="s">
        <v>106</v>
      </c>
      <c r="C290" s="7"/>
      <c r="D290" s="7" t="s">
        <v>32</v>
      </c>
      <c r="E290" s="7" t="s">
        <v>33</v>
      </c>
      <c r="F290" s="7" t="s">
        <v>64</v>
      </c>
      <c r="G290" s="7">
        <v>2017</v>
      </c>
      <c r="H290" s="7">
        <v>2019</v>
      </c>
      <c r="I290" s="7" t="s">
        <v>39</v>
      </c>
      <c r="J290" s="7">
        <v>43016606.219999999</v>
      </c>
      <c r="K290" s="8"/>
      <c r="L290" s="1"/>
      <c r="M290" s="2"/>
      <c r="N290" s="2"/>
    </row>
    <row r="291" spans="1:15" ht="12.5" x14ac:dyDescent="0.25">
      <c r="A291" s="3" t="s">
        <v>13</v>
      </c>
      <c r="B291" s="3" t="s">
        <v>106</v>
      </c>
      <c r="C291" s="7"/>
      <c r="D291" s="7" t="s">
        <v>32</v>
      </c>
      <c r="E291" s="7" t="s">
        <v>33</v>
      </c>
      <c r="F291" s="7" t="s">
        <v>64</v>
      </c>
      <c r="G291" s="7">
        <v>2017</v>
      </c>
      <c r="H291" s="7">
        <v>2019</v>
      </c>
      <c r="I291" s="7" t="s">
        <v>40</v>
      </c>
      <c r="J291" s="7" t="s">
        <v>28</v>
      </c>
      <c r="K291" s="8"/>
      <c r="L291" s="1"/>
      <c r="M291" s="2"/>
      <c r="N291" s="2"/>
    </row>
    <row r="292" spans="1:15" ht="12.5" x14ac:dyDescent="0.25">
      <c r="A292" s="3" t="s">
        <v>13</v>
      </c>
      <c r="B292" s="3" t="s">
        <v>106</v>
      </c>
      <c r="C292" s="7"/>
      <c r="D292" s="7" t="s">
        <v>32</v>
      </c>
      <c r="E292" s="7" t="s">
        <v>33</v>
      </c>
      <c r="F292" s="7" t="s">
        <v>64</v>
      </c>
      <c r="G292" s="7">
        <v>2017</v>
      </c>
      <c r="H292" s="7">
        <v>2019</v>
      </c>
      <c r="I292" s="7" t="s">
        <v>41</v>
      </c>
      <c r="J292" s="7"/>
      <c r="K292" s="8"/>
      <c r="L292" s="1"/>
      <c r="M292" s="2"/>
      <c r="N292" s="2"/>
    </row>
    <row r="293" spans="1:15" ht="12.5" x14ac:dyDescent="0.25">
      <c r="A293" s="3" t="s">
        <v>13</v>
      </c>
      <c r="B293" s="3" t="s">
        <v>106</v>
      </c>
      <c r="C293" s="7"/>
      <c r="D293" s="7" t="s">
        <v>32</v>
      </c>
      <c r="E293" s="7" t="s">
        <v>33</v>
      </c>
      <c r="F293" s="7" t="s">
        <v>64</v>
      </c>
      <c r="G293" s="7">
        <v>2017</v>
      </c>
      <c r="H293" s="7">
        <v>2019</v>
      </c>
      <c r="I293" s="7" t="s">
        <v>42</v>
      </c>
      <c r="J293" s="7">
        <v>1199104.21</v>
      </c>
      <c r="K293" s="8"/>
      <c r="L293" s="1"/>
      <c r="M293" s="2"/>
      <c r="N293" s="2"/>
    </row>
    <row r="294" spans="1:15" ht="12.5" x14ac:dyDescent="0.25">
      <c r="A294" s="3" t="s">
        <v>13</v>
      </c>
      <c r="B294" s="3" t="s">
        <v>106</v>
      </c>
      <c r="C294" s="7"/>
      <c r="D294" s="7" t="s">
        <v>32</v>
      </c>
      <c r="E294" s="7" t="s">
        <v>33</v>
      </c>
      <c r="F294" s="7" t="s">
        <v>64</v>
      </c>
      <c r="G294" s="7">
        <v>2017</v>
      </c>
      <c r="H294" s="7">
        <v>2019</v>
      </c>
      <c r="I294" s="7" t="s">
        <v>43</v>
      </c>
      <c r="J294" s="7">
        <v>0</v>
      </c>
      <c r="K294" s="8"/>
      <c r="L294" s="1"/>
      <c r="M294" s="2"/>
      <c r="N294" s="2"/>
    </row>
    <row r="295" spans="1:15" ht="12.5" x14ac:dyDescent="0.25">
      <c r="A295" s="3" t="s">
        <v>13</v>
      </c>
      <c r="B295" s="3" t="s">
        <v>106</v>
      </c>
      <c r="C295" s="7"/>
      <c r="D295" s="7" t="s">
        <v>32</v>
      </c>
      <c r="E295" s="7" t="s">
        <v>33</v>
      </c>
      <c r="F295" s="7" t="s">
        <v>64</v>
      </c>
      <c r="G295" s="7">
        <v>2017</v>
      </c>
      <c r="H295" s="7">
        <v>2019</v>
      </c>
      <c r="I295" s="7" t="s">
        <v>44</v>
      </c>
      <c r="J295" s="7">
        <v>1199104.21</v>
      </c>
      <c r="K295" s="8"/>
      <c r="L295" s="1"/>
      <c r="M295" s="2"/>
      <c r="N295" s="2"/>
    </row>
    <row r="296" spans="1:15" ht="12.5" x14ac:dyDescent="0.25">
      <c r="A296" s="3" t="s">
        <v>13</v>
      </c>
      <c r="B296" s="3" t="s">
        <v>106</v>
      </c>
      <c r="C296" s="7"/>
      <c r="D296" s="7" t="s">
        <v>32</v>
      </c>
      <c r="E296" s="7" t="s">
        <v>33</v>
      </c>
      <c r="F296" s="7" t="s">
        <v>64</v>
      </c>
      <c r="G296" s="7">
        <v>2017</v>
      </c>
      <c r="H296" s="7">
        <v>2019</v>
      </c>
      <c r="I296" s="7" t="s">
        <v>45</v>
      </c>
      <c r="J296" s="7">
        <v>0</v>
      </c>
      <c r="K296" s="8"/>
      <c r="L296" s="1"/>
      <c r="M296" s="2"/>
      <c r="N296" s="2"/>
    </row>
    <row r="297" spans="1:15" ht="12.5" x14ac:dyDescent="0.25">
      <c r="A297" s="3" t="s">
        <v>13</v>
      </c>
      <c r="B297" s="3" t="s">
        <v>106</v>
      </c>
      <c r="C297" s="7"/>
      <c r="D297" s="7" t="s">
        <v>32</v>
      </c>
      <c r="E297" s="7" t="s">
        <v>33</v>
      </c>
      <c r="F297" s="7" t="s">
        <v>64</v>
      </c>
      <c r="G297" s="7">
        <v>2017</v>
      </c>
      <c r="H297" s="7">
        <v>2019</v>
      </c>
      <c r="I297" s="7" t="s">
        <v>46</v>
      </c>
      <c r="J297" s="7">
        <v>0</v>
      </c>
      <c r="K297" s="8"/>
      <c r="L297" s="1"/>
      <c r="M297" s="2"/>
      <c r="N297" s="2"/>
      <c r="O297" s="7"/>
    </row>
    <row r="298" spans="1:15" ht="12.5" x14ac:dyDescent="0.25">
      <c r="A298" s="3" t="s">
        <v>13</v>
      </c>
      <c r="B298" s="3" t="s">
        <v>106</v>
      </c>
      <c r="C298" s="7"/>
      <c r="D298" s="7" t="s">
        <v>32</v>
      </c>
      <c r="E298" s="7" t="s">
        <v>33</v>
      </c>
      <c r="F298" s="7" t="s">
        <v>64</v>
      </c>
      <c r="G298" s="7">
        <v>2017</v>
      </c>
      <c r="H298" s="7">
        <v>2019</v>
      </c>
      <c r="I298" s="7" t="s">
        <v>47</v>
      </c>
      <c r="J298" s="7">
        <v>0</v>
      </c>
      <c r="K298" s="8"/>
      <c r="L298" s="1"/>
      <c r="M298" s="2"/>
      <c r="N298" s="2"/>
    </row>
    <row r="299" spans="1:15" ht="12.5" x14ac:dyDescent="0.25">
      <c r="A299" s="3" t="s">
        <v>13</v>
      </c>
      <c r="B299" s="3" t="s">
        <v>106</v>
      </c>
      <c r="C299" s="7"/>
      <c r="D299" s="7" t="s">
        <v>32</v>
      </c>
      <c r="E299" s="7" t="s">
        <v>33</v>
      </c>
      <c r="F299" s="7" t="s">
        <v>64</v>
      </c>
      <c r="G299" s="7">
        <v>2017</v>
      </c>
      <c r="H299" s="7">
        <v>2019</v>
      </c>
      <c r="I299" s="7" t="s">
        <v>48</v>
      </c>
      <c r="J299" s="7">
        <v>0</v>
      </c>
      <c r="K299" s="8"/>
      <c r="L299" s="1"/>
      <c r="M299" s="2"/>
      <c r="N299" s="2"/>
    </row>
    <row r="300" spans="1:15" ht="12.5" x14ac:dyDescent="0.25">
      <c r="A300" s="3" t="s">
        <v>13</v>
      </c>
      <c r="B300" s="3" t="s">
        <v>106</v>
      </c>
      <c r="C300" s="7"/>
      <c r="D300" s="7" t="s">
        <v>32</v>
      </c>
      <c r="E300" s="7" t="s">
        <v>33</v>
      </c>
      <c r="F300" s="7" t="s">
        <v>64</v>
      </c>
      <c r="G300" s="7">
        <v>2017</v>
      </c>
      <c r="H300" s="7">
        <v>2019</v>
      </c>
      <c r="I300" s="7" t="s">
        <v>49</v>
      </c>
      <c r="J300" s="7">
        <v>0</v>
      </c>
      <c r="K300" s="8"/>
      <c r="L300" s="1"/>
      <c r="M300" s="2"/>
      <c r="N300" s="2"/>
    </row>
    <row r="301" spans="1:15" ht="12.5" x14ac:dyDescent="0.25">
      <c r="A301" s="3" t="s">
        <v>13</v>
      </c>
      <c r="B301" s="3" t="s">
        <v>106</v>
      </c>
      <c r="C301" s="7"/>
      <c r="D301" s="7" t="s">
        <v>32</v>
      </c>
      <c r="E301" s="7" t="s">
        <v>33</v>
      </c>
      <c r="F301" s="7" t="s">
        <v>64</v>
      </c>
      <c r="G301" s="7">
        <v>2017</v>
      </c>
      <c r="H301" s="7">
        <v>2019</v>
      </c>
      <c r="I301" s="7" t="s">
        <v>50</v>
      </c>
      <c r="J301" s="7">
        <v>10129293.25</v>
      </c>
      <c r="K301" s="8"/>
      <c r="L301" s="1"/>
      <c r="M301" s="2"/>
      <c r="N301" s="2"/>
      <c r="O301" s="7"/>
    </row>
    <row r="302" spans="1:15" ht="12.5" x14ac:dyDescent="0.25">
      <c r="A302" s="3" t="s">
        <v>13</v>
      </c>
      <c r="B302" s="3" t="s">
        <v>106</v>
      </c>
      <c r="C302" s="7"/>
      <c r="D302" s="7" t="s">
        <v>32</v>
      </c>
      <c r="E302" s="7" t="s">
        <v>33</v>
      </c>
      <c r="F302" s="7" t="s">
        <v>64</v>
      </c>
      <c r="G302" s="7">
        <v>2017</v>
      </c>
      <c r="H302" s="7">
        <v>2019</v>
      </c>
      <c r="I302" s="7" t="s">
        <v>51</v>
      </c>
      <c r="J302" s="7">
        <v>4341086.2324999999</v>
      </c>
      <c r="K302" s="8"/>
      <c r="L302" s="1"/>
      <c r="M302" s="2"/>
      <c r="N302" s="2"/>
    </row>
    <row r="303" spans="1:15" ht="12.5" x14ac:dyDescent="0.25">
      <c r="A303" s="3" t="s">
        <v>13</v>
      </c>
      <c r="B303" s="3" t="s">
        <v>106</v>
      </c>
      <c r="C303" s="7"/>
      <c r="D303" s="7" t="s">
        <v>32</v>
      </c>
      <c r="E303" s="7" t="s">
        <v>33</v>
      </c>
      <c r="F303" s="7" t="s">
        <v>64</v>
      </c>
      <c r="G303" s="7">
        <v>2017</v>
      </c>
      <c r="H303" s="7">
        <v>2019</v>
      </c>
      <c r="I303" s="7" t="s">
        <v>52</v>
      </c>
      <c r="J303" s="7">
        <v>13023258.6975</v>
      </c>
      <c r="K303" s="8"/>
      <c r="L303" s="1"/>
      <c r="M303" s="2"/>
      <c r="N303" s="2"/>
      <c r="O303" s="7"/>
    </row>
    <row r="304" spans="1:15" ht="12.5" x14ac:dyDescent="0.25">
      <c r="A304" s="3" t="s">
        <v>13</v>
      </c>
      <c r="B304" s="3" t="s">
        <v>106</v>
      </c>
      <c r="C304" s="7"/>
      <c r="D304" s="7" t="s">
        <v>32</v>
      </c>
      <c r="E304" s="7" t="s">
        <v>33</v>
      </c>
      <c r="F304" s="7" t="s">
        <v>64</v>
      </c>
      <c r="G304" s="7">
        <v>2017</v>
      </c>
      <c r="H304" s="7">
        <v>2019</v>
      </c>
      <c r="I304" s="7" t="s">
        <v>53</v>
      </c>
      <c r="J304" s="7">
        <v>6054731.7499999991</v>
      </c>
      <c r="K304" s="8"/>
      <c r="L304" s="1"/>
      <c r="M304" s="2"/>
      <c r="N304" s="2"/>
    </row>
    <row r="305" spans="1:14" ht="12.5" x14ac:dyDescent="0.25">
      <c r="A305" s="3" t="s">
        <v>13</v>
      </c>
      <c r="B305" s="3" t="s">
        <v>106</v>
      </c>
      <c r="C305" s="7"/>
      <c r="D305" s="7" t="s">
        <v>32</v>
      </c>
      <c r="E305" s="7" t="s">
        <v>33</v>
      </c>
      <c r="F305" s="7" t="s">
        <v>64</v>
      </c>
      <c r="G305" s="7">
        <v>2017</v>
      </c>
      <c r="H305" s="7">
        <v>2019</v>
      </c>
      <c r="I305" s="7" t="s">
        <v>54</v>
      </c>
      <c r="J305" s="7">
        <v>0</v>
      </c>
      <c r="K305" s="8"/>
      <c r="L305" s="1"/>
      <c r="M305" s="2"/>
      <c r="N305" s="2"/>
    </row>
    <row r="306" spans="1:14" ht="12.5" x14ac:dyDescent="0.25">
      <c r="A306" s="3" t="s">
        <v>13</v>
      </c>
      <c r="B306" s="3" t="s">
        <v>106</v>
      </c>
      <c r="C306" s="7"/>
      <c r="D306" s="7" t="s">
        <v>32</v>
      </c>
      <c r="E306" s="7" t="s">
        <v>33</v>
      </c>
      <c r="F306" s="7" t="s">
        <v>64</v>
      </c>
      <c r="G306" s="7">
        <v>2017</v>
      </c>
      <c r="H306" s="7">
        <v>2019</v>
      </c>
      <c r="I306" s="7" t="s">
        <v>55</v>
      </c>
      <c r="J306" s="7">
        <v>0</v>
      </c>
      <c r="K306" s="8"/>
      <c r="L306" s="1"/>
      <c r="M306" s="2"/>
      <c r="N306" s="2"/>
    </row>
    <row r="307" spans="1:14" ht="12.5" x14ac:dyDescent="0.25">
      <c r="A307" s="3" t="s">
        <v>13</v>
      </c>
      <c r="B307" s="3" t="s">
        <v>106</v>
      </c>
      <c r="C307" s="7"/>
      <c r="D307" s="7" t="s">
        <v>32</v>
      </c>
      <c r="E307" s="7" t="s">
        <v>33</v>
      </c>
      <c r="F307" s="7" t="s">
        <v>64</v>
      </c>
      <c r="G307" s="7">
        <v>2017</v>
      </c>
      <c r="H307" s="7">
        <v>2019</v>
      </c>
      <c r="I307" s="7" t="s">
        <v>56</v>
      </c>
      <c r="J307" s="7">
        <v>0</v>
      </c>
      <c r="K307" s="8"/>
      <c r="L307" s="1"/>
      <c r="M307" s="2"/>
      <c r="N307" s="2"/>
    </row>
    <row r="308" spans="1:14" ht="12.5" x14ac:dyDescent="0.25">
      <c r="A308" s="3" t="s">
        <v>13</v>
      </c>
      <c r="B308" s="3" t="s">
        <v>106</v>
      </c>
      <c r="C308" s="7"/>
      <c r="D308" s="7" t="s">
        <v>32</v>
      </c>
      <c r="E308" s="7" t="s">
        <v>33</v>
      </c>
      <c r="F308" s="7" t="s">
        <v>64</v>
      </c>
      <c r="G308" s="7">
        <v>2017</v>
      </c>
      <c r="H308" s="7">
        <v>2019</v>
      </c>
      <c r="I308" s="7" t="s">
        <v>57</v>
      </c>
      <c r="J308" s="7">
        <v>0</v>
      </c>
      <c r="K308" s="8"/>
      <c r="L308" s="1"/>
      <c r="M308" s="2"/>
      <c r="N308" s="2"/>
    </row>
    <row r="309" spans="1:14" ht="12.5" x14ac:dyDescent="0.25">
      <c r="A309" s="3" t="s">
        <v>13</v>
      </c>
      <c r="B309" s="3" t="s">
        <v>106</v>
      </c>
      <c r="C309" s="7"/>
      <c r="D309" s="7" t="s">
        <v>32</v>
      </c>
      <c r="E309" s="7" t="s">
        <v>33</v>
      </c>
      <c r="F309" s="7" t="s">
        <v>64</v>
      </c>
      <c r="G309" s="7">
        <v>2017</v>
      </c>
      <c r="H309" s="7">
        <v>2019</v>
      </c>
      <c r="I309" s="7" t="s">
        <v>58</v>
      </c>
      <c r="J309" s="7">
        <v>0</v>
      </c>
      <c r="K309" s="8"/>
      <c r="L309" s="1"/>
      <c r="M309" s="2"/>
      <c r="N309" s="2"/>
    </row>
    <row r="310" spans="1:14" ht="12.5" x14ac:dyDescent="0.25">
      <c r="A310" s="3" t="s">
        <v>13</v>
      </c>
      <c r="B310" s="3" t="s">
        <v>106</v>
      </c>
      <c r="C310" s="7"/>
      <c r="D310" s="7" t="s">
        <v>32</v>
      </c>
      <c r="E310" s="7" t="s">
        <v>33</v>
      </c>
      <c r="F310" s="7" t="s">
        <v>64</v>
      </c>
      <c r="G310" s="7">
        <v>2017</v>
      </c>
      <c r="H310" s="7">
        <v>2019</v>
      </c>
      <c r="I310" s="7" t="s">
        <v>59</v>
      </c>
      <c r="J310" s="7">
        <v>0</v>
      </c>
      <c r="K310" s="8"/>
      <c r="L310" s="1"/>
      <c r="M310" s="2"/>
      <c r="N310" s="2"/>
    </row>
    <row r="311" spans="1:14" ht="12.5" x14ac:dyDescent="0.25">
      <c r="A311" s="3" t="s">
        <v>13</v>
      </c>
      <c r="B311" s="3" t="s">
        <v>106</v>
      </c>
      <c r="C311" s="7"/>
      <c r="D311" s="7" t="s">
        <v>32</v>
      </c>
      <c r="E311" s="7" t="s">
        <v>33</v>
      </c>
      <c r="F311" s="7" t="s">
        <v>64</v>
      </c>
      <c r="G311" s="7">
        <v>2017</v>
      </c>
      <c r="H311" s="7">
        <v>2019</v>
      </c>
      <c r="I311" s="7" t="s">
        <v>60</v>
      </c>
      <c r="J311" s="7">
        <v>0</v>
      </c>
      <c r="K311" s="8"/>
      <c r="L311" s="1"/>
      <c r="M311" s="2"/>
      <c r="N311" s="2"/>
    </row>
    <row r="312" spans="1:14" ht="12.5" x14ac:dyDescent="0.25">
      <c r="A312" s="3" t="s">
        <v>13</v>
      </c>
      <c r="B312" s="3" t="s">
        <v>106</v>
      </c>
      <c r="C312" s="7"/>
      <c r="D312" s="7" t="s">
        <v>32</v>
      </c>
      <c r="E312" s="7" t="s">
        <v>33</v>
      </c>
      <c r="F312" s="7" t="s">
        <v>64</v>
      </c>
      <c r="G312" s="7">
        <v>2017</v>
      </c>
      <c r="H312" s="7">
        <v>2019</v>
      </c>
      <c r="I312" s="7" t="s">
        <v>61</v>
      </c>
      <c r="J312" s="7">
        <v>0</v>
      </c>
      <c r="K312" s="8"/>
      <c r="L312" s="1"/>
      <c r="M312" s="2"/>
      <c r="N312" s="2"/>
    </row>
    <row r="313" spans="1:14" ht="12.5" x14ac:dyDescent="0.25">
      <c r="A313" s="3" t="s">
        <v>13</v>
      </c>
      <c r="B313" s="3" t="s">
        <v>106</v>
      </c>
      <c r="C313" s="7"/>
      <c r="D313" s="7" t="s">
        <v>32</v>
      </c>
      <c r="E313" s="7" t="s">
        <v>33</v>
      </c>
      <c r="F313" s="7" t="s">
        <v>64</v>
      </c>
      <c r="G313" s="7">
        <v>2017</v>
      </c>
      <c r="H313" s="7">
        <v>2019</v>
      </c>
      <c r="I313" s="7" t="s">
        <v>62</v>
      </c>
      <c r="J313" s="7">
        <v>8269132.0800000001</v>
      </c>
      <c r="K313" s="8"/>
      <c r="L313" s="1"/>
      <c r="M313" s="2"/>
      <c r="N313" s="2"/>
    </row>
    <row r="314" spans="1:14" ht="12.5" x14ac:dyDescent="0.25">
      <c r="A314" s="3" t="s">
        <v>14</v>
      </c>
      <c r="B314" s="3" t="s">
        <v>107</v>
      </c>
      <c r="C314" s="7"/>
      <c r="D314" s="7" t="s">
        <v>32</v>
      </c>
      <c r="E314" s="7" t="s">
        <v>33</v>
      </c>
      <c r="F314" s="7" t="s">
        <v>64</v>
      </c>
      <c r="G314" s="7">
        <v>2016</v>
      </c>
      <c r="I314" s="7" t="s">
        <v>35</v>
      </c>
      <c r="J314" s="7"/>
      <c r="K314" s="8"/>
      <c r="L314" s="1" t="s">
        <v>36</v>
      </c>
      <c r="M314" s="2"/>
      <c r="N314" s="2"/>
    </row>
    <row r="315" spans="1:14" ht="12.5" x14ac:dyDescent="0.25">
      <c r="A315" s="3" t="s">
        <v>14</v>
      </c>
      <c r="B315" s="3" t="s">
        <v>107</v>
      </c>
      <c r="C315" s="7"/>
      <c r="D315" s="7" t="s">
        <v>32</v>
      </c>
      <c r="E315" s="7" t="s">
        <v>33</v>
      </c>
      <c r="F315" s="7" t="s">
        <v>64</v>
      </c>
      <c r="G315" s="7">
        <v>2016</v>
      </c>
      <c r="I315" s="7" t="s">
        <v>37</v>
      </c>
      <c r="J315" s="7"/>
      <c r="K315" s="8"/>
      <c r="L315" s="1" t="s">
        <v>108</v>
      </c>
      <c r="M315" s="2"/>
      <c r="N315" s="2"/>
    </row>
    <row r="316" spans="1:14" ht="12.5" x14ac:dyDescent="0.25">
      <c r="A316" s="3" t="s">
        <v>14</v>
      </c>
      <c r="B316" s="3" t="s">
        <v>107</v>
      </c>
      <c r="C316" s="7"/>
      <c r="D316" s="7" t="s">
        <v>32</v>
      </c>
      <c r="E316" s="7" t="s">
        <v>33</v>
      </c>
      <c r="F316" s="7" t="s">
        <v>64</v>
      </c>
      <c r="G316" s="7">
        <v>2016</v>
      </c>
      <c r="I316" s="7" t="s">
        <v>39</v>
      </c>
      <c r="J316" s="7">
        <v>243735912.89999998</v>
      </c>
      <c r="K316" s="8"/>
      <c r="L316" s="1"/>
      <c r="M316" s="2"/>
      <c r="N316" s="2"/>
    </row>
    <row r="317" spans="1:14" ht="12.5" x14ac:dyDescent="0.25">
      <c r="A317" s="3" t="s">
        <v>14</v>
      </c>
      <c r="B317" s="3" t="s">
        <v>107</v>
      </c>
      <c r="C317" s="7"/>
      <c r="D317" s="7" t="s">
        <v>32</v>
      </c>
      <c r="E317" s="7" t="s">
        <v>33</v>
      </c>
      <c r="F317" s="7" t="s">
        <v>64</v>
      </c>
      <c r="G317" s="7">
        <v>2016</v>
      </c>
      <c r="I317" s="7" t="s">
        <v>40</v>
      </c>
      <c r="J317" s="7" t="s">
        <v>28</v>
      </c>
      <c r="K317" s="8"/>
      <c r="L317" s="1"/>
      <c r="M317" s="2"/>
      <c r="N317" s="2"/>
    </row>
    <row r="318" spans="1:14" ht="12.5" x14ac:dyDescent="0.25">
      <c r="A318" s="3" t="s">
        <v>14</v>
      </c>
      <c r="B318" s="3" t="s">
        <v>107</v>
      </c>
      <c r="C318" s="7"/>
      <c r="D318" s="7" t="s">
        <v>32</v>
      </c>
      <c r="E318" s="7" t="s">
        <v>33</v>
      </c>
      <c r="F318" s="7" t="s">
        <v>64</v>
      </c>
      <c r="G318" s="7">
        <v>2016</v>
      </c>
      <c r="I318" s="7" t="s">
        <v>41</v>
      </c>
      <c r="J318" s="7">
        <v>0</v>
      </c>
      <c r="K318" s="8"/>
      <c r="L318" s="1"/>
      <c r="M318" s="2"/>
      <c r="N318" s="2"/>
    </row>
    <row r="319" spans="1:14" ht="12.5" x14ac:dyDescent="0.25">
      <c r="A319" s="3" t="s">
        <v>14</v>
      </c>
      <c r="B319" s="3" t="s">
        <v>107</v>
      </c>
      <c r="C319" s="7"/>
      <c r="D319" s="7" t="s">
        <v>32</v>
      </c>
      <c r="E319" s="7" t="s">
        <v>33</v>
      </c>
      <c r="F319" s="7" t="s">
        <v>64</v>
      </c>
      <c r="G319" s="7">
        <v>2016</v>
      </c>
      <c r="I319" s="7" t="s">
        <v>42</v>
      </c>
      <c r="J319" s="7">
        <v>110031836.03</v>
      </c>
      <c r="K319" s="8"/>
      <c r="L319" s="1"/>
      <c r="M319" s="2"/>
      <c r="N319" s="2"/>
    </row>
    <row r="320" spans="1:14" ht="12.5" x14ac:dyDescent="0.25">
      <c r="A320" s="3" t="s">
        <v>14</v>
      </c>
      <c r="B320" s="3" t="s">
        <v>107</v>
      </c>
      <c r="C320" s="7"/>
      <c r="D320" s="7" t="s">
        <v>32</v>
      </c>
      <c r="E320" s="7" t="s">
        <v>33</v>
      </c>
      <c r="F320" s="7" t="s">
        <v>64</v>
      </c>
      <c r="G320" s="7">
        <v>2016</v>
      </c>
      <c r="I320" s="7" t="s">
        <v>43</v>
      </c>
      <c r="J320" s="7">
        <v>9264580.8300000001</v>
      </c>
      <c r="K320" s="8"/>
      <c r="L320" s="1"/>
      <c r="M320" s="2"/>
      <c r="N320" s="2"/>
    </row>
    <row r="321" spans="1:15" ht="12.5" x14ac:dyDescent="0.25">
      <c r="A321" s="3" t="s">
        <v>14</v>
      </c>
      <c r="B321" s="3" t="s">
        <v>107</v>
      </c>
      <c r="C321" s="7"/>
      <c r="D321" s="7" t="s">
        <v>32</v>
      </c>
      <c r="E321" s="7" t="s">
        <v>33</v>
      </c>
      <c r="F321" s="7" t="s">
        <v>64</v>
      </c>
      <c r="G321" s="7">
        <v>2016</v>
      </c>
      <c r="I321" s="7" t="s">
        <v>44</v>
      </c>
      <c r="J321" s="7">
        <v>42557536.640000001</v>
      </c>
      <c r="K321" s="8"/>
      <c r="L321" s="1"/>
      <c r="M321" s="2"/>
      <c r="N321" s="2"/>
    </row>
    <row r="322" spans="1:15" ht="12.5" x14ac:dyDescent="0.25">
      <c r="A322" s="3" t="s">
        <v>14</v>
      </c>
      <c r="B322" s="3" t="s">
        <v>107</v>
      </c>
      <c r="C322" s="7"/>
      <c r="D322" s="7" t="s">
        <v>32</v>
      </c>
      <c r="E322" s="7" t="s">
        <v>33</v>
      </c>
      <c r="F322" s="7" t="s">
        <v>64</v>
      </c>
      <c r="G322" s="7">
        <v>2016</v>
      </c>
      <c r="I322" s="7" t="s">
        <v>45</v>
      </c>
      <c r="J322" s="7">
        <v>11264849.899999999</v>
      </c>
      <c r="K322" s="8"/>
      <c r="L322" s="1"/>
      <c r="M322" s="2"/>
      <c r="N322" s="2"/>
    </row>
    <row r="323" spans="1:15" ht="12.5" x14ac:dyDescent="0.25">
      <c r="A323" s="3" t="s">
        <v>14</v>
      </c>
      <c r="B323" s="3" t="s">
        <v>107</v>
      </c>
      <c r="C323" s="7"/>
      <c r="D323" s="7" t="s">
        <v>32</v>
      </c>
      <c r="E323" s="7" t="s">
        <v>33</v>
      </c>
      <c r="F323" s="7" t="s">
        <v>64</v>
      </c>
      <c r="G323" s="7">
        <v>2016</v>
      </c>
      <c r="I323" s="7" t="s">
        <v>46</v>
      </c>
      <c r="J323" s="7">
        <v>46944868.660000004</v>
      </c>
      <c r="K323" s="8"/>
      <c r="L323" s="1"/>
      <c r="M323" s="2"/>
      <c r="N323" s="2"/>
    </row>
    <row r="324" spans="1:15" ht="12.5" x14ac:dyDescent="0.25">
      <c r="A324" s="3" t="s">
        <v>14</v>
      </c>
      <c r="B324" s="3" t="s">
        <v>107</v>
      </c>
      <c r="C324" s="7"/>
      <c r="D324" s="7" t="s">
        <v>32</v>
      </c>
      <c r="E324" s="7" t="s">
        <v>33</v>
      </c>
      <c r="F324" s="7" t="s">
        <v>64</v>
      </c>
      <c r="G324" s="7">
        <v>2016</v>
      </c>
      <c r="I324" s="7" t="s">
        <v>47</v>
      </c>
      <c r="J324" s="7">
        <v>0</v>
      </c>
      <c r="K324" s="8"/>
      <c r="L324" s="1"/>
      <c r="M324" s="2"/>
      <c r="N324" s="2"/>
    </row>
    <row r="325" spans="1:15" ht="12.5" x14ac:dyDescent="0.25">
      <c r="A325" s="3" t="s">
        <v>14</v>
      </c>
      <c r="B325" s="3" t="s">
        <v>107</v>
      </c>
      <c r="C325" s="7"/>
      <c r="D325" s="7" t="s">
        <v>32</v>
      </c>
      <c r="E325" s="7" t="s">
        <v>33</v>
      </c>
      <c r="F325" s="7" t="s">
        <v>64</v>
      </c>
      <c r="G325" s="7">
        <v>2016</v>
      </c>
      <c r="I325" s="7" t="s">
        <v>48</v>
      </c>
      <c r="J325" s="7">
        <v>0</v>
      </c>
      <c r="K325" s="8"/>
      <c r="L325" s="1"/>
      <c r="M325" s="2"/>
      <c r="N325" s="2"/>
    </row>
    <row r="326" spans="1:15" ht="12.5" x14ac:dyDescent="0.25">
      <c r="A326" s="3" t="s">
        <v>14</v>
      </c>
      <c r="B326" s="3" t="s">
        <v>107</v>
      </c>
      <c r="C326" s="7"/>
      <c r="D326" s="7" t="s">
        <v>32</v>
      </c>
      <c r="E326" s="7" t="s">
        <v>33</v>
      </c>
      <c r="F326" s="7" t="s">
        <v>64</v>
      </c>
      <c r="G326" s="7">
        <v>2016</v>
      </c>
      <c r="I326" s="7" t="s">
        <v>49</v>
      </c>
      <c r="J326" s="7">
        <v>0</v>
      </c>
      <c r="K326" s="8"/>
      <c r="L326" s="1"/>
      <c r="M326" s="2"/>
      <c r="N326" s="2"/>
      <c r="O326" s="7"/>
    </row>
    <row r="327" spans="1:15" ht="12.5" x14ac:dyDescent="0.25">
      <c r="A327" s="3" t="s">
        <v>14</v>
      </c>
      <c r="B327" s="3" t="s">
        <v>107</v>
      </c>
      <c r="C327" s="7"/>
      <c r="D327" s="7" t="s">
        <v>32</v>
      </c>
      <c r="E327" s="7" t="s">
        <v>33</v>
      </c>
      <c r="F327" s="7" t="s">
        <v>64</v>
      </c>
      <c r="G327" s="7">
        <v>2016</v>
      </c>
      <c r="I327" s="7" t="s">
        <v>50</v>
      </c>
      <c r="J327" s="7">
        <v>0</v>
      </c>
      <c r="K327" s="8"/>
      <c r="L327" s="1"/>
      <c r="M327" s="2"/>
      <c r="N327" s="2"/>
    </row>
    <row r="328" spans="1:15" ht="12.5" x14ac:dyDescent="0.25">
      <c r="A328" s="3" t="s">
        <v>14</v>
      </c>
      <c r="B328" s="3" t="s">
        <v>107</v>
      </c>
      <c r="C328" s="7"/>
      <c r="D328" s="7" t="s">
        <v>32</v>
      </c>
      <c r="E328" s="7" t="s">
        <v>33</v>
      </c>
      <c r="F328" s="7" t="s">
        <v>64</v>
      </c>
      <c r="G328" s="7">
        <v>2016</v>
      </c>
      <c r="I328" s="7" t="s">
        <v>51</v>
      </c>
      <c r="J328" s="7">
        <v>0</v>
      </c>
      <c r="K328" s="8"/>
      <c r="L328" s="1"/>
      <c r="M328" s="2"/>
      <c r="N328" s="2"/>
      <c r="O328" s="7"/>
    </row>
    <row r="329" spans="1:15" ht="12.5" x14ac:dyDescent="0.25">
      <c r="A329" s="3" t="s">
        <v>14</v>
      </c>
      <c r="B329" s="3" t="s">
        <v>107</v>
      </c>
      <c r="C329" s="7"/>
      <c r="D329" s="7" t="s">
        <v>32</v>
      </c>
      <c r="E329" s="7" t="s">
        <v>33</v>
      </c>
      <c r="F329" s="7" t="s">
        <v>64</v>
      </c>
      <c r="G329" s="7">
        <v>2016</v>
      </c>
      <c r="I329" s="7" t="s">
        <v>52</v>
      </c>
      <c r="J329" s="7">
        <v>0</v>
      </c>
      <c r="K329" s="8"/>
      <c r="L329" s="1"/>
      <c r="M329" s="2"/>
      <c r="N329" s="2"/>
      <c r="O329" s="7"/>
    </row>
    <row r="330" spans="1:15" ht="12.5" x14ac:dyDescent="0.25">
      <c r="A330" s="3" t="s">
        <v>14</v>
      </c>
      <c r="B330" s="3" t="s">
        <v>107</v>
      </c>
      <c r="C330" s="7"/>
      <c r="D330" s="7" t="s">
        <v>32</v>
      </c>
      <c r="E330" s="7" t="s">
        <v>33</v>
      </c>
      <c r="F330" s="7" t="s">
        <v>64</v>
      </c>
      <c r="G330" s="7">
        <v>2016</v>
      </c>
      <c r="I330" s="7" t="s">
        <v>53</v>
      </c>
      <c r="J330" s="7">
        <v>86239335.040000007</v>
      </c>
      <c r="K330" s="8"/>
      <c r="L330" s="1"/>
      <c r="M330" s="2"/>
      <c r="N330" s="2"/>
    </row>
    <row r="331" spans="1:15" ht="12.5" x14ac:dyDescent="0.25">
      <c r="A331" s="3" t="s">
        <v>14</v>
      </c>
      <c r="B331" s="3" t="s">
        <v>107</v>
      </c>
      <c r="C331" s="7"/>
      <c r="D331" s="7" t="s">
        <v>32</v>
      </c>
      <c r="E331" s="7" t="s">
        <v>33</v>
      </c>
      <c r="F331" s="7" t="s">
        <v>64</v>
      </c>
      <c r="G331" s="7">
        <v>2016</v>
      </c>
      <c r="I331" s="7" t="s">
        <v>54</v>
      </c>
      <c r="J331" s="7">
        <v>0</v>
      </c>
      <c r="K331" s="8"/>
      <c r="L331" s="1"/>
      <c r="M331" s="2"/>
      <c r="N331" s="2"/>
    </row>
    <row r="332" spans="1:15" ht="12.5" x14ac:dyDescent="0.25">
      <c r="A332" s="3" t="s">
        <v>14</v>
      </c>
      <c r="B332" s="3" t="s">
        <v>107</v>
      </c>
      <c r="C332" s="7"/>
      <c r="D332" s="7" t="s">
        <v>32</v>
      </c>
      <c r="E332" s="7" t="s">
        <v>33</v>
      </c>
      <c r="F332" s="7" t="s">
        <v>64</v>
      </c>
      <c r="G332" s="7">
        <v>2016</v>
      </c>
      <c r="I332" s="7" t="s">
        <v>55</v>
      </c>
      <c r="J332" s="7">
        <v>0</v>
      </c>
      <c r="K332" s="8"/>
      <c r="L332" s="1"/>
      <c r="M332" s="2"/>
      <c r="N332" s="2"/>
    </row>
    <row r="333" spans="1:15" ht="12.5" x14ac:dyDescent="0.25">
      <c r="A333" s="3" t="s">
        <v>14</v>
      </c>
      <c r="B333" s="3" t="s">
        <v>107</v>
      </c>
      <c r="C333" s="7"/>
      <c r="D333" s="7" t="s">
        <v>32</v>
      </c>
      <c r="E333" s="7" t="s">
        <v>33</v>
      </c>
      <c r="F333" s="7" t="s">
        <v>64</v>
      </c>
      <c r="G333" s="7">
        <v>2016</v>
      </c>
      <c r="I333" s="7" t="s">
        <v>56</v>
      </c>
      <c r="J333" s="7">
        <v>0</v>
      </c>
      <c r="K333" s="8"/>
      <c r="L333" s="1"/>
      <c r="M333" s="2"/>
      <c r="N333" s="2"/>
    </row>
    <row r="334" spans="1:15" ht="12.5" x14ac:dyDescent="0.25">
      <c r="A334" s="3" t="s">
        <v>14</v>
      </c>
      <c r="B334" s="3" t="s">
        <v>107</v>
      </c>
      <c r="C334" s="7"/>
      <c r="D334" s="7" t="s">
        <v>32</v>
      </c>
      <c r="E334" s="7" t="s">
        <v>33</v>
      </c>
      <c r="F334" s="7" t="s">
        <v>64</v>
      </c>
      <c r="G334" s="7">
        <v>2016</v>
      </c>
      <c r="I334" s="7" t="s">
        <v>57</v>
      </c>
      <c r="J334" s="7">
        <v>0</v>
      </c>
      <c r="K334" s="8"/>
      <c r="L334" s="1"/>
      <c r="M334" s="2"/>
      <c r="N334" s="2"/>
    </row>
    <row r="335" spans="1:15" ht="12.5" x14ac:dyDescent="0.25">
      <c r="A335" s="3" t="s">
        <v>14</v>
      </c>
      <c r="B335" s="3" t="s">
        <v>107</v>
      </c>
      <c r="C335" s="7"/>
      <c r="D335" s="7" t="s">
        <v>32</v>
      </c>
      <c r="E335" s="7" t="s">
        <v>33</v>
      </c>
      <c r="F335" s="7" t="s">
        <v>64</v>
      </c>
      <c r="G335" s="7">
        <v>2016</v>
      </c>
      <c r="I335" s="7" t="s">
        <v>58</v>
      </c>
      <c r="J335" s="7">
        <v>0</v>
      </c>
      <c r="K335" s="8"/>
      <c r="L335" s="1"/>
      <c r="M335" s="2"/>
      <c r="N335" s="2"/>
    </row>
    <row r="336" spans="1:15" ht="12.5" x14ac:dyDescent="0.25">
      <c r="A336" s="3" t="s">
        <v>14</v>
      </c>
      <c r="B336" s="3" t="s">
        <v>107</v>
      </c>
      <c r="C336" s="7"/>
      <c r="D336" s="7" t="s">
        <v>32</v>
      </c>
      <c r="E336" s="7" t="s">
        <v>33</v>
      </c>
      <c r="F336" s="7" t="s">
        <v>64</v>
      </c>
      <c r="G336" s="7">
        <v>2016</v>
      </c>
      <c r="I336" s="7" t="s">
        <v>59</v>
      </c>
      <c r="J336" s="7">
        <v>0</v>
      </c>
      <c r="K336" s="8"/>
      <c r="L336" s="1"/>
      <c r="M336" s="2"/>
      <c r="N336" s="2"/>
    </row>
    <row r="337" spans="1:14" ht="12.5" x14ac:dyDescent="0.25">
      <c r="A337" s="3" t="s">
        <v>14</v>
      </c>
      <c r="B337" s="3" t="s">
        <v>107</v>
      </c>
      <c r="C337" s="7"/>
      <c r="D337" s="7" t="s">
        <v>32</v>
      </c>
      <c r="E337" s="7" t="s">
        <v>33</v>
      </c>
      <c r="F337" s="7" t="s">
        <v>64</v>
      </c>
      <c r="G337" s="7">
        <v>2016</v>
      </c>
      <c r="I337" s="7" t="s">
        <v>60</v>
      </c>
      <c r="J337" s="7">
        <v>0</v>
      </c>
      <c r="K337" s="8"/>
      <c r="L337" s="1"/>
      <c r="M337" s="2"/>
      <c r="N337" s="2"/>
    </row>
    <row r="338" spans="1:14" ht="12.5" x14ac:dyDescent="0.25">
      <c r="A338" s="3" t="s">
        <v>14</v>
      </c>
      <c r="B338" s="3" t="s">
        <v>107</v>
      </c>
      <c r="C338" s="7"/>
      <c r="D338" s="7" t="s">
        <v>32</v>
      </c>
      <c r="E338" s="7" t="s">
        <v>33</v>
      </c>
      <c r="F338" s="7" t="s">
        <v>64</v>
      </c>
      <c r="G338" s="7">
        <v>2016</v>
      </c>
      <c r="I338" s="7" t="s">
        <v>61</v>
      </c>
      <c r="J338" s="7">
        <v>47464741.829999998</v>
      </c>
      <c r="K338" s="8"/>
      <c r="L338" s="1"/>
      <c r="M338" s="2"/>
      <c r="N338" s="2"/>
    </row>
    <row r="339" spans="1:14" ht="12.5" x14ac:dyDescent="0.25">
      <c r="A339" s="3" t="s">
        <v>14</v>
      </c>
      <c r="B339" s="3" t="s">
        <v>107</v>
      </c>
      <c r="C339" s="7"/>
      <c r="D339" s="7" t="s">
        <v>32</v>
      </c>
      <c r="E339" s="7" t="s">
        <v>33</v>
      </c>
      <c r="F339" s="7" t="s">
        <v>64</v>
      </c>
      <c r="G339" s="7">
        <v>2016</v>
      </c>
      <c r="I339" s="7" t="s">
        <v>62</v>
      </c>
      <c r="J339" s="7">
        <v>24373591.289999999</v>
      </c>
      <c r="K339" s="8"/>
      <c r="L339" s="1"/>
      <c r="M339" s="2"/>
      <c r="N339" s="2"/>
    </row>
    <row r="340" spans="1:14" ht="12.5" x14ac:dyDescent="0.25">
      <c r="A340" s="3" t="s">
        <v>15</v>
      </c>
      <c r="B340" s="3" t="s">
        <v>109</v>
      </c>
      <c r="C340" s="7" t="s">
        <v>31</v>
      </c>
      <c r="D340" s="7" t="s">
        <v>110</v>
      </c>
      <c r="E340" s="7" t="s">
        <v>33</v>
      </c>
      <c r="F340" s="7" t="s">
        <v>34</v>
      </c>
      <c r="G340" s="7">
        <v>2024</v>
      </c>
      <c r="H340" s="7">
        <v>2025</v>
      </c>
      <c r="I340" s="7" t="s">
        <v>35</v>
      </c>
      <c r="J340" s="7">
        <v>7</v>
      </c>
      <c r="K340" s="8"/>
      <c r="L340" s="1"/>
      <c r="M340" s="2"/>
      <c r="N340" s="2"/>
    </row>
    <row r="341" spans="1:14" ht="12.5" x14ac:dyDescent="0.25">
      <c r="A341" s="3" t="s">
        <v>15</v>
      </c>
      <c r="B341" s="3" t="s">
        <v>109</v>
      </c>
      <c r="C341" s="7" t="s">
        <v>31</v>
      </c>
      <c r="D341" s="7" t="s">
        <v>110</v>
      </c>
      <c r="E341" s="7" t="s">
        <v>33</v>
      </c>
      <c r="F341" s="7" t="s">
        <v>34</v>
      </c>
      <c r="G341" s="7">
        <v>2024</v>
      </c>
      <c r="H341" s="7">
        <v>2025</v>
      </c>
      <c r="I341" s="7" t="s">
        <v>37</v>
      </c>
      <c r="J341" s="7">
        <v>0</v>
      </c>
      <c r="K341" s="8"/>
      <c r="L341" s="1"/>
      <c r="M341" s="2"/>
      <c r="N341" s="2"/>
    </row>
    <row r="342" spans="1:14" ht="12.5" x14ac:dyDescent="0.25">
      <c r="A342" s="3" t="s">
        <v>15</v>
      </c>
      <c r="B342" s="3" t="s">
        <v>109</v>
      </c>
      <c r="C342" s="7" t="s">
        <v>31</v>
      </c>
      <c r="D342" s="7" t="s">
        <v>110</v>
      </c>
      <c r="E342" s="7" t="s">
        <v>33</v>
      </c>
      <c r="F342" s="7" t="s">
        <v>34</v>
      </c>
      <c r="G342" s="7">
        <v>2024</v>
      </c>
      <c r="H342" s="7">
        <v>2025</v>
      </c>
      <c r="I342" s="7" t="s">
        <v>39</v>
      </c>
      <c r="J342" s="7">
        <v>197160782.23356</v>
      </c>
      <c r="K342" s="8"/>
      <c r="L342" s="1"/>
      <c r="M342" s="2"/>
      <c r="N342" s="2"/>
    </row>
    <row r="343" spans="1:14" ht="12.5" x14ac:dyDescent="0.25">
      <c r="A343" s="3" t="s">
        <v>15</v>
      </c>
      <c r="B343" s="3" t="s">
        <v>109</v>
      </c>
      <c r="C343" s="7" t="s">
        <v>31</v>
      </c>
      <c r="D343" s="7" t="s">
        <v>110</v>
      </c>
      <c r="E343" s="7" t="s">
        <v>33</v>
      </c>
      <c r="F343" s="7" t="s">
        <v>34</v>
      </c>
      <c r="G343" s="7">
        <v>2024</v>
      </c>
      <c r="H343" s="7">
        <v>2025</v>
      </c>
      <c r="I343" s="7" t="s">
        <v>40</v>
      </c>
      <c r="J343" s="7" t="s">
        <v>28</v>
      </c>
      <c r="K343" s="8"/>
      <c r="L343" s="1"/>
      <c r="M343" s="2"/>
      <c r="N343" s="2"/>
    </row>
    <row r="344" spans="1:14" ht="12.5" x14ac:dyDescent="0.25">
      <c r="A344" s="3" t="s">
        <v>15</v>
      </c>
      <c r="B344" s="3" t="s">
        <v>109</v>
      </c>
      <c r="C344" s="7" t="s">
        <v>31</v>
      </c>
      <c r="D344" s="7" t="s">
        <v>110</v>
      </c>
      <c r="E344" s="7" t="s">
        <v>33</v>
      </c>
      <c r="F344" s="7" t="s">
        <v>34</v>
      </c>
      <c r="G344" s="7">
        <v>2024</v>
      </c>
      <c r="H344" s="7">
        <v>2025</v>
      </c>
      <c r="I344" s="7" t="s">
        <v>111</v>
      </c>
      <c r="J344" s="7">
        <v>15123279.470700001</v>
      </c>
      <c r="K344" s="8"/>
      <c r="L344" s="1"/>
      <c r="M344" s="2"/>
      <c r="N344" s="2"/>
    </row>
    <row r="345" spans="1:14" ht="12.5" x14ac:dyDescent="0.25">
      <c r="A345" s="3" t="s">
        <v>15</v>
      </c>
      <c r="B345" s="3" t="s">
        <v>109</v>
      </c>
      <c r="C345" s="7" t="s">
        <v>31</v>
      </c>
      <c r="D345" s="7" t="s">
        <v>110</v>
      </c>
      <c r="E345" s="7" t="s">
        <v>33</v>
      </c>
      <c r="F345" s="7" t="s">
        <v>34</v>
      </c>
      <c r="G345" s="7">
        <v>2024</v>
      </c>
      <c r="H345" s="7">
        <v>2025</v>
      </c>
      <c r="I345" s="7" t="s">
        <v>112</v>
      </c>
      <c r="J345" s="7">
        <v>17564410.160400003</v>
      </c>
      <c r="K345" s="8"/>
      <c r="L345" s="1"/>
      <c r="M345" s="2"/>
      <c r="N345" s="2"/>
    </row>
    <row r="346" spans="1:14" ht="12.5" x14ac:dyDescent="0.25">
      <c r="A346" s="3" t="s">
        <v>15</v>
      </c>
      <c r="B346" s="3" t="s">
        <v>109</v>
      </c>
      <c r="C346" s="7" t="s">
        <v>31</v>
      </c>
      <c r="D346" s="7" t="s">
        <v>110</v>
      </c>
      <c r="E346" s="7" t="s">
        <v>33</v>
      </c>
      <c r="F346" s="7" t="s">
        <v>34</v>
      </c>
      <c r="G346" s="7">
        <v>2024</v>
      </c>
      <c r="H346" s="7">
        <v>2025</v>
      </c>
      <c r="I346" s="7" t="s">
        <v>113</v>
      </c>
      <c r="J346" s="7">
        <v>6950900.819600001</v>
      </c>
      <c r="K346" s="8"/>
      <c r="L346" s="1"/>
      <c r="M346" s="2"/>
      <c r="N346" s="2"/>
    </row>
    <row r="347" spans="1:14" ht="12.5" x14ac:dyDescent="0.25">
      <c r="A347" s="3" t="s">
        <v>15</v>
      </c>
      <c r="B347" s="3" t="s">
        <v>109</v>
      </c>
      <c r="C347" s="7" t="s">
        <v>31</v>
      </c>
      <c r="D347" s="7" t="s">
        <v>110</v>
      </c>
      <c r="E347" s="7" t="s">
        <v>33</v>
      </c>
      <c r="F347" s="7" t="s">
        <v>34</v>
      </c>
      <c r="G347" s="7">
        <v>2024</v>
      </c>
      <c r="H347" s="7">
        <v>2025</v>
      </c>
      <c r="I347" s="7" t="s">
        <v>114</v>
      </c>
      <c r="J347" s="7">
        <v>3527260.7152800001</v>
      </c>
      <c r="K347" s="8"/>
      <c r="L347" s="1"/>
      <c r="M347" s="2"/>
      <c r="N347" s="2"/>
    </row>
    <row r="348" spans="1:14" ht="12.5" x14ac:dyDescent="0.25">
      <c r="A348" s="3" t="s">
        <v>15</v>
      </c>
      <c r="B348" s="3" t="s">
        <v>109</v>
      </c>
      <c r="C348" s="7" t="s">
        <v>31</v>
      </c>
      <c r="D348" s="7" t="s">
        <v>110</v>
      </c>
      <c r="E348" s="7" t="s">
        <v>33</v>
      </c>
      <c r="F348" s="7" t="s">
        <v>34</v>
      </c>
      <c r="G348" s="7">
        <v>2024</v>
      </c>
      <c r="H348" s="7">
        <v>2025</v>
      </c>
      <c r="I348" s="7" t="s">
        <v>115</v>
      </c>
      <c r="J348" s="7">
        <v>12545277.4584</v>
      </c>
      <c r="K348" s="8"/>
      <c r="L348" s="1"/>
      <c r="M348" s="2"/>
      <c r="N348" s="2"/>
    </row>
    <row r="349" spans="1:14" ht="12.5" x14ac:dyDescent="0.25">
      <c r="A349" s="3" t="s">
        <v>15</v>
      </c>
      <c r="B349" s="3" t="s">
        <v>109</v>
      </c>
      <c r="C349" s="7" t="s">
        <v>31</v>
      </c>
      <c r="D349" s="7" t="s">
        <v>110</v>
      </c>
      <c r="E349" s="7" t="s">
        <v>33</v>
      </c>
      <c r="F349" s="7" t="s">
        <v>34</v>
      </c>
      <c r="G349" s="7">
        <v>2024</v>
      </c>
      <c r="H349" s="7">
        <v>2025</v>
      </c>
      <c r="I349" s="7" t="s">
        <v>116</v>
      </c>
      <c r="J349" s="7">
        <v>4125760.1826599999</v>
      </c>
      <c r="K349" s="8"/>
      <c r="L349" s="1"/>
      <c r="M349" s="2"/>
      <c r="N349" s="2"/>
    </row>
    <row r="350" spans="1:14" ht="12.5" x14ac:dyDescent="0.25">
      <c r="A350" s="3" t="s">
        <v>15</v>
      </c>
      <c r="B350" s="3" t="s">
        <v>109</v>
      </c>
      <c r="C350" s="7" t="s">
        <v>31</v>
      </c>
      <c r="D350" s="7" t="s">
        <v>110</v>
      </c>
      <c r="E350" s="7" t="s">
        <v>33</v>
      </c>
      <c r="F350" s="7" t="s">
        <v>34</v>
      </c>
      <c r="G350" s="7">
        <v>2024</v>
      </c>
      <c r="H350" s="7">
        <v>2025</v>
      </c>
      <c r="I350" s="7" t="s">
        <v>117</v>
      </c>
      <c r="J350" s="7">
        <v>9392537.3800999988</v>
      </c>
      <c r="K350" s="8"/>
      <c r="L350" s="1"/>
      <c r="M350" s="2"/>
      <c r="N350" s="2"/>
    </row>
    <row r="351" spans="1:14" ht="12.5" x14ac:dyDescent="0.25">
      <c r="A351" s="3" t="s">
        <v>15</v>
      </c>
      <c r="B351" s="3" t="s">
        <v>109</v>
      </c>
      <c r="C351" s="7" t="s">
        <v>31</v>
      </c>
      <c r="D351" s="7" t="s">
        <v>110</v>
      </c>
      <c r="E351" s="7" t="s">
        <v>33</v>
      </c>
      <c r="F351" s="7" t="s">
        <v>34</v>
      </c>
      <c r="G351" s="7">
        <v>2024</v>
      </c>
      <c r="H351" s="7">
        <v>2025</v>
      </c>
      <c r="I351" s="7" t="s">
        <v>118</v>
      </c>
      <c r="J351" s="7">
        <v>5290891.0729200002</v>
      </c>
      <c r="K351" s="8"/>
      <c r="L351" s="1"/>
      <c r="M351" s="2"/>
      <c r="N351" s="2"/>
    </row>
    <row r="352" spans="1:14" ht="12.5" x14ac:dyDescent="0.25">
      <c r="A352" s="3" t="s">
        <v>15</v>
      </c>
      <c r="B352" s="3" t="s">
        <v>109</v>
      </c>
      <c r="C352" s="7" t="s">
        <v>31</v>
      </c>
      <c r="D352" s="7" t="s">
        <v>110</v>
      </c>
      <c r="E352" s="7" t="s">
        <v>33</v>
      </c>
      <c r="F352" s="7" t="s">
        <v>34</v>
      </c>
      <c r="G352" s="7">
        <v>2024</v>
      </c>
      <c r="H352" s="7">
        <v>2025</v>
      </c>
      <c r="I352" s="7" t="s">
        <v>119</v>
      </c>
      <c r="J352" s="7">
        <v>0</v>
      </c>
      <c r="K352" s="8"/>
      <c r="L352" s="1"/>
      <c r="M352" s="2"/>
      <c r="N352" s="2"/>
    </row>
    <row r="353" spans="1:15" ht="12.5" x14ac:dyDescent="0.25">
      <c r="A353" s="3" t="s">
        <v>15</v>
      </c>
      <c r="B353" s="3" t="s">
        <v>109</v>
      </c>
      <c r="C353" s="7" t="s">
        <v>31</v>
      </c>
      <c r="D353" s="7" t="s">
        <v>110</v>
      </c>
      <c r="E353" s="7" t="s">
        <v>33</v>
      </c>
      <c r="F353" s="7" t="s">
        <v>34</v>
      </c>
      <c r="G353" s="7">
        <v>2024</v>
      </c>
      <c r="H353" s="7">
        <v>2025</v>
      </c>
      <c r="I353" s="7" t="s">
        <v>120</v>
      </c>
      <c r="J353" s="7">
        <v>9285042.9330000002</v>
      </c>
      <c r="K353" s="8"/>
      <c r="L353" s="1"/>
      <c r="M353" s="2"/>
      <c r="N353" s="2"/>
      <c r="O353" s="7"/>
    </row>
    <row r="354" spans="1:15" ht="12.5" x14ac:dyDescent="0.25">
      <c r="A354" s="3" t="s">
        <v>15</v>
      </c>
      <c r="B354" s="3" t="s">
        <v>109</v>
      </c>
      <c r="C354" s="7" t="s">
        <v>31</v>
      </c>
      <c r="D354" s="7" t="s">
        <v>110</v>
      </c>
      <c r="E354" s="7" t="s">
        <v>33</v>
      </c>
      <c r="F354" s="7" t="s">
        <v>34</v>
      </c>
      <c r="G354" s="7">
        <v>2024</v>
      </c>
      <c r="H354" s="7">
        <v>2025</v>
      </c>
      <c r="I354" s="7" t="s">
        <v>121</v>
      </c>
      <c r="J354" s="7">
        <v>0</v>
      </c>
      <c r="K354" s="8"/>
      <c r="L354" s="1"/>
      <c r="M354" s="2"/>
      <c r="N354" s="2"/>
      <c r="O354" s="7"/>
    </row>
    <row r="355" spans="1:15" ht="12.5" x14ac:dyDescent="0.25">
      <c r="A355" s="3" t="s">
        <v>15</v>
      </c>
      <c r="B355" s="3" t="s">
        <v>109</v>
      </c>
      <c r="C355" s="7" t="s">
        <v>31</v>
      </c>
      <c r="D355" s="7" t="s">
        <v>110</v>
      </c>
      <c r="E355" s="7" t="s">
        <v>33</v>
      </c>
      <c r="F355" s="7" t="s">
        <v>34</v>
      </c>
      <c r="G355" s="7">
        <v>2024</v>
      </c>
      <c r="H355" s="7">
        <v>2025</v>
      </c>
      <c r="I355" s="7" t="s">
        <v>122</v>
      </c>
      <c r="J355" s="7">
        <v>10056826.619499998</v>
      </c>
      <c r="K355" s="8"/>
      <c r="L355" s="1"/>
      <c r="M355" s="2"/>
      <c r="N355" s="2"/>
    </row>
    <row r="356" spans="1:15" ht="12.5" x14ac:dyDescent="0.25">
      <c r="A356" s="3" t="s">
        <v>15</v>
      </c>
      <c r="B356" s="3" t="s">
        <v>109</v>
      </c>
      <c r="C356" s="7" t="s">
        <v>31</v>
      </c>
      <c r="D356" s="7" t="s">
        <v>110</v>
      </c>
      <c r="E356" s="7" t="s">
        <v>33</v>
      </c>
      <c r="F356" s="7" t="s">
        <v>34</v>
      </c>
      <c r="G356" s="7">
        <v>2024</v>
      </c>
      <c r="H356" s="7">
        <v>2025</v>
      </c>
      <c r="I356" s="7" t="s">
        <v>123</v>
      </c>
      <c r="J356" s="7">
        <v>18917122.845699999</v>
      </c>
      <c r="K356" s="8"/>
      <c r="L356" s="1"/>
      <c r="M356" s="2"/>
      <c r="N356" s="2"/>
    </row>
    <row r="357" spans="1:15" ht="12.5" x14ac:dyDescent="0.25">
      <c r="A357" s="3" t="s">
        <v>15</v>
      </c>
      <c r="B357" s="3" t="s">
        <v>109</v>
      </c>
      <c r="C357" s="7" t="s">
        <v>31</v>
      </c>
      <c r="D357" s="7" t="s">
        <v>110</v>
      </c>
      <c r="E357" s="7" t="s">
        <v>33</v>
      </c>
      <c r="F357" s="7" t="s">
        <v>34</v>
      </c>
      <c r="G357" s="7">
        <v>2024</v>
      </c>
      <c r="H357" s="7">
        <v>2025</v>
      </c>
      <c r="I357" s="7" t="s">
        <v>124</v>
      </c>
      <c r="J357" s="7">
        <v>9143349.4293000009</v>
      </c>
      <c r="K357" s="8"/>
      <c r="L357" s="1"/>
      <c r="M357" s="2"/>
      <c r="N357" s="2"/>
    </row>
    <row r="358" spans="1:15" ht="12.5" x14ac:dyDescent="0.25">
      <c r="A358" s="3" t="s">
        <v>15</v>
      </c>
      <c r="B358" s="3" t="s">
        <v>109</v>
      </c>
      <c r="C358" s="7" t="s">
        <v>31</v>
      </c>
      <c r="D358" s="7" t="s">
        <v>110</v>
      </c>
      <c r="E358" s="7" t="s">
        <v>33</v>
      </c>
      <c r="F358" s="7" t="s">
        <v>34</v>
      </c>
      <c r="G358" s="7">
        <v>2024</v>
      </c>
      <c r="H358" s="7">
        <v>2025</v>
      </c>
      <c r="I358" s="7" t="s">
        <v>125</v>
      </c>
      <c r="J358" s="7">
        <v>5477473.719800001</v>
      </c>
      <c r="K358" s="8"/>
      <c r="L358" s="1"/>
      <c r="M358" s="2"/>
      <c r="N358" s="2"/>
    </row>
    <row r="359" spans="1:15" ht="12.5" x14ac:dyDescent="0.25">
      <c r="A359" s="3" t="s">
        <v>15</v>
      </c>
      <c r="B359" s="3" t="s">
        <v>109</v>
      </c>
      <c r="C359" s="7" t="s">
        <v>31</v>
      </c>
      <c r="D359" s="7" t="s">
        <v>110</v>
      </c>
      <c r="E359" s="7" t="s">
        <v>33</v>
      </c>
      <c r="F359" s="7" t="s">
        <v>34</v>
      </c>
      <c r="G359" s="7">
        <v>2024</v>
      </c>
      <c r="H359" s="7">
        <v>2025</v>
      </c>
      <c r="I359" s="7" t="s">
        <v>126</v>
      </c>
      <c r="J359" s="7">
        <v>8323261.0131000001</v>
      </c>
      <c r="K359" s="8"/>
      <c r="L359" s="1"/>
      <c r="M359" s="2"/>
      <c r="N359" s="2"/>
    </row>
    <row r="360" spans="1:15" ht="12.5" x14ac:dyDescent="0.25">
      <c r="A360" s="3" t="s">
        <v>15</v>
      </c>
      <c r="B360" s="3" t="s">
        <v>109</v>
      </c>
      <c r="C360" s="7" t="s">
        <v>31</v>
      </c>
      <c r="D360" s="7" t="s">
        <v>110</v>
      </c>
      <c r="E360" s="7" t="s">
        <v>33</v>
      </c>
      <c r="F360" s="7" t="s">
        <v>34</v>
      </c>
      <c r="G360" s="7">
        <v>2024</v>
      </c>
      <c r="H360" s="7">
        <v>2025</v>
      </c>
      <c r="I360" s="7" t="s">
        <v>127</v>
      </c>
      <c r="J360" s="7">
        <v>2116025.6076000002</v>
      </c>
      <c r="K360" s="8"/>
      <c r="L360" s="1"/>
      <c r="M360" s="2"/>
      <c r="N360" s="2"/>
    </row>
    <row r="361" spans="1:15" ht="12.5" x14ac:dyDescent="0.25">
      <c r="A361" s="3" t="s">
        <v>15</v>
      </c>
      <c r="B361" s="3" t="s">
        <v>109</v>
      </c>
      <c r="C361" s="7" t="s">
        <v>31</v>
      </c>
      <c r="D361" s="7" t="s">
        <v>110</v>
      </c>
      <c r="E361" s="7" t="s">
        <v>33</v>
      </c>
      <c r="F361" s="7" t="s">
        <v>34</v>
      </c>
      <c r="G361" s="7">
        <v>2024</v>
      </c>
      <c r="H361" s="7">
        <v>2025</v>
      </c>
      <c r="I361" s="7" t="s">
        <v>128</v>
      </c>
      <c r="J361" s="7">
        <v>22151703.857900001</v>
      </c>
      <c r="K361" s="8"/>
      <c r="L361" s="1"/>
      <c r="M361" s="2"/>
      <c r="N361" s="2"/>
    </row>
    <row r="362" spans="1:15" ht="12.5" x14ac:dyDescent="0.25">
      <c r="A362" s="3" t="s">
        <v>15</v>
      </c>
      <c r="B362" s="3" t="s">
        <v>109</v>
      </c>
      <c r="C362" s="7" t="s">
        <v>31</v>
      </c>
      <c r="D362" s="7" t="s">
        <v>110</v>
      </c>
      <c r="E362" s="7" t="s">
        <v>33</v>
      </c>
      <c r="F362" s="7" t="s">
        <v>34</v>
      </c>
      <c r="G362" s="7">
        <v>2024</v>
      </c>
      <c r="H362" s="7">
        <v>2025</v>
      </c>
      <c r="I362" s="7" t="s">
        <v>129</v>
      </c>
      <c r="J362" s="7">
        <v>21376033.762200002</v>
      </c>
      <c r="K362" s="8"/>
      <c r="L362" s="1"/>
      <c r="M362" s="2"/>
      <c r="N362" s="2"/>
    </row>
    <row r="363" spans="1:15" ht="12.5" x14ac:dyDescent="0.25">
      <c r="A363" s="3" t="s">
        <v>15</v>
      </c>
      <c r="B363" s="3" t="s">
        <v>109</v>
      </c>
      <c r="C363" s="7" t="s">
        <v>31</v>
      </c>
      <c r="D363" s="7" t="s">
        <v>110</v>
      </c>
      <c r="E363" s="7" t="s">
        <v>33</v>
      </c>
      <c r="F363" s="7" t="s">
        <v>34</v>
      </c>
      <c r="G363" s="7">
        <v>2024</v>
      </c>
      <c r="H363" s="7">
        <v>2025</v>
      </c>
      <c r="I363" s="7" t="s">
        <v>130</v>
      </c>
      <c r="J363" s="7">
        <v>15793625.185400002</v>
      </c>
      <c r="K363" s="8"/>
      <c r="L363" s="1"/>
      <c r="M363" s="2"/>
      <c r="N363" s="2"/>
    </row>
    <row r="364" spans="1:15" ht="12.5" x14ac:dyDescent="0.25">
      <c r="A364" s="3" t="s">
        <v>16</v>
      </c>
      <c r="B364" s="3" t="s">
        <v>131</v>
      </c>
      <c r="C364" s="7"/>
      <c r="D364" s="7" t="s">
        <v>32</v>
      </c>
      <c r="E364" s="7" t="s">
        <v>33</v>
      </c>
      <c r="F364" s="7" t="s">
        <v>132</v>
      </c>
      <c r="I364" s="7" t="s">
        <v>35</v>
      </c>
      <c r="J364" s="7"/>
      <c r="K364" s="8"/>
      <c r="L364" s="1"/>
      <c r="M364" s="2"/>
      <c r="N364" s="2"/>
    </row>
    <row r="365" spans="1:15" ht="12.5" x14ac:dyDescent="0.25">
      <c r="A365" s="3" t="s">
        <v>16</v>
      </c>
      <c r="B365" s="3" t="s">
        <v>131</v>
      </c>
      <c r="C365" s="7"/>
      <c r="D365" s="7" t="s">
        <v>32</v>
      </c>
      <c r="E365" s="7" t="s">
        <v>33</v>
      </c>
      <c r="F365" s="7" t="s">
        <v>132</v>
      </c>
      <c r="I365" s="7" t="s">
        <v>37</v>
      </c>
      <c r="J365" s="7"/>
      <c r="K365" s="8"/>
      <c r="L365" s="1"/>
      <c r="M365" s="2"/>
      <c r="N365" s="2"/>
    </row>
    <row r="366" spans="1:15" ht="12.5" x14ac:dyDescent="0.25">
      <c r="A366" s="3" t="s">
        <v>16</v>
      </c>
      <c r="B366" s="3" t="s">
        <v>131</v>
      </c>
      <c r="C366" s="7"/>
      <c r="D366" s="7" t="s">
        <v>32</v>
      </c>
      <c r="E366" s="7" t="s">
        <v>33</v>
      </c>
      <c r="F366" s="7" t="s">
        <v>132</v>
      </c>
      <c r="I366" s="7" t="s">
        <v>39</v>
      </c>
      <c r="J366" s="7">
        <v>0</v>
      </c>
      <c r="K366" s="8"/>
      <c r="L366" s="1"/>
      <c r="M366" s="2"/>
      <c r="N366" s="2"/>
    </row>
    <row r="367" spans="1:15" ht="12.5" x14ac:dyDescent="0.25">
      <c r="A367" s="3" t="s">
        <v>16</v>
      </c>
      <c r="B367" s="3" t="s">
        <v>131</v>
      </c>
      <c r="C367" s="7"/>
      <c r="D367" s="7" t="s">
        <v>32</v>
      </c>
      <c r="E367" s="7" t="s">
        <v>33</v>
      </c>
      <c r="F367" s="7" t="s">
        <v>132</v>
      </c>
      <c r="I367" s="7" t="s">
        <v>40</v>
      </c>
      <c r="J367" s="7" t="s">
        <v>28</v>
      </c>
      <c r="K367" s="8"/>
      <c r="L367" s="1" t="s">
        <v>36</v>
      </c>
      <c r="M367" s="2"/>
      <c r="N367" s="2"/>
    </row>
    <row r="368" spans="1:15" ht="12.5" x14ac:dyDescent="0.25">
      <c r="A368" s="3" t="s">
        <v>16</v>
      </c>
      <c r="B368" s="3" t="s">
        <v>131</v>
      </c>
      <c r="C368" s="7"/>
      <c r="D368" s="7" t="s">
        <v>32</v>
      </c>
      <c r="E368" s="7" t="s">
        <v>33</v>
      </c>
      <c r="F368" s="7" t="s">
        <v>132</v>
      </c>
      <c r="I368" s="7" t="s">
        <v>41</v>
      </c>
      <c r="J368" s="7">
        <v>0</v>
      </c>
      <c r="K368" s="8"/>
      <c r="L368" s="1" t="s">
        <v>133</v>
      </c>
      <c r="M368" s="2"/>
      <c r="N368" s="2"/>
    </row>
    <row r="369" spans="1:15" ht="12.5" x14ac:dyDescent="0.25">
      <c r="A369" s="3" t="s">
        <v>16</v>
      </c>
      <c r="B369" s="3" t="s">
        <v>131</v>
      </c>
      <c r="C369" s="7"/>
      <c r="D369" s="7" t="s">
        <v>32</v>
      </c>
      <c r="E369" s="7" t="s">
        <v>33</v>
      </c>
      <c r="F369" s="7" t="s">
        <v>132</v>
      </c>
      <c r="I369" s="7" t="s">
        <v>42</v>
      </c>
      <c r="J369" s="7">
        <v>31422523</v>
      </c>
      <c r="K369" s="8"/>
      <c r="L369" s="1"/>
      <c r="M369" s="2"/>
      <c r="N369" s="2"/>
    </row>
    <row r="370" spans="1:15" ht="12.5" x14ac:dyDescent="0.25">
      <c r="A370" s="3" t="s">
        <v>16</v>
      </c>
      <c r="B370" s="3" t="s">
        <v>131</v>
      </c>
      <c r="C370" s="7"/>
      <c r="D370" s="7" t="s">
        <v>32</v>
      </c>
      <c r="E370" s="7" t="s">
        <v>33</v>
      </c>
      <c r="F370" s="7" t="s">
        <v>132</v>
      </c>
      <c r="I370" s="7" t="s">
        <v>43</v>
      </c>
      <c r="J370" s="7">
        <v>0</v>
      </c>
      <c r="K370" s="8"/>
      <c r="L370" s="1"/>
      <c r="M370" s="2"/>
      <c r="N370" s="2"/>
    </row>
    <row r="371" spans="1:15" ht="12.5" x14ac:dyDescent="0.25">
      <c r="A371" s="3" t="s">
        <v>16</v>
      </c>
      <c r="B371" s="3" t="s">
        <v>131</v>
      </c>
      <c r="C371" s="7"/>
      <c r="D371" s="7" t="s">
        <v>32</v>
      </c>
      <c r="E371" s="7" t="s">
        <v>33</v>
      </c>
      <c r="F371" s="7" t="s">
        <v>132</v>
      </c>
      <c r="I371" s="7" t="s">
        <v>44</v>
      </c>
      <c r="J371" s="7">
        <v>16456018</v>
      </c>
      <c r="K371" s="8"/>
      <c r="L371" s="1"/>
      <c r="M371" s="2"/>
      <c r="N371" s="2"/>
    </row>
    <row r="372" spans="1:15" ht="12.5" x14ac:dyDescent="0.25">
      <c r="A372" s="3" t="s">
        <v>16</v>
      </c>
      <c r="B372" s="3" t="s">
        <v>131</v>
      </c>
      <c r="C372" s="7"/>
      <c r="D372" s="7" t="s">
        <v>32</v>
      </c>
      <c r="E372" s="7" t="s">
        <v>33</v>
      </c>
      <c r="F372" s="7" t="s">
        <v>132</v>
      </c>
      <c r="I372" s="7" t="s">
        <v>45</v>
      </c>
      <c r="J372" s="7">
        <v>14966505</v>
      </c>
      <c r="K372" s="8"/>
      <c r="L372" s="1"/>
      <c r="M372" s="2"/>
      <c r="N372" s="2"/>
    </row>
    <row r="373" spans="1:15" ht="12.5" x14ac:dyDescent="0.25">
      <c r="A373" s="3" t="s">
        <v>16</v>
      </c>
      <c r="B373" s="3" t="s">
        <v>131</v>
      </c>
      <c r="C373" s="7"/>
      <c r="D373" s="7" t="s">
        <v>32</v>
      </c>
      <c r="E373" s="7" t="s">
        <v>33</v>
      </c>
      <c r="F373" s="7" t="s">
        <v>132</v>
      </c>
      <c r="I373" s="7" t="s">
        <v>46</v>
      </c>
      <c r="J373" s="7">
        <v>0</v>
      </c>
      <c r="K373" s="8"/>
      <c r="L373" s="1"/>
      <c r="M373" s="2"/>
      <c r="N373" s="2"/>
    </row>
    <row r="374" spans="1:15" ht="12.5" x14ac:dyDescent="0.25">
      <c r="A374" s="3" t="s">
        <v>16</v>
      </c>
      <c r="B374" s="3" t="s">
        <v>131</v>
      </c>
      <c r="C374" s="7"/>
      <c r="D374" s="7" t="s">
        <v>32</v>
      </c>
      <c r="E374" s="7" t="s">
        <v>33</v>
      </c>
      <c r="F374" s="7" t="s">
        <v>132</v>
      </c>
      <c r="I374" s="7" t="s">
        <v>47</v>
      </c>
      <c r="J374" s="7">
        <v>9673905</v>
      </c>
      <c r="K374" s="8"/>
      <c r="L374" s="1"/>
      <c r="M374" s="2"/>
      <c r="N374" s="2"/>
    </row>
    <row r="375" spans="1:15" ht="12.5" x14ac:dyDescent="0.25">
      <c r="A375" s="3" t="s">
        <v>16</v>
      </c>
      <c r="B375" s="3" t="s">
        <v>131</v>
      </c>
      <c r="C375" s="7"/>
      <c r="D375" s="7" t="s">
        <v>32</v>
      </c>
      <c r="E375" s="7" t="s">
        <v>33</v>
      </c>
      <c r="F375" s="7" t="s">
        <v>132</v>
      </c>
      <c r="I375" s="7" t="s">
        <v>48</v>
      </c>
      <c r="J375" s="7">
        <v>9673905</v>
      </c>
      <c r="K375" s="8"/>
      <c r="L375" s="1"/>
      <c r="M375" s="2"/>
      <c r="N375" s="2"/>
    </row>
    <row r="376" spans="1:15" ht="12.5" x14ac:dyDescent="0.25">
      <c r="A376" s="3" t="s">
        <v>16</v>
      </c>
      <c r="B376" s="3" t="s">
        <v>131</v>
      </c>
      <c r="C376" s="7"/>
      <c r="D376" s="7" t="s">
        <v>32</v>
      </c>
      <c r="E376" s="7" t="s">
        <v>33</v>
      </c>
      <c r="F376" s="7" t="s">
        <v>132</v>
      </c>
      <c r="I376" s="7" t="s">
        <v>49</v>
      </c>
      <c r="J376" s="7">
        <v>0</v>
      </c>
      <c r="K376" s="8"/>
      <c r="L376" s="1"/>
      <c r="M376" s="2"/>
      <c r="N376" s="2"/>
    </row>
    <row r="377" spans="1:15" ht="12.5" x14ac:dyDescent="0.25">
      <c r="A377" s="3" t="s">
        <v>16</v>
      </c>
      <c r="B377" s="3" t="s">
        <v>131</v>
      </c>
      <c r="C377" s="7"/>
      <c r="D377" s="7" t="s">
        <v>32</v>
      </c>
      <c r="E377" s="7" t="s">
        <v>33</v>
      </c>
      <c r="F377" s="7" t="s">
        <v>132</v>
      </c>
      <c r="I377" s="7" t="s">
        <v>50</v>
      </c>
      <c r="J377" s="7">
        <v>0</v>
      </c>
      <c r="K377" s="8"/>
      <c r="L377" s="1"/>
      <c r="M377" s="2"/>
      <c r="N377" s="2"/>
    </row>
    <row r="378" spans="1:15" ht="12.5" x14ac:dyDescent="0.25">
      <c r="A378" s="3" t="s">
        <v>16</v>
      </c>
      <c r="B378" s="3" t="s">
        <v>131</v>
      </c>
      <c r="C378" s="7"/>
      <c r="D378" s="7" t="s">
        <v>32</v>
      </c>
      <c r="E378" s="7" t="s">
        <v>33</v>
      </c>
      <c r="F378" s="7" t="s">
        <v>132</v>
      </c>
      <c r="I378" s="7" t="s">
        <v>51</v>
      </c>
      <c r="J378" s="7">
        <v>0</v>
      </c>
      <c r="K378" s="8"/>
      <c r="L378" s="1"/>
      <c r="M378" s="2"/>
      <c r="N378" s="2"/>
      <c r="O378" s="7"/>
    </row>
    <row r="379" spans="1:15" ht="12.5" x14ac:dyDescent="0.25">
      <c r="A379" s="3" t="s">
        <v>16</v>
      </c>
      <c r="B379" s="3" t="s">
        <v>131</v>
      </c>
      <c r="C379" s="7"/>
      <c r="D379" s="7" t="s">
        <v>32</v>
      </c>
      <c r="E379" s="7" t="s">
        <v>33</v>
      </c>
      <c r="F379" s="7" t="s">
        <v>132</v>
      </c>
      <c r="I379" s="7" t="s">
        <v>52</v>
      </c>
      <c r="J379" s="7">
        <v>26564366</v>
      </c>
      <c r="K379" s="8"/>
      <c r="L379" s="1"/>
      <c r="M379" s="2"/>
      <c r="N379" s="2"/>
      <c r="O379" s="7"/>
    </row>
    <row r="380" spans="1:15" ht="12.5" x14ac:dyDescent="0.25">
      <c r="A380" s="3" t="s">
        <v>16</v>
      </c>
      <c r="B380" s="3" t="s">
        <v>131</v>
      </c>
      <c r="C380" s="7"/>
      <c r="D380" s="7" t="s">
        <v>32</v>
      </c>
      <c r="E380" s="7" t="s">
        <v>33</v>
      </c>
      <c r="F380" s="7" t="s">
        <v>132</v>
      </c>
      <c r="I380" s="7" t="s">
        <v>53</v>
      </c>
      <c r="J380" s="7">
        <v>15246631</v>
      </c>
      <c r="K380" s="8"/>
      <c r="L380" s="1"/>
      <c r="M380" s="2"/>
      <c r="N380" s="2"/>
    </row>
    <row r="381" spans="1:15" ht="12.5" x14ac:dyDescent="0.25">
      <c r="A381" s="3" t="s">
        <v>16</v>
      </c>
      <c r="B381" s="3" t="s">
        <v>131</v>
      </c>
      <c r="C381" s="7"/>
      <c r="D381" s="7" t="s">
        <v>32</v>
      </c>
      <c r="E381" s="7" t="s">
        <v>33</v>
      </c>
      <c r="F381" s="7" t="s">
        <v>132</v>
      </c>
      <c r="I381" s="7" t="s">
        <v>54</v>
      </c>
      <c r="J381" s="7">
        <v>40757844</v>
      </c>
      <c r="K381" s="8"/>
      <c r="L381" s="1"/>
      <c r="M381" s="2"/>
      <c r="N381" s="2"/>
    </row>
    <row r="382" spans="1:15" ht="12.5" x14ac:dyDescent="0.25">
      <c r="A382" s="3" t="s">
        <v>16</v>
      </c>
      <c r="B382" s="3" t="s">
        <v>131</v>
      </c>
      <c r="C382" s="7"/>
      <c r="D382" s="7" t="s">
        <v>32</v>
      </c>
      <c r="E382" s="7" t="s">
        <v>33</v>
      </c>
      <c r="F382" s="7" t="s">
        <v>132</v>
      </c>
      <c r="I382" s="7" t="s">
        <v>55</v>
      </c>
      <c r="J382" s="7">
        <v>0</v>
      </c>
      <c r="K382" s="8"/>
      <c r="L382" s="1"/>
      <c r="M382" s="2"/>
      <c r="N382" s="2"/>
    </row>
    <row r="383" spans="1:15" ht="12.5" x14ac:dyDescent="0.25">
      <c r="A383" s="3" t="s">
        <v>16</v>
      </c>
      <c r="B383" s="3" t="s">
        <v>131</v>
      </c>
      <c r="C383" s="7"/>
      <c r="D383" s="7" t="s">
        <v>32</v>
      </c>
      <c r="E383" s="7" t="s">
        <v>33</v>
      </c>
      <c r="F383" s="7" t="s">
        <v>132</v>
      </c>
      <c r="I383" s="7" t="s">
        <v>56</v>
      </c>
      <c r="J383" s="7">
        <v>0</v>
      </c>
      <c r="K383" s="8"/>
      <c r="L383" s="1"/>
      <c r="M383" s="2"/>
      <c r="N383" s="2"/>
    </row>
    <row r="384" spans="1:15" ht="12.5" x14ac:dyDescent="0.25">
      <c r="A384" s="3" t="s">
        <v>16</v>
      </c>
      <c r="B384" s="3" t="s">
        <v>131</v>
      </c>
      <c r="C384" s="7"/>
      <c r="D384" s="7" t="s">
        <v>32</v>
      </c>
      <c r="E384" s="7" t="s">
        <v>33</v>
      </c>
      <c r="F384" s="7" t="s">
        <v>132</v>
      </c>
      <c r="I384" s="7" t="s">
        <v>57</v>
      </c>
      <c r="J384" s="7">
        <v>0</v>
      </c>
      <c r="K384" s="8"/>
      <c r="L384" s="1"/>
      <c r="M384" s="2"/>
      <c r="N384" s="2"/>
      <c r="O384" s="7"/>
    </row>
    <row r="385" spans="1:15" ht="12.5" x14ac:dyDescent="0.25">
      <c r="A385" s="3" t="s">
        <v>16</v>
      </c>
      <c r="B385" s="3" t="s">
        <v>131</v>
      </c>
      <c r="C385" s="7"/>
      <c r="D385" s="7" t="s">
        <v>32</v>
      </c>
      <c r="E385" s="7" t="s">
        <v>33</v>
      </c>
      <c r="F385" s="7" t="s">
        <v>132</v>
      </c>
      <c r="I385" s="7" t="s">
        <v>58</v>
      </c>
      <c r="J385" s="7">
        <v>0</v>
      </c>
      <c r="K385" s="8"/>
      <c r="L385" s="1"/>
      <c r="M385" s="2"/>
      <c r="N385" s="2"/>
    </row>
    <row r="386" spans="1:15" ht="12.5" x14ac:dyDescent="0.25">
      <c r="A386" s="3" t="s">
        <v>16</v>
      </c>
      <c r="B386" s="3" t="s">
        <v>131</v>
      </c>
      <c r="C386" s="7"/>
      <c r="D386" s="7" t="s">
        <v>32</v>
      </c>
      <c r="E386" s="7" t="s">
        <v>33</v>
      </c>
      <c r="F386" s="7" t="s">
        <v>132</v>
      </c>
      <c r="I386" s="7" t="s">
        <v>59</v>
      </c>
      <c r="J386" s="7">
        <v>4005325</v>
      </c>
      <c r="K386" s="8"/>
      <c r="L386" s="1"/>
      <c r="M386" s="2"/>
      <c r="N386" s="2"/>
    </row>
    <row r="387" spans="1:15" ht="12.5" x14ac:dyDescent="0.25">
      <c r="A387" s="3" t="s">
        <v>16</v>
      </c>
      <c r="B387" s="3" t="s">
        <v>131</v>
      </c>
      <c r="C387" s="7"/>
      <c r="D387" s="7" t="s">
        <v>32</v>
      </c>
      <c r="E387" s="7" t="s">
        <v>33</v>
      </c>
      <c r="F387" s="7" t="s">
        <v>132</v>
      </c>
      <c r="I387" s="7" t="s">
        <v>60</v>
      </c>
      <c r="J387" s="7">
        <v>0</v>
      </c>
      <c r="K387" s="8"/>
      <c r="L387" s="1"/>
      <c r="M387" s="2"/>
      <c r="N387" s="2"/>
    </row>
    <row r="388" spans="1:15" ht="12.5" x14ac:dyDescent="0.25">
      <c r="A388" s="3" t="s">
        <v>16</v>
      </c>
      <c r="B388" s="3" t="s">
        <v>131</v>
      </c>
      <c r="C388" s="7"/>
      <c r="D388" s="7" t="s">
        <v>32</v>
      </c>
      <c r="E388" s="7" t="s">
        <v>33</v>
      </c>
      <c r="F388" s="7" t="s">
        <v>132</v>
      </c>
      <c r="I388" s="7" t="s">
        <v>61</v>
      </c>
      <c r="J388" s="7">
        <v>0</v>
      </c>
      <c r="K388" s="8"/>
      <c r="L388" s="1"/>
      <c r="M388" s="2"/>
      <c r="N388" s="2"/>
    </row>
    <row r="389" spans="1:15" ht="12.5" x14ac:dyDescent="0.25">
      <c r="A389" s="3" t="s">
        <v>17</v>
      </c>
      <c r="B389" s="3" t="s">
        <v>134</v>
      </c>
      <c r="C389" s="7" t="s">
        <v>31</v>
      </c>
      <c r="D389" s="7" t="s">
        <v>135</v>
      </c>
      <c r="E389" s="7" t="s">
        <v>33</v>
      </c>
      <c r="F389" s="7" t="s">
        <v>136</v>
      </c>
      <c r="G389" s="7">
        <v>2010</v>
      </c>
      <c r="H389" s="7">
        <v>2011</v>
      </c>
      <c r="I389" s="7" t="s">
        <v>35</v>
      </c>
      <c r="J389" s="7"/>
      <c r="K389" s="8"/>
      <c r="L389" s="1"/>
      <c r="M389" s="2"/>
      <c r="N389" s="2"/>
    </row>
    <row r="390" spans="1:15" ht="12.5" x14ac:dyDescent="0.25">
      <c r="A390" s="3" t="s">
        <v>17</v>
      </c>
      <c r="B390" s="3" t="s">
        <v>134</v>
      </c>
      <c r="C390" s="7" t="s">
        <v>31</v>
      </c>
      <c r="D390" s="7" t="s">
        <v>135</v>
      </c>
      <c r="E390" s="7" t="s">
        <v>33</v>
      </c>
      <c r="F390" s="7" t="s">
        <v>136</v>
      </c>
      <c r="G390" s="7">
        <v>2010</v>
      </c>
      <c r="H390" s="7">
        <v>2011</v>
      </c>
      <c r="I390" s="7" t="s">
        <v>37</v>
      </c>
      <c r="J390" s="7">
        <v>10</v>
      </c>
      <c r="K390" s="8"/>
      <c r="L390" s="1"/>
      <c r="M390" s="2"/>
      <c r="N390" s="2"/>
    </row>
    <row r="391" spans="1:15" ht="12.5" x14ac:dyDescent="0.25">
      <c r="A391" s="3" t="s">
        <v>17</v>
      </c>
      <c r="B391" s="3" t="s">
        <v>134</v>
      </c>
      <c r="C391" s="7" t="s">
        <v>31</v>
      </c>
      <c r="D391" s="7" t="s">
        <v>135</v>
      </c>
      <c r="E391" s="7" t="s">
        <v>33</v>
      </c>
      <c r="F391" s="7" t="s">
        <v>136</v>
      </c>
      <c r="G391" s="7">
        <v>2010</v>
      </c>
      <c r="H391" s="7">
        <v>2011</v>
      </c>
      <c r="I391" s="7" t="s">
        <v>39</v>
      </c>
      <c r="J391" s="7">
        <v>1238647591</v>
      </c>
      <c r="K391" s="8"/>
      <c r="L391" s="1"/>
      <c r="M391" s="2"/>
      <c r="N391" s="2"/>
    </row>
    <row r="392" spans="1:15" ht="12.5" x14ac:dyDescent="0.25">
      <c r="A392" s="3" t="s">
        <v>17</v>
      </c>
      <c r="B392" s="3" t="s">
        <v>134</v>
      </c>
      <c r="C392" s="7" t="s">
        <v>31</v>
      </c>
      <c r="D392" s="7" t="s">
        <v>135</v>
      </c>
      <c r="E392" s="7" t="s">
        <v>33</v>
      </c>
      <c r="F392" s="7" t="s">
        <v>136</v>
      </c>
      <c r="G392" s="7">
        <v>2010</v>
      </c>
      <c r="H392" s="7">
        <v>2011</v>
      </c>
      <c r="I392" s="7" t="s">
        <v>40</v>
      </c>
      <c r="J392" s="7" t="s">
        <v>28</v>
      </c>
      <c r="K392" s="8"/>
      <c r="L392" s="1"/>
      <c r="M392" s="2"/>
      <c r="N392" s="2"/>
    </row>
    <row r="393" spans="1:15" ht="12.5" x14ac:dyDescent="0.25">
      <c r="A393" s="3" t="s">
        <v>17</v>
      </c>
      <c r="B393" s="3" t="s">
        <v>134</v>
      </c>
      <c r="C393" s="7" t="s">
        <v>31</v>
      </c>
      <c r="D393" s="7" t="s">
        <v>135</v>
      </c>
      <c r="E393" s="7" t="s">
        <v>33</v>
      </c>
      <c r="F393" s="7" t="s">
        <v>136</v>
      </c>
      <c r="G393" s="7">
        <v>2010</v>
      </c>
      <c r="H393" s="7">
        <v>2011</v>
      </c>
      <c r="I393" s="7" t="s">
        <v>41</v>
      </c>
      <c r="J393" s="7"/>
      <c r="K393" s="8"/>
      <c r="L393" s="1"/>
      <c r="M393" s="2"/>
      <c r="N393" s="2"/>
      <c r="O393" s="7"/>
    </row>
    <row r="394" spans="1:15" ht="12.5" x14ac:dyDescent="0.25">
      <c r="A394" s="3" t="s">
        <v>17</v>
      </c>
      <c r="B394" s="3" t="s">
        <v>134</v>
      </c>
      <c r="C394" s="7" t="s">
        <v>31</v>
      </c>
      <c r="D394" s="7" t="s">
        <v>135</v>
      </c>
      <c r="E394" s="7" t="s">
        <v>33</v>
      </c>
      <c r="F394" s="7" t="s">
        <v>136</v>
      </c>
      <c r="G394" s="7">
        <v>2010</v>
      </c>
      <c r="H394" s="7">
        <v>2011</v>
      </c>
      <c r="I394" s="7" t="s">
        <v>42</v>
      </c>
      <c r="J394" s="7">
        <v>185525170</v>
      </c>
      <c r="K394" s="8"/>
      <c r="L394" s="1"/>
      <c r="M394" s="2"/>
      <c r="N394" s="2"/>
    </row>
    <row r="395" spans="1:15" ht="12.5" x14ac:dyDescent="0.25">
      <c r="A395" s="3" t="s">
        <v>17</v>
      </c>
      <c r="B395" s="3" t="s">
        <v>134</v>
      </c>
      <c r="C395" s="7" t="s">
        <v>31</v>
      </c>
      <c r="D395" s="7" t="s">
        <v>135</v>
      </c>
      <c r="E395" s="7" t="s">
        <v>33</v>
      </c>
      <c r="F395" s="7" t="s">
        <v>136</v>
      </c>
      <c r="G395" s="7">
        <v>2010</v>
      </c>
      <c r="H395" s="7">
        <v>2011</v>
      </c>
      <c r="I395" s="7" t="s">
        <v>43</v>
      </c>
      <c r="J395" s="7">
        <v>0</v>
      </c>
      <c r="K395" s="8"/>
      <c r="L395" s="1"/>
      <c r="M395" s="2"/>
      <c r="N395" s="2"/>
    </row>
    <row r="396" spans="1:15" ht="12.5" x14ac:dyDescent="0.25">
      <c r="A396" s="3" t="s">
        <v>17</v>
      </c>
      <c r="B396" s="3" t="s">
        <v>134</v>
      </c>
      <c r="C396" s="7" t="s">
        <v>31</v>
      </c>
      <c r="D396" s="7" t="s">
        <v>135</v>
      </c>
      <c r="E396" s="7" t="s">
        <v>33</v>
      </c>
      <c r="F396" s="7" t="s">
        <v>136</v>
      </c>
      <c r="G396" s="7">
        <v>2010</v>
      </c>
      <c r="H396" s="7">
        <v>2011</v>
      </c>
      <c r="I396" s="7" t="s">
        <v>44</v>
      </c>
      <c r="J396" s="7">
        <v>114399461.15000001</v>
      </c>
      <c r="K396" s="8"/>
      <c r="L396" s="1">
        <v>175999171</v>
      </c>
      <c r="M396" s="2"/>
      <c r="N396" s="2"/>
    </row>
    <row r="397" spans="1:15" ht="12.5" x14ac:dyDescent="0.25">
      <c r="A397" s="3" t="s">
        <v>17</v>
      </c>
      <c r="B397" s="3" t="s">
        <v>134</v>
      </c>
      <c r="C397" s="7" t="s">
        <v>31</v>
      </c>
      <c r="D397" s="7" t="s">
        <v>135</v>
      </c>
      <c r="E397" s="7" t="s">
        <v>33</v>
      </c>
      <c r="F397" s="7" t="s">
        <v>136</v>
      </c>
      <c r="G397" s="7">
        <v>2010</v>
      </c>
      <c r="H397" s="7">
        <v>2011</v>
      </c>
      <c r="I397" s="7" t="s">
        <v>45</v>
      </c>
      <c r="J397" s="7">
        <v>61599709.849999994</v>
      </c>
      <c r="K397" s="8"/>
      <c r="L397" s="1"/>
      <c r="M397" s="2"/>
      <c r="N397" s="2"/>
    </row>
    <row r="398" spans="1:15" ht="12.5" x14ac:dyDescent="0.25">
      <c r="A398" s="3" t="s">
        <v>17</v>
      </c>
      <c r="B398" s="3" t="s">
        <v>134</v>
      </c>
      <c r="C398" s="7" t="s">
        <v>31</v>
      </c>
      <c r="D398" s="7" t="s">
        <v>135</v>
      </c>
      <c r="E398" s="7" t="s">
        <v>33</v>
      </c>
      <c r="F398" s="7" t="s">
        <v>136</v>
      </c>
      <c r="G398" s="7">
        <v>2010</v>
      </c>
      <c r="H398" s="7">
        <v>2011</v>
      </c>
      <c r="I398" s="7" t="s">
        <v>46</v>
      </c>
      <c r="J398" s="7">
        <v>9525999</v>
      </c>
      <c r="K398" s="8"/>
      <c r="L398" s="1"/>
      <c r="M398" s="2"/>
      <c r="N398" s="2"/>
      <c r="O398" s="7"/>
    </row>
    <row r="399" spans="1:15" ht="12.5" x14ac:dyDescent="0.25">
      <c r="A399" s="3" t="s">
        <v>17</v>
      </c>
      <c r="B399" s="3" t="s">
        <v>134</v>
      </c>
      <c r="C399" s="7" t="s">
        <v>31</v>
      </c>
      <c r="D399" s="7" t="s">
        <v>135</v>
      </c>
      <c r="E399" s="7" t="s">
        <v>33</v>
      </c>
      <c r="F399" s="7" t="s">
        <v>136</v>
      </c>
      <c r="G399" s="7">
        <v>2010</v>
      </c>
      <c r="H399" s="7">
        <v>2011</v>
      </c>
      <c r="I399" s="7" t="s">
        <v>47</v>
      </c>
      <c r="J399" s="7">
        <v>61532307</v>
      </c>
      <c r="K399" s="8"/>
      <c r="L399" s="1"/>
      <c r="M399" s="2"/>
      <c r="N399" s="2"/>
    </row>
    <row r="400" spans="1:15" ht="12.5" x14ac:dyDescent="0.25">
      <c r="A400" s="3" t="s">
        <v>17</v>
      </c>
      <c r="B400" s="3" t="s">
        <v>134</v>
      </c>
      <c r="C400" s="7" t="s">
        <v>31</v>
      </c>
      <c r="D400" s="7" t="s">
        <v>135</v>
      </c>
      <c r="E400" s="7" t="s">
        <v>33</v>
      </c>
      <c r="F400" s="7" t="s">
        <v>136</v>
      </c>
      <c r="G400" s="7">
        <v>2010</v>
      </c>
      <c r="H400" s="7">
        <v>2011</v>
      </c>
      <c r="I400" s="7" t="s">
        <v>48</v>
      </c>
      <c r="J400" s="7">
        <v>61532307</v>
      </c>
      <c r="K400" s="8"/>
      <c r="L400" s="1"/>
      <c r="M400" s="2"/>
      <c r="N400" s="2"/>
    </row>
    <row r="401" spans="1:14" ht="12.5" x14ac:dyDescent="0.25">
      <c r="A401" s="3" t="s">
        <v>17</v>
      </c>
      <c r="B401" s="3" t="s">
        <v>134</v>
      </c>
      <c r="C401" s="7" t="s">
        <v>31</v>
      </c>
      <c r="D401" s="7" t="s">
        <v>135</v>
      </c>
      <c r="E401" s="7" t="s">
        <v>33</v>
      </c>
      <c r="F401" s="7" t="s">
        <v>136</v>
      </c>
      <c r="G401" s="7">
        <v>2010</v>
      </c>
      <c r="H401" s="7">
        <v>2011</v>
      </c>
      <c r="I401" s="7" t="s">
        <v>49</v>
      </c>
      <c r="J401" s="7">
        <v>0</v>
      </c>
      <c r="K401" s="8"/>
      <c r="L401" s="1"/>
      <c r="M401" s="2"/>
      <c r="N401" s="2"/>
    </row>
    <row r="402" spans="1:14" ht="12.5" x14ac:dyDescent="0.25">
      <c r="A402" s="3" t="s">
        <v>17</v>
      </c>
      <c r="B402" s="3" t="s">
        <v>134</v>
      </c>
      <c r="C402" s="7" t="s">
        <v>31</v>
      </c>
      <c r="D402" s="7" t="s">
        <v>135</v>
      </c>
      <c r="E402" s="7" t="s">
        <v>33</v>
      </c>
      <c r="F402" s="7" t="s">
        <v>136</v>
      </c>
      <c r="G402" s="7">
        <v>2010</v>
      </c>
      <c r="H402" s="7">
        <v>2011</v>
      </c>
      <c r="I402" s="7" t="s">
        <v>50</v>
      </c>
      <c r="J402" s="7">
        <v>0</v>
      </c>
      <c r="K402" s="8"/>
      <c r="L402" s="1"/>
      <c r="M402" s="2"/>
      <c r="N402" s="2"/>
    </row>
    <row r="403" spans="1:14" ht="12.5" x14ac:dyDescent="0.25">
      <c r="A403" s="3" t="s">
        <v>17</v>
      </c>
      <c r="B403" s="3" t="s">
        <v>134</v>
      </c>
      <c r="C403" s="7" t="s">
        <v>31</v>
      </c>
      <c r="D403" s="7" t="s">
        <v>135</v>
      </c>
      <c r="E403" s="7" t="s">
        <v>33</v>
      </c>
      <c r="F403" s="7" t="s">
        <v>136</v>
      </c>
      <c r="G403" s="7">
        <v>2010</v>
      </c>
      <c r="H403" s="7">
        <v>2011</v>
      </c>
      <c r="I403" s="7" t="s">
        <v>51</v>
      </c>
      <c r="J403" s="7">
        <v>139616991</v>
      </c>
      <c r="K403" s="8"/>
      <c r="L403" s="1"/>
      <c r="M403" s="2"/>
      <c r="N403" s="2"/>
    </row>
    <row r="404" spans="1:14" ht="12.5" x14ac:dyDescent="0.25">
      <c r="A404" s="3" t="s">
        <v>17</v>
      </c>
      <c r="B404" s="3" t="s">
        <v>134</v>
      </c>
      <c r="C404" s="7" t="s">
        <v>31</v>
      </c>
      <c r="D404" s="7" t="s">
        <v>135</v>
      </c>
      <c r="E404" s="7" t="s">
        <v>33</v>
      </c>
      <c r="F404" s="7" t="s">
        <v>136</v>
      </c>
      <c r="G404" s="7">
        <v>2010</v>
      </c>
      <c r="H404" s="7">
        <v>2011</v>
      </c>
      <c r="I404" s="7" t="s">
        <v>52</v>
      </c>
      <c r="J404" s="7">
        <v>25858300</v>
      </c>
      <c r="K404" s="8"/>
      <c r="L404" s="1"/>
      <c r="M404" s="2"/>
      <c r="N404" s="2"/>
    </row>
    <row r="405" spans="1:14" ht="12.5" x14ac:dyDescent="0.25">
      <c r="A405" s="3" t="s">
        <v>17</v>
      </c>
      <c r="B405" s="3" t="s">
        <v>134</v>
      </c>
      <c r="C405" s="7" t="s">
        <v>31</v>
      </c>
      <c r="D405" s="7" t="s">
        <v>135</v>
      </c>
      <c r="E405" s="7" t="s">
        <v>33</v>
      </c>
      <c r="F405" s="7" t="s">
        <v>136</v>
      </c>
      <c r="G405" s="7">
        <v>2010</v>
      </c>
      <c r="H405" s="7">
        <v>2011</v>
      </c>
      <c r="I405" s="7" t="s">
        <v>53</v>
      </c>
      <c r="J405" s="7">
        <v>0</v>
      </c>
      <c r="K405" s="8"/>
      <c r="L405" s="1"/>
      <c r="M405" s="2"/>
      <c r="N405" s="2"/>
    </row>
    <row r="406" spans="1:14" ht="12.5" x14ac:dyDescent="0.25">
      <c r="A406" s="3" t="s">
        <v>17</v>
      </c>
      <c r="B406" s="3" t="s">
        <v>134</v>
      </c>
      <c r="C406" s="7" t="s">
        <v>31</v>
      </c>
      <c r="D406" s="7" t="s">
        <v>135</v>
      </c>
      <c r="E406" s="7" t="s">
        <v>33</v>
      </c>
      <c r="F406" s="7" t="s">
        <v>136</v>
      </c>
      <c r="G406" s="7">
        <v>2010</v>
      </c>
      <c r="H406" s="7">
        <v>2011</v>
      </c>
      <c r="I406" s="7" t="s">
        <v>54</v>
      </c>
      <c r="J406" s="7">
        <v>5761233</v>
      </c>
      <c r="K406" s="8"/>
      <c r="L406" s="1"/>
      <c r="M406" s="2"/>
      <c r="N406" s="2"/>
    </row>
    <row r="407" spans="1:14" ht="12.5" x14ac:dyDescent="0.25">
      <c r="A407" s="3" t="s">
        <v>17</v>
      </c>
      <c r="B407" s="3" t="s">
        <v>134</v>
      </c>
      <c r="C407" s="7" t="s">
        <v>31</v>
      </c>
      <c r="D407" s="7" t="s">
        <v>135</v>
      </c>
      <c r="E407" s="7" t="s">
        <v>33</v>
      </c>
      <c r="F407" s="7" t="s">
        <v>136</v>
      </c>
      <c r="G407" s="7">
        <v>2010</v>
      </c>
      <c r="H407" s="7">
        <v>2011</v>
      </c>
      <c r="I407" s="7" t="s">
        <v>55</v>
      </c>
      <c r="J407" s="7">
        <v>252607720</v>
      </c>
      <c r="K407" s="8"/>
      <c r="L407" s="1"/>
      <c r="M407" s="2"/>
      <c r="N407" s="2"/>
    </row>
    <row r="408" spans="1:14" ht="12.5" x14ac:dyDescent="0.25">
      <c r="A408" s="3" t="s">
        <v>17</v>
      </c>
      <c r="B408" s="3" t="s">
        <v>134</v>
      </c>
      <c r="C408" s="7" t="s">
        <v>31</v>
      </c>
      <c r="D408" s="7" t="s">
        <v>135</v>
      </c>
      <c r="E408" s="7" t="s">
        <v>33</v>
      </c>
      <c r="F408" s="7" t="s">
        <v>136</v>
      </c>
      <c r="G408" s="7">
        <v>2010</v>
      </c>
      <c r="H408" s="7">
        <v>2011</v>
      </c>
      <c r="I408" s="7" t="s">
        <v>56</v>
      </c>
      <c r="J408" s="7">
        <v>0</v>
      </c>
      <c r="K408" s="8"/>
      <c r="L408" s="1"/>
      <c r="M408" s="2"/>
      <c r="N408" s="2"/>
    </row>
    <row r="409" spans="1:14" ht="12.5" x14ac:dyDescent="0.25">
      <c r="A409" s="3" t="s">
        <v>17</v>
      </c>
      <c r="B409" s="3" t="s">
        <v>134</v>
      </c>
      <c r="C409" s="7" t="s">
        <v>31</v>
      </c>
      <c r="D409" s="7" t="s">
        <v>135</v>
      </c>
      <c r="E409" s="7" t="s">
        <v>33</v>
      </c>
      <c r="F409" s="7" t="s">
        <v>136</v>
      </c>
      <c r="G409" s="7">
        <v>2010</v>
      </c>
      <c r="H409" s="7">
        <v>2011</v>
      </c>
      <c r="I409" s="7" t="s">
        <v>57</v>
      </c>
      <c r="J409" s="7">
        <v>122586050</v>
      </c>
      <c r="K409" s="8"/>
      <c r="L409" s="1"/>
      <c r="M409" s="2"/>
      <c r="N409" s="2"/>
    </row>
    <row r="410" spans="1:14" ht="12.5" x14ac:dyDescent="0.25">
      <c r="A410" s="3" t="s">
        <v>17</v>
      </c>
      <c r="B410" s="3" t="s">
        <v>134</v>
      </c>
      <c r="C410" s="7" t="s">
        <v>31</v>
      </c>
      <c r="D410" s="7" t="s">
        <v>135</v>
      </c>
      <c r="E410" s="7" t="s">
        <v>33</v>
      </c>
      <c r="F410" s="7" t="s">
        <v>136</v>
      </c>
      <c r="G410" s="7">
        <v>2010</v>
      </c>
      <c r="H410" s="7">
        <v>2011</v>
      </c>
      <c r="I410" s="7" t="s">
        <v>58</v>
      </c>
      <c r="J410" s="7">
        <v>302592911</v>
      </c>
      <c r="K410" s="8"/>
      <c r="L410" s="1"/>
      <c r="M410" s="2"/>
      <c r="N410" s="2"/>
    </row>
    <row r="411" spans="1:14" ht="12.5" x14ac:dyDescent="0.25">
      <c r="A411" s="3" t="s">
        <v>17</v>
      </c>
      <c r="B411" s="3" t="s">
        <v>134</v>
      </c>
      <c r="C411" s="7" t="s">
        <v>31</v>
      </c>
      <c r="D411" s="7" t="s">
        <v>135</v>
      </c>
      <c r="E411" s="7" t="s">
        <v>33</v>
      </c>
      <c r="F411" s="7" t="s">
        <v>136</v>
      </c>
      <c r="G411" s="7">
        <v>2010</v>
      </c>
      <c r="H411" s="7">
        <v>2011</v>
      </c>
      <c r="I411" s="7" t="s">
        <v>59</v>
      </c>
      <c r="J411" s="7">
        <v>46610370</v>
      </c>
      <c r="K411" s="8"/>
      <c r="L411" s="1"/>
      <c r="M411" s="2"/>
      <c r="N411" s="2"/>
    </row>
    <row r="412" spans="1:14" ht="12.5" x14ac:dyDescent="0.25">
      <c r="A412" s="3" t="s">
        <v>17</v>
      </c>
      <c r="B412" s="3" t="s">
        <v>134</v>
      </c>
      <c r="C412" s="7" t="s">
        <v>31</v>
      </c>
      <c r="D412" s="7" t="s">
        <v>135</v>
      </c>
      <c r="E412" s="7" t="s">
        <v>33</v>
      </c>
      <c r="F412" s="7" t="s">
        <v>136</v>
      </c>
      <c r="G412" s="7">
        <v>2010</v>
      </c>
      <c r="H412" s="7">
        <v>2011</v>
      </c>
      <c r="I412" s="7" t="s">
        <v>60</v>
      </c>
      <c r="J412" s="7">
        <v>0</v>
      </c>
      <c r="K412" s="8"/>
      <c r="L412" s="1"/>
      <c r="M412" s="2"/>
      <c r="N412" s="2"/>
    </row>
    <row r="413" spans="1:14" ht="12.5" x14ac:dyDescent="0.25">
      <c r="A413" s="3" t="s">
        <v>17</v>
      </c>
      <c r="B413" s="3" t="s">
        <v>134</v>
      </c>
      <c r="C413" s="7" t="s">
        <v>31</v>
      </c>
      <c r="D413" s="7" t="s">
        <v>135</v>
      </c>
      <c r="E413" s="7" t="s">
        <v>33</v>
      </c>
      <c r="F413" s="7" t="s">
        <v>136</v>
      </c>
      <c r="G413" s="7">
        <v>2010</v>
      </c>
      <c r="H413" s="7">
        <v>2011</v>
      </c>
      <c r="I413" s="7" t="s">
        <v>61</v>
      </c>
      <c r="J413" s="7">
        <v>0</v>
      </c>
      <c r="K413" s="8"/>
      <c r="L413" s="1"/>
      <c r="M413" s="2"/>
      <c r="N413" s="2"/>
    </row>
    <row r="414" spans="1:14" ht="12.5" x14ac:dyDescent="0.25">
      <c r="A414" s="3" t="s">
        <v>17</v>
      </c>
      <c r="B414" s="3" t="s">
        <v>134</v>
      </c>
      <c r="C414" s="7" t="s">
        <v>31</v>
      </c>
      <c r="D414" s="7" t="s">
        <v>135</v>
      </c>
      <c r="E414" s="7" t="s">
        <v>33</v>
      </c>
      <c r="F414" s="7" t="s">
        <v>136</v>
      </c>
      <c r="G414" s="7">
        <v>2010</v>
      </c>
      <c r="H414" s="7">
        <v>2011</v>
      </c>
      <c r="I414" s="7" t="s">
        <v>137</v>
      </c>
      <c r="J414" s="7">
        <v>95956539</v>
      </c>
      <c r="K414" s="8"/>
      <c r="L414" s="1"/>
      <c r="M414" s="2"/>
      <c r="N414" s="2"/>
    </row>
    <row r="415" spans="1:14" ht="12.5" x14ac:dyDescent="0.25">
      <c r="A415" s="3" t="s">
        <v>15</v>
      </c>
      <c r="B415" s="3" t="s">
        <v>138</v>
      </c>
      <c r="C415" s="7" t="s">
        <v>31</v>
      </c>
      <c r="D415" s="7" t="s">
        <v>135</v>
      </c>
      <c r="E415" s="7" t="s">
        <v>33</v>
      </c>
      <c r="F415" s="7" t="s">
        <v>34</v>
      </c>
      <c r="G415" s="7">
        <v>2020</v>
      </c>
      <c r="H415" s="7">
        <v>2020</v>
      </c>
      <c r="I415" s="7" t="s">
        <v>35</v>
      </c>
      <c r="J415" s="7">
        <v>7</v>
      </c>
      <c r="K415" s="8"/>
      <c r="L415" s="1"/>
      <c r="M415" s="2"/>
      <c r="N415" s="2"/>
    </row>
    <row r="416" spans="1:14" ht="12.5" x14ac:dyDescent="0.25">
      <c r="A416" s="3" t="s">
        <v>15</v>
      </c>
      <c r="B416" s="3" t="s">
        <v>138</v>
      </c>
      <c r="C416" s="7" t="s">
        <v>31</v>
      </c>
      <c r="D416" s="7" t="s">
        <v>135</v>
      </c>
      <c r="E416" s="7" t="s">
        <v>33</v>
      </c>
      <c r="F416" s="7" t="s">
        <v>34</v>
      </c>
      <c r="G416" s="7">
        <v>2020</v>
      </c>
      <c r="H416" s="7">
        <v>2020</v>
      </c>
      <c r="I416" s="7" t="s">
        <v>37</v>
      </c>
      <c r="J416" s="7">
        <v>0</v>
      </c>
      <c r="K416" s="8"/>
      <c r="L416" s="1"/>
      <c r="M416" s="2"/>
      <c r="N416" s="2"/>
    </row>
    <row r="417" spans="1:14" ht="12.5" x14ac:dyDescent="0.25">
      <c r="A417" s="3" t="s">
        <v>15</v>
      </c>
      <c r="B417" s="3" t="s">
        <v>138</v>
      </c>
      <c r="C417" s="7" t="s">
        <v>31</v>
      </c>
      <c r="D417" s="7" t="s">
        <v>135</v>
      </c>
      <c r="E417" s="7" t="s">
        <v>33</v>
      </c>
      <c r="F417" s="7" t="s">
        <v>34</v>
      </c>
      <c r="G417" s="7">
        <v>2020</v>
      </c>
      <c r="H417" s="7">
        <v>2020</v>
      </c>
      <c r="I417" s="7" t="s">
        <v>39</v>
      </c>
      <c r="J417" s="7">
        <v>250461683.19999999</v>
      </c>
      <c r="K417" s="8"/>
      <c r="L417" s="1"/>
      <c r="M417" s="2"/>
      <c r="N417" s="2"/>
    </row>
    <row r="418" spans="1:14" ht="12.5" x14ac:dyDescent="0.25">
      <c r="A418" s="3" t="s">
        <v>15</v>
      </c>
      <c r="B418" s="3" t="s">
        <v>138</v>
      </c>
      <c r="C418" s="7" t="s">
        <v>31</v>
      </c>
      <c r="D418" s="7" t="s">
        <v>135</v>
      </c>
      <c r="E418" s="7" t="s">
        <v>33</v>
      </c>
      <c r="F418" s="7" t="s">
        <v>34</v>
      </c>
      <c r="G418" s="7">
        <v>2020</v>
      </c>
      <c r="H418" s="7">
        <v>2020</v>
      </c>
      <c r="I418" s="7" t="s">
        <v>40</v>
      </c>
      <c r="J418" s="7" t="s">
        <v>28</v>
      </c>
      <c r="K418" s="8"/>
      <c r="L418" s="1"/>
      <c r="M418" s="2"/>
      <c r="N418" s="2"/>
    </row>
    <row r="419" spans="1:14" ht="12.5" x14ac:dyDescent="0.25">
      <c r="A419" s="3" t="s">
        <v>15</v>
      </c>
      <c r="B419" s="3" t="s">
        <v>138</v>
      </c>
      <c r="C419" s="7" t="s">
        <v>31</v>
      </c>
      <c r="D419" s="7" t="s">
        <v>135</v>
      </c>
      <c r="E419" s="7" t="s">
        <v>33</v>
      </c>
      <c r="F419" s="7" t="s">
        <v>34</v>
      </c>
      <c r="G419" s="7">
        <v>2020</v>
      </c>
      <c r="H419" s="7">
        <v>2020</v>
      </c>
      <c r="I419" s="7" t="s">
        <v>139</v>
      </c>
      <c r="J419" s="7">
        <v>27939429.399999999</v>
      </c>
      <c r="K419" s="8"/>
      <c r="L419" s="1"/>
      <c r="M419" s="2"/>
      <c r="N419" s="2"/>
    </row>
    <row r="420" spans="1:14" ht="12.5" x14ac:dyDescent="0.25">
      <c r="A420" s="3" t="s">
        <v>15</v>
      </c>
      <c r="B420" s="3" t="s">
        <v>138</v>
      </c>
      <c r="C420" s="7" t="s">
        <v>31</v>
      </c>
      <c r="D420" s="7" t="s">
        <v>135</v>
      </c>
      <c r="E420" s="7" t="s">
        <v>33</v>
      </c>
      <c r="F420" s="7" t="s">
        <v>34</v>
      </c>
      <c r="G420" s="7">
        <v>2020</v>
      </c>
      <c r="H420" s="7">
        <v>2020</v>
      </c>
      <c r="I420" s="7" t="s">
        <v>140</v>
      </c>
      <c r="J420" s="7">
        <v>33500200.68</v>
      </c>
      <c r="K420" s="8"/>
      <c r="L420" s="1"/>
      <c r="M420" s="2"/>
      <c r="N420" s="2"/>
    </row>
    <row r="421" spans="1:14" ht="12.5" x14ac:dyDescent="0.25">
      <c r="A421" s="3" t="s">
        <v>15</v>
      </c>
      <c r="B421" s="3" t="s">
        <v>138</v>
      </c>
      <c r="C421" s="7" t="s">
        <v>31</v>
      </c>
      <c r="D421" s="7" t="s">
        <v>135</v>
      </c>
      <c r="E421" s="7" t="s">
        <v>33</v>
      </c>
      <c r="F421" s="7" t="s">
        <v>34</v>
      </c>
      <c r="G421" s="7">
        <v>2020</v>
      </c>
      <c r="H421" s="7">
        <v>2020</v>
      </c>
      <c r="I421" s="7" t="s">
        <v>141</v>
      </c>
      <c r="J421" s="7">
        <v>12347936.960000001</v>
      </c>
      <c r="K421" s="8"/>
      <c r="L421" s="1"/>
      <c r="M421" s="2"/>
      <c r="N421" s="2"/>
    </row>
    <row r="422" spans="1:14" ht="12.5" x14ac:dyDescent="0.25">
      <c r="A422" s="3" t="s">
        <v>15</v>
      </c>
      <c r="B422" s="3" t="s">
        <v>138</v>
      </c>
      <c r="C422" s="7" t="s">
        <v>31</v>
      </c>
      <c r="D422" s="7" t="s">
        <v>135</v>
      </c>
      <c r="E422" s="7" t="s">
        <v>33</v>
      </c>
      <c r="F422" s="7" t="s">
        <v>34</v>
      </c>
      <c r="G422" s="7">
        <v>2020</v>
      </c>
      <c r="H422" s="7">
        <v>2020</v>
      </c>
      <c r="I422" s="7" t="s">
        <v>142</v>
      </c>
      <c r="J422" s="7">
        <v>12373707.630000001</v>
      </c>
      <c r="K422" s="8"/>
      <c r="L422" s="1"/>
      <c r="M422" s="2"/>
      <c r="N422" s="2"/>
    </row>
    <row r="423" spans="1:14" ht="12.5" x14ac:dyDescent="0.25">
      <c r="A423" s="3" t="s">
        <v>15</v>
      </c>
      <c r="B423" s="3" t="s">
        <v>138</v>
      </c>
      <c r="C423" s="7" t="s">
        <v>31</v>
      </c>
      <c r="D423" s="7" t="s">
        <v>135</v>
      </c>
      <c r="E423" s="7" t="s">
        <v>33</v>
      </c>
      <c r="F423" s="7" t="s">
        <v>34</v>
      </c>
      <c r="G423" s="7">
        <v>2020</v>
      </c>
      <c r="H423" s="7">
        <v>2020</v>
      </c>
      <c r="I423" s="7" t="s">
        <v>143</v>
      </c>
      <c r="J423" s="7">
        <v>13006057.130000001</v>
      </c>
      <c r="K423" s="8"/>
      <c r="L423" s="1"/>
      <c r="M423" s="2"/>
      <c r="N423" s="2"/>
    </row>
    <row r="424" spans="1:14" ht="12.5" x14ac:dyDescent="0.25">
      <c r="A424" s="3" t="s">
        <v>15</v>
      </c>
      <c r="B424" s="3" t="s">
        <v>138</v>
      </c>
      <c r="C424" s="7" t="s">
        <v>31</v>
      </c>
      <c r="D424" s="7" t="s">
        <v>135</v>
      </c>
      <c r="E424" s="7" t="s">
        <v>33</v>
      </c>
      <c r="F424" s="7" t="s">
        <v>34</v>
      </c>
      <c r="G424" s="7">
        <v>2020</v>
      </c>
      <c r="H424" s="7">
        <v>2020</v>
      </c>
      <c r="I424" s="7" t="s">
        <v>144</v>
      </c>
      <c r="J424" s="7">
        <v>3308917.15</v>
      </c>
      <c r="K424" s="8"/>
      <c r="L424" s="1"/>
      <c r="M424" s="2"/>
      <c r="N424" s="2"/>
    </row>
    <row r="425" spans="1:14" ht="12.5" x14ac:dyDescent="0.25">
      <c r="A425" s="3" t="s">
        <v>15</v>
      </c>
      <c r="B425" s="3" t="s">
        <v>138</v>
      </c>
      <c r="C425" s="7" t="s">
        <v>31</v>
      </c>
      <c r="D425" s="7" t="s">
        <v>135</v>
      </c>
      <c r="E425" s="7" t="s">
        <v>33</v>
      </c>
      <c r="F425" s="7" t="s">
        <v>34</v>
      </c>
      <c r="G425" s="7">
        <v>2020</v>
      </c>
      <c r="H425" s="7">
        <v>2020</v>
      </c>
      <c r="I425" s="7" t="s">
        <v>145</v>
      </c>
      <c r="J425" s="7">
        <v>15315712.27</v>
      </c>
      <c r="K425" s="8"/>
      <c r="L425" s="1"/>
      <c r="M425" s="2"/>
      <c r="N425" s="2"/>
    </row>
    <row r="426" spans="1:14" ht="12.5" x14ac:dyDescent="0.25">
      <c r="A426" s="3" t="s">
        <v>15</v>
      </c>
      <c r="B426" s="3" t="s">
        <v>138</v>
      </c>
      <c r="C426" s="7" t="s">
        <v>31</v>
      </c>
      <c r="D426" s="7" t="s">
        <v>135</v>
      </c>
      <c r="E426" s="7" t="s">
        <v>33</v>
      </c>
      <c r="F426" s="7" t="s">
        <v>34</v>
      </c>
      <c r="G426" s="7">
        <v>2020</v>
      </c>
      <c r="H426" s="7">
        <v>2020</v>
      </c>
      <c r="I426" s="7" t="s">
        <v>146</v>
      </c>
      <c r="J426" s="7">
        <v>4813841.5599999996</v>
      </c>
      <c r="K426" s="8"/>
      <c r="L426" s="1"/>
      <c r="M426" s="2"/>
      <c r="N426" s="2"/>
    </row>
    <row r="427" spans="1:14" ht="12.5" x14ac:dyDescent="0.25">
      <c r="A427" s="3" t="s">
        <v>15</v>
      </c>
      <c r="B427" s="3" t="s">
        <v>138</v>
      </c>
      <c r="C427" s="7" t="s">
        <v>31</v>
      </c>
      <c r="D427" s="7" t="s">
        <v>135</v>
      </c>
      <c r="E427" s="7" t="s">
        <v>33</v>
      </c>
      <c r="F427" s="7" t="s">
        <v>34</v>
      </c>
      <c r="G427" s="7">
        <v>2020</v>
      </c>
      <c r="H427" s="7">
        <v>2020</v>
      </c>
      <c r="I427" s="7" t="s">
        <v>147</v>
      </c>
      <c r="J427" s="7">
        <v>9287178.4900000002</v>
      </c>
      <c r="K427" s="8"/>
      <c r="L427" s="1"/>
      <c r="M427" s="2"/>
      <c r="N427" s="2"/>
    </row>
    <row r="428" spans="1:14" ht="12.5" x14ac:dyDescent="0.25">
      <c r="A428" s="3" t="s">
        <v>15</v>
      </c>
      <c r="B428" s="3" t="s">
        <v>138</v>
      </c>
      <c r="C428" s="7" t="s">
        <v>31</v>
      </c>
      <c r="D428" s="7" t="s">
        <v>135</v>
      </c>
      <c r="E428" s="7" t="s">
        <v>33</v>
      </c>
      <c r="F428" s="7" t="s">
        <v>34</v>
      </c>
      <c r="G428" s="7">
        <v>2020</v>
      </c>
      <c r="H428" s="7">
        <v>2020</v>
      </c>
      <c r="I428" s="7" t="s">
        <v>148</v>
      </c>
      <c r="J428" s="7">
        <v>71179354.549999997</v>
      </c>
      <c r="K428" s="8"/>
      <c r="L428" s="1"/>
      <c r="M428" s="2"/>
      <c r="N428" s="2"/>
    </row>
    <row r="429" spans="1:14" ht="12.5" x14ac:dyDescent="0.25">
      <c r="A429" s="3" t="s">
        <v>15</v>
      </c>
      <c r="B429" s="3" t="s">
        <v>138</v>
      </c>
      <c r="C429" s="7" t="s">
        <v>31</v>
      </c>
      <c r="D429" s="7" t="s">
        <v>135</v>
      </c>
      <c r="E429" s="7" t="s">
        <v>33</v>
      </c>
      <c r="F429" s="7" t="s">
        <v>34</v>
      </c>
      <c r="G429" s="7">
        <v>2020</v>
      </c>
      <c r="H429" s="7">
        <v>2020</v>
      </c>
      <c r="I429" s="7" t="s">
        <v>149</v>
      </c>
      <c r="J429" s="7">
        <v>12335660.41</v>
      </c>
      <c r="K429" s="8"/>
      <c r="L429" s="1"/>
      <c r="M429" s="2"/>
      <c r="N429" s="2"/>
    </row>
    <row r="430" spans="1:14" ht="12.5" x14ac:dyDescent="0.25">
      <c r="A430" s="3" t="s">
        <v>15</v>
      </c>
      <c r="B430" s="3" t="s">
        <v>138</v>
      </c>
      <c r="C430" s="7" t="s">
        <v>31</v>
      </c>
      <c r="D430" s="7" t="s">
        <v>135</v>
      </c>
      <c r="E430" s="7" t="s">
        <v>33</v>
      </c>
      <c r="F430" s="7" t="s">
        <v>34</v>
      </c>
      <c r="G430" s="7">
        <v>2020</v>
      </c>
      <c r="H430" s="7">
        <v>2020</v>
      </c>
      <c r="I430" s="7" t="s">
        <v>150</v>
      </c>
      <c r="J430" s="7">
        <v>2916368.42</v>
      </c>
      <c r="K430" s="8"/>
      <c r="L430" s="1"/>
      <c r="M430" s="2"/>
      <c r="N430" s="2"/>
    </row>
    <row r="431" spans="1:14" ht="12.5" x14ac:dyDescent="0.25">
      <c r="A431" s="3" t="s">
        <v>15</v>
      </c>
      <c r="B431" s="3" t="s">
        <v>138</v>
      </c>
      <c r="C431" s="7" t="s">
        <v>31</v>
      </c>
      <c r="D431" s="7" t="s">
        <v>135</v>
      </c>
      <c r="E431" s="7" t="s">
        <v>33</v>
      </c>
      <c r="F431" s="7" t="s">
        <v>34</v>
      </c>
      <c r="G431" s="7">
        <v>2020</v>
      </c>
      <c r="H431" s="7">
        <v>2020</v>
      </c>
      <c r="I431" s="7" t="s">
        <v>151</v>
      </c>
      <c r="J431" s="7">
        <v>32137318.550000001</v>
      </c>
      <c r="K431" s="8"/>
      <c r="L431" s="1"/>
      <c r="M431" s="2"/>
      <c r="N431" s="2"/>
    </row>
    <row r="432" spans="1:14" ht="12.5" x14ac:dyDescent="0.25">
      <c r="A432" s="3"/>
      <c r="B432" s="3"/>
      <c r="K432" s="8"/>
      <c r="L432" s="1"/>
      <c r="M432" s="2"/>
      <c r="N432" s="2"/>
    </row>
    <row r="433" spans="1:14" ht="12.5" x14ac:dyDescent="0.25">
      <c r="A433" s="3"/>
      <c r="B433" s="3"/>
      <c r="K433" s="8"/>
      <c r="L433" s="1"/>
      <c r="M433" s="2"/>
      <c r="N433" s="2"/>
    </row>
    <row r="434" spans="1:14" ht="12.5" x14ac:dyDescent="0.25">
      <c r="A434" s="3"/>
      <c r="B434" s="3"/>
      <c r="K434" s="8"/>
      <c r="L434" s="1"/>
      <c r="M434" s="2"/>
      <c r="N434" s="2"/>
    </row>
    <row r="435" spans="1:14" ht="12.5" x14ac:dyDescent="0.25">
      <c r="A435" s="3"/>
      <c r="B435" s="3"/>
      <c r="K435" s="8"/>
      <c r="L435" s="1"/>
      <c r="M435" s="2"/>
      <c r="N435" s="2"/>
    </row>
    <row r="436" spans="1:14" ht="12.5" x14ac:dyDescent="0.25">
      <c r="A436" s="3"/>
      <c r="B436" s="3"/>
      <c r="K436" s="8"/>
      <c r="L436" s="1"/>
      <c r="M436" s="2"/>
      <c r="N436" s="2"/>
    </row>
    <row r="437" spans="1:14" ht="12.5" x14ac:dyDescent="0.25">
      <c r="A437" s="3"/>
      <c r="B437" s="3"/>
      <c r="K437" s="8"/>
      <c r="L437" s="1"/>
      <c r="M437" s="2"/>
      <c r="N437" s="2"/>
    </row>
    <row r="438" spans="1:14" ht="12.5" x14ac:dyDescent="0.25">
      <c r="A438" s="3"/>
      <c r="B438" s="3"/>
      <c r="K438" s="8"/>
      <c r="L438" s="1"/>
      <c r="M438" s="2"/>
      <c r="N438" s="2"/>
    </row>
    <row r="439" spans="1:14" ht="12.5" x14ac:dyDescent="0.25">
      <c r="A439" s="3"/>
      <c r="B439" s="3"/>
      <c r="K439" s="8"/>
      <c r="L439" s="1"/>
      <c r="M439" s="2"/>
      <c r="N439" s="2"/>
    </row>
    <row r="440" spans="1:14" ht="12.5" x14ac:dyDescent="0.25">
      <c r="A440" s="3"/>
      <c r="B440" s="3"/>
      <c r="K440" s="8"/>
      <c r="L440" s="1"/>
      <c r="M440" s="2"/>
      <c r="N440" s="2"/>
    </row>
    <row r="441" spans="1:14" ht="12.5" x14ac:dyDescent="0.25">
      <c r="A441" s="3"/>
      <c r="B441" s="3"/>
      <c r="K441" s="8"/>
      <c r="L441" s="1"/>
      <c r="M441" s="2"/>
      <c r="N441" s="2"/>
    </row>
    <row r="442" spans="1:14" ht="12.5" x14ac:dyDescent="0.25">
      <c r="A442" s="3"/>
      <c r="B442" s="3"/>
      <c r="K442" s="8"/>
      <c r="L442" s="1"/>
      <c r="M442" s="2"/>
      <c r="N442" s="2"/>
    </row>
    <row r="443" spans="1:14" ht="12.5" x14ac:dyDescent="0.25">
      <c r="A443" s="3"/>
      <c r="B443" s="3"/>
      <c r="K443" s="8"/>
      <c r="L443" s="1"/>
      <c r="M443" s="2"/>
      <c r="N443" s="2"/>
    </row>
    <row r="444" spans="1:14" ht="12.5" x14ac:dyDescent="0.25">
      <c r="A444" s="3"/>
      <c r="B444" s="3"/>
      <c r="K444" s="8"/>
      <c r="L444" s="1"/>
      <c r="M444" s="2"/>
      <c r="N444" s="2"/>
    </row>
    <row r="445" spans="1:14" ht="12.5" x14ac:dyDescent="0.25">
      <c r="A445" s="3"/>
      <c r="B445" s="3"/>
      <c r="K445" s="8"/>
      <c r="L445" s="1"/>
      <c r="M445" s="2"/>
      <c r="N445" s="2"/>
    </row>
    <row r="446" spans="1:14" ht="12.5" x14ac:dyDescent="0.25">
      <c r="A446" s="3"/>
      <c r="B446" s="3"/>
      <c r="K446" s="8"/>
      <c r="L446" s="1"/>
      <c r="M446" s="2"/>
      <c r="N446" s="2"/>
    </row>
    <row r="447" spans="1:14" ht="12.5" x14ac:dyDescent="0.25">
      <c r="A447" s="3"/>
      <c r="B447" s="3"/>
      <c r="K447" s="8"/>
      <c r="L447" s="1"/>
      <c r="M447" s="2"/>
      <c r="N447" s="2"/>
    </row>
    <row r="448" spans="1:14" ht="12.5" x14ac:dyDescent="0.25">
      <c r="A448" s="3"/>
      <c r="B448" s="3"/>
      <c r="K448" s="8"/>
      <c r="L448" s="1"/>
      <c r="M448" s="2"/>
      <c r="N448" s="2"/>
    </row>
    <row r="449" spans="1:14" ht="12.5" x14ac:dyDescent="0.25">
      <c r="A449" s="3"/>
      <c r="B449" s="3"/>
      <c r="K449" s="8"/>
      <c r="L449" s="1"/>
      <c r="M449" s="2"/>
      <c r="N449" s="2"/>
    </row>
    <row r="450" spans="1:14" ht="12.5" x14ac:dyDescent="0.25">
      <c r="A450" s="3"/>
      <c r="B450" s="3"/>
      <c r="K450" s="8"/>
      <c r="L450" s="1"/>
      <c r="M450" s="2"/>
      <c r="N450" s="2"/>
    </row>
    <row r="451" spans="1:14" ht="12.5" x14ac:dyDescent="0.25">
      <c r="A451" s="3"/>
      <c r="B451" s="3"/>
      <c r="K451" s="8"/>
      <c r="L451" s="1"/>
      <c r="M451" s="2"/>
      <c r="N451" s="2"/>
    </row>
    <row r="452" spans="1:14" ht="12.5" x14ac:dyDescent="0.25">
      <c r="A452" s="3"/>
      <c r="B452" s="3"/>
      <c r="K452" s="8"/>
      <c r="L452" s="1"/>
      <c r="M452" s="2"/>
      <c r="N452" s="2"/>
    </row>
    <row r="453" spans="1:14" ht="12.5" x14ac:dyDescent="0.25">
      <c r="A453" s="3"/>
      <c r="B453" s="3"/>
      <c r="K453" s="8"/>
      <c r="L453" s="1"/>
      <c r="M453" s="2"/>
      <c r="N453" s="2"/>
    </row>
    <row r="454" spans="1:14" ht="12.5" x14ac:dyDescent="0.25">
      <c r="A454" s="3"/>
      <c r="B454" s="3"/>
      <c r="K454" s="8"/>
      <c r="L454" s="1"/>
      <c r="M454" s="2"/>
      <c r="N454" s="2"/>
    </row>
    <row r="455" spans="1:14" ht="12.5" x14ac:dyDescent="0.25">
      <c r="A455" s="3"/>
      <c r="B455" s="3"/>
      <c r="K455" s="8"/>
      <c r="L455" s="1"/>
      <c r="M455" s="2"/>
      <c r="N455" s="2"/>
    </row>
    <row r="456" spans="1:14" ht="12.5" x14ac:dyDescent="0.25">
      <c r="A456" s="3"/>
      <c r="B456" s="3"/>
      <c r="K456" s="8"/>
      <c r="L456" s="1"/>
      <c r="M456" s="2"/>
      <c r="N456" s="2"/>
    </row>
    <row r="457" spans="1:14" ht="12.5" x14ac:dyDescent="0.25">
      <c r="A457" s="3"/>
      <c r="B457" s="3"/>
      <c r="K457" s="8"/>
      <c r="L457" s="1"/>
      <c r="M457" s="2"/>
      <c r="N457" s="2"/>
    </row>
    <row r="458" spans="1:14" ht="12.5" x14ac:dyDescent="0.25">
      <c r="A458" s="3"/>
      <c r="B458" s="3"/>
      <c r="K458" s="8"/>
      <c r="L458" s="1"/>
      <c r="M458" s="2"/>
      <c r="N458" s="2"/>
    </row>
    <row r="459" spans="1:14" ht="12.5" x14ac:dyDescent="0.25">
      <c r="A459" s="3"/>
      <c r="B459" s="3"/>
      <c r="K459" s="8"/>
      <c r="L459" s="1"/>
      <c r="M459" s="2"/>
      <c r="N459" s="2"/>
    </row>
    <row r="460" spans="1:14" ht="12.5" x14ac:dyDescent="0.25">
      <c r="A460" s="3"/>
      <c r="B460" s="3"/>
      <c r="K460" s="8"/>
      <c r="L460" s="1"/>
      <c r="M460" s="2"/>
      <c r="N460" s="2"/>
    </row>
    <row r="461" spans="1:14" ht="12.5" x14ac:dyDescent="0.25">
      <c r="A461" s="3"/>
      <c r="B461" s="3"/>
      <c r="K461" s="8"/>
      <c r="L461" s="1"/>
      <c r="M461" s="2"/>
      <c r="N461" s="2"/>
    </row>
    <row r="462" spans="1:14" ht="12.5" x14ac:dyDescent="0.25">
      <c r="A462" s="3"/>
      <c r="B462" s="3"/>
      <c r="K462" s="8"/>
      <c r="L462" s="1"/>
      <c r="M462" s="2"/>
      <c r="N462" s="2"/>
    </row>
    <row r="463" spans="1:14" ht="12.5" x14ac:dyDescent="0.25">
      <c r="A463" s="3"/>
      <c r="B463" s="3"/>
      <c r="K463" s="8"/>
      <c r="L463" s="1"/>
      <c r="M463" s="2"/>
      <c r="N463" s="2"/>
    </row>
    <row r="464" spans="1:14" ht="12.5" x14ac:dyDescent="0.25">
      <c r="A464" s="3"/>
      <c r="B464" s="3"/>
      <c r="K464" s="8"/>
      <c r="L464" s="1"/>
      <c r="M464" s="2"/>
      <c r="N464" s="2"/>
    </row>
    <row r="465" spans="1:14" ht="12.5" x14ac:dyDescent="0.25">
      <c r="A465" s="3"/>
      <c r="B465" s="3"/>
      <c r="K465" s="8"/>
      <c r="L465" s="1"/>
      <c r="M465" s="2"/>
      <c r="N465" s="2"/>
    </row>
    <row r="466" spans="1:14" ht="12.5" x14ac:dyDescent="0.25">
      <c r="A466" s="3"/>
      <c r="B466" s="3"/>
      <c r="K466" s="8"/>
      <c r="L466" s="1"/>
      <c r="M466" s="2"/>
      <c r="N466" s="2"/>
    </row>
    <row r="467" spans="1:14" ht="12.5" x14ac:dyDescent="0.25">
      <c r="A467" s="3"/>
      <c r="B467" s="3"/>
      <c r="K467" s="8"/>
      <c r="L467" s="1"/>
      <c r="M467" s="2"/>
      <c r="N467" s="2"/>
    </row>
    <row r="468" spans="1:14" ht="12.5" x14ac:dyDescent="0.25">
      <c r="A468" s="3"/>
      <c r="B468" s="3"/>
      <c r="K468" s="8"/>
      <c r="L468" s="1"/>
      <c r="M468" s="2"/>
      <c r="N468" s="2"/>
    </row>
    <row r="469" spans="1:14" ht="12.5" x14ac:dyDescent="0.25">
      <c r="A469" s="3"/>
      <c r="B469" s="3"/>
      <c r="K469" s="8"/>
      <c r="L469" s="1"/>
      <c r="M469" s="2"/>
      <c r="N469" s="2"/>
    </row>
    <row r="470" spans="1:14" ht="12.5" x14ac:dyDescent="0.25">
      <c r="A470" s="3"/>
      <c r="B470" s="3"/>
      <c r="K470" s="8"/>
      <c r="L470" s="1"/>
      <c r="M470" s="2"/>
      <c r="N470" s="2"/>
    </row>
    <row r="471" spans="1:14" ht="12.5" x14ac:dyDescent="0.25">
      <c r="A471" s="3"/>
      <c r="B471" s="3"/>
      <c r="K471" s="8"/>
      <c r="L471" s="1"/>
      <c r="M471" s="2"/>
      <c r="N471" s="2"/>
    </row>
    <row r="472" spans="1:14" ht="12.5" x14ac:dyDescent="0.25">
      <c r="A472" s="3"/>
      <c r="B472" s="3"/>
      <c r="K472" s="8"/>
      <c r="L472" s="1"/>
      <c r="M472" s="2"/>
      <c r="N472" s="2"/>
    </row>
    <row r="473" spans="1:14" ht="12.5" x14ac:dyDescent="0.25">
      <c r="A473" s="3"/>
      <c r="B473" s="3"/>
      <c r="K473" s="8"/>
      <c r="L473" s="1"/>
      <c r="M473" s="2"/>
      <c r="N473" s="2"/>
    </row>
    <row r="474" spans="1:14" ht="12.5" x14ac:dyDescent="0.25">
      <c r="A474" s="3"/>
      <c r="B474" s="3"/>
      <c r="K474" s="8"/>
      <c r="L474" s="1"/>
      <c r="M474" s="2"/>
      <c r="N474" s="2"/>
    </row>
    <row r="475" spans="1:14" ht="12.5" x14ac:dyDescent="0.25">
      <c r="A475" s="3"/>
      <c r="B475" s="3"/>
      <c r="K475" s="8"/>
      <c r="L475" s="1"/>
      <c r="M475" s="2"/>
      <c r="N475" s="2"/>
    </row>
    <row r="476" spans="1:14" ht="12.5" x14ac:dyDescent="0.25">
      <c r="A476" s="3"/>
      <c r="B476" s="3"/>
      <c r="K476" s="8"/>
      <c r="L476" s="1"/>
      <c r="M476" s="2"/>
      <c r="N476" s="2"/>
    </row>
    <row r="477" spans="1:14" ht="12.5" x14ac:dyDescent="0.25">
      <c r="A477" s="3"/>
      <c r="B477" s="3"/>
      <c r="K477" s="8"/>
      <c r="L477" s="1"/>
      <c r="M477" s="2"/>
      <c r="N477" s="2"/>
    </row>
    <row r="478" spans="1:14" ht="12.5" x14ac:dyDescent="0.25">
      <c r="A478" s="3"/>
      <c r="B478" s="3"/>
      <c r="K478" s="8"/>
      <c r="L478" s="1"/>
      <c r="M478" s="2"/>
      <c r="N478" s="2"/>
    </row>
    <row r="479" spans="1:14" ht="12.5" x14ac:dyDescent="0.25">
      <c r="A479" s="3"/>
      <c r="B479" s="3"/>
      <c r="K479" s="8"/>
      <c r="L479" s="1"/>
      <c r="M479" s="2"/>
      <c r="N479" s="2"/>
    </row>
    <row r="480" spans="1:14" ht="12.5" x14ac:dyDescent="0.25">
      <c r="A480" s="3"/>
      <c r="B480" s="3"/>
      <c r="K480" s="8"/>
      <c r="L480" s="1"/>
      <c r="M480" s="2"/>
      <c r="N480" s="2"/>
    </row>
    <row r="481" spans="1:14" ht="12.5" x14ac:dyDescent="0.25">
      <c r="A481" s="3"/>
      <c r="B481" s="3"/>
      <c r="K481" s="8"/>
      <c r="L481" s="1"/>
      <c r="M481" s="2"/>
      <c r="N481" s="2"/>
    </row>
    <row r="482" spans="1:14" ht="12.5" x14ac:dyDescent="0.25">
      <c r="A482" s="3"/>
      <c r="B482" s="3"/>
      <c r="K482" s="8"/>
      <c r="L482" s="1"/>
      <c r="M482" s="2"/>
      <c r="N482" s="2"/>
    </row>
    <row r="483" spans="1:14" ht="12.5" x14ac:dyDescent="0.25">
      <c r="A483" s="3"/>
      <c r="B483" s="3"/>
      <c r="K483" s="8"/>
      <c r="L483" s="1"/>
      <c r="M483" s="2"/>
      <c r="N483" s="2"/>
    </row>
    <row r="484" spans="1:14" ht="12.5" x14ac:dyDescent="0.25">
      <c r="A484" s="3"/>
      <c r="B484" s="3"/>
      <c r="K484" s="8"/>
      <c r="L484" s="1"/>
      <c r="M484" s="2"/>
      <c r="N484" s="2"/>
    </row>
    <row r="485" spans="1:14" ht="12.5" x14ac:dyDescent="0.25">
      <c r="A485" s="3"/>
      <c r="B485" s="3"/>
      <c r="K485" s="8"/>
      <c r="L485" s="1"/>
      <c r="M485" s="2"/>
      <c r="N485" s="2"/>
    </row>
    <row r="486" spans="1:14" ht="12.5" x14ac:dyDescent="0.25">
      <c r="A486" s="3"/>
      <c r="B486" s="3"/>
      <c r="K486" s="8"/>
      <c r="L486" s="1"/>
      <c r="M486" s="2"/>
      <c r="N486" s="2"/>
    </row>
    <row r="487" spans="1:14" ht="12.5" x14ac:dyDescent="0.25">
      <c r="A487" s="3"/>
      <c r="B487" s="3"/>
      <c r="K487" s="8"/>
      <c r="L487" s="1"/>
      <c r="M487" s="2"/>
      <c r="N487" s="2"/>
    </row>
    <row r="488" spans="1:14" ht="12.5" x14ac:dyDescent="0.25">
      <c r="A488" s="3"/>
      <c r="B488" s="3"/>
      <c r="K488" s="8"/>
      <c r="L488" s="1"/>
      <c r="M488" s="2"/>
      <c r="N488" s="2"/>
    </row>
    <row r="489" spans="1:14" ht="12.5" x14ac:dyDescent="0.25">
      <c r="A489" s="3"/>
      <c r="B489" s="3"/>
      <c r="K489" s="8"/>
      <c r="L489" s="1"/>
      <c r="M489" s="2"/>
      <c r="N489" s="2"/>
    </row>
    <row r="490" spans="1:14" ht="12.5" x14ac:dyDescent="0.25">
      <c r="A490" s="3"/>
      <c r="B490" s="3"/>
      <c r="K490" s="8"/>
      <c r="L490" s="1"/>
      <c r="M490" s="2"/>
      <c r="N490" s="2"/>
    </row>
    <row r="491" spans="1:14" ht="12.5" x14ac:dyDescent="0.25">
      <c r="A491" s="3"/>
      <c r="B491" s="3"/>
      <c r="K491" s="8"/>
      <c r="L491" s="1"/>
      <c r="M491" s="2"/>
      <c r="N491" s="2"/>
    </row>
    <row r="492" spans="1:14" ht="12.5" x14ac:dyDescent="0.25">
      <c r="A492" s="3"/>
      <c r="B492" s="3"/>
      <c r="K492" s="8"/>
      <c r="L492" s="1"/>
      <c r="M492" s="2"/>
      <c r="N492" s="2"/>
    </row>
    <row r="493" spans="1:14" ht="12.5" x14ac:dyDescent="0.25">
      <c r="A493" s="3"/>
      <c r="B493" s="3"/>
      <c r="K493" s="8"/>
      <c r="L493" s="1"/>
      <c r="M493" s="2"/>
      <c r="N493" s="2"/>
    </row>
    <row r="494" spans="1:14" ht="12.5" x14ac:dyDescent="0.25">
      <c r="A494" s="3"/>
      <c r="B494" s="3"/>
      <c r="K494" s="8"/>
      <c r="L494" s="1"/>
      <c r="M494" s="2"/>
      <c r="N494" s="2"/>
    </row>
    <row r="495" spans="1:14" ht="12.5" x14ac:dyDescent="0.25">
      <c r="A495" s="3"/>
      <c r="B495" s="3"/>
      <c r="K495" s="8"/>
      <c r="L495" s="1"/>
      <c r="M495" s="2"/>
      <c r="N495" s="2"/>
    </row>
    <row r="496" spans="1:14" ht="12.5" x14ac:dyDescent="0.25">
      <c r="A496" s="3"/>
      <c r="B496" s="3"/>
      <c r="K496" s="8"/>
      <c r="L496" s="1"/>
      <c r="M496" s="2"/>
      <c r="N496" s="2"/>
    </row>
    <row r="497" spans="1:14" ht="12.5" x14ac:dyDescent="0.25">
      <c r="A497" s="3"/>
      <c r="B497" s="3"/>
      <c r="K497" s="8"/>
      <c r="L497" s="1"/>
      <c r="M497" s="2"/>
      <c r="N497" s="2"/>
    </row>
    <row r="498" spans="1:14" ht="12.5" x14ac:dyDescent="0.25">
      <c r="A498" s="3"/>
      <c r="B498" s="3"/>
      <c r="K498" s="8"/>
      <c r="L498" s="1"/>
      <c r="M498" s="2"/>
      <c r="N498" s="2"/>
    </row>
    <row r="499" spans="1:14" ht="12.5" x14ac:dyDescent="0.25">
      <c r="A499" s="3"/>
      <c r="B499" s="3"/>
      <c r="K499" s="8"/>
      <c r="L499" s="1"/>
      <c r="M499" s="2"/>
      <c r="N499" s="2"/>
    </row>
    <row r="500" spans="1:14" ht="12.5" x14ac:dyDescent="0.25">
      <c r="A500" s="3"/>
      <c r="B500" s="3"/>
      <c r="K500" s="8"/>
      <c r="L500" s="1"/>
      <c r="M500" s="2"/>
      <c r="N500" s="2"/>
    </row>
    <row r="501" spans="1:14" ht="12.5" x14ac:dyDescent="0.25">
      <c r="A501" s="3"/>
      <c r="B501" s="3"/>
      <c r="K501" s="8"/>
      <c r="L501" s="1"/>
      <c r="M501" s="2"/>
      <c r="N501" s="2"/>
    </row>
    <row r="502" spans="1:14" ht="12.5" x14ac:dyDescent="0.25">
      <c r="A502" s="3"/>
      <c r="B502" s="3"/>
      <c r="K502" s="8"/>
      <c r="L502" s="1"/>
      <c r="M502" s="2"/>
      <c r="N502" s="2"/>
    </row>
    <row r="503" spans="1:14" ht="12.5" x14ac:dyDescent="0.25">
      <c r="A503" s="3"/>
      <c r="B503" s="3"/>
      <c r="K503" s="8"/>
      <c r="L503" s="1"/>
      <c r="M503" s="2"/>
      <c r="N503" s="2"/>
    </row>
    <row r="504" spans="1:14" ht="12.5" x14ac:dyDescent="0.25">
      <c r="A504" s="3"/>
      <c r="B504" s="3"/>
      <c r="K504" s="8"/>
      <c r="L504" s="1"/>
      <c r="M504" s="2"/>
      <c r="N504" s="2"/>
    </row>
    <row r="505" spans="1:14" ht="12.5" x14ac:dyDescent="0.25">
      <c r="A505" s="3"/>
      <c r="B505" s="3"/>
      <c r="K505" s="8"/>
      <c r="L505" s="1"/>
      <c r="M505" s="2"/>
      <c r="N505" s="2"/>
    </row>
    <row r="506" spans="1:14" ht="12.5" x14ac:dyDescent="0.25">
      <c r="A506" s="3"/>
      <c r="B506" s="3"/>
      <c r="K506" s="8"/>
      <c r="L506" s="1"/>
      <c r="M506" s="2"/>
      <c r="N506" s="2"/>
    </row>
    <row r="507" spans="1:14" ht="12.5" x14ac:dyDescent="0.25">
      <c r="A507" s="3"/>
      <c r="B507" s="3"/>
      <c r="K507" s="8"/>
      <c r="L507" s="1"/>
      <c r="M507" s="2"/>
      <c r="N507" s="2"/>
    </row>
    <row r="508" spans="1:14" ht="12.5" x14ac:dyDescent="0.25">
      <c r="A508" s="3"/>
      <c r="B508" s="3"/>
      <c r="K508" s="8"/>
      <c r="L508" s="1"/>
      <c r="M508" s="2"/>
      <c r="N508" s="2"/>
    </row>
    <row r="509" spans="1:14" ht="12.5" x14ac:dyDescent="0.25">
      <c r="A509" s="3"/>
      <c r="B509" s="3"/>
      <c r="K509" s="8"/>
      <c r="L509" s="1"/>
      <c r="M509" s="2"/>
      <c r="N509" s="2"/>
    </row>
    <row r="510" spans="1:14" ht="12.5" x14ac:dyDescent="0.25">
      <c r="A510" s="3"/>
      <c r="B510" s="3"/>
      <c r="K510" s="8"/>
      <c r="L510" s="1"/>
      <c r="M510" s="2"/>
      <c r="N510" s="2"/>
    </row>
    <row r="511" spans="1:14" ht="12.5" x14ac:dyDescent="0.25">
      <c r="A511" s="3"/>
      <c r="B511" s="3"/>
      <c r="K511" s="8"/>
      <c r="L511" s="1"/>
      <c r="M511" s="2"/>
      <c r="N511" s="2"/>
    </row>
    <row r="512" spans="1:14" ht="12.5" x14ac:dyDescent="0.25">
      <c r="A512" s="3"/>
      <c r="B512" s="3"/>
      <c r="K512" s="8"/>
      <c r="L512" s="1"/>
      <c r="M512" s="2"/>
      <c r="N512" s="2"/>
    </row>
    <row r="513" spans="1:14" ht="12.5" x14ac:dyDescent="0.25">
      <c r="A513" s="3"/>
      <c r="B513" s="3"/>
      <c r="K513" s="8"/>
      <c r="L513" s="1"/>
      <c r="M513" s="2"/>
      <c r="N513" s="2"/>
    </row>
    <row r="514" spans="1:14" ht="12.5" x14ac:dyDescent="0.25">
      <c r="A514" s="3"/>
      <c r="B514" s="3"/>
      <c r="K514" s="8"/>
      <c r="L514" s="1"/>
      <c r="M514" s="2"/>
      <c r="N514" s="2"/>
    </row>
    <row r="515" spans="1:14" ht="12.5" x14ac:dyDescent="0.25">
      <c r="A515" s="3"/>
      <c r="B515" s="3"/>
      <c r="K515" s="8"/>
      <c r="L515" s="1"/>
      <c r="M515" s="2"/>
      <c r="N515" s="2"/>
    </row>
    <row r="516" spans="1:14" ht="12.5" x14ac:dyDescent="0.25">
      <c r="A516" s="3"/>
      <c r="B516" s="3"/>
      <c r="K516" s="8"/>
      <c r="L516" s="1"/>
      <c r="M516" s="2"/>
      <c r="N516" s="2"/>
    </row>
    <row r="517" spans="1:14" ht="12.5" x14ac:dyDescent="0.25">
      <c r="A517" s="3"/>
      <c r="B517" s="3"/>
      <c r="K517" s="8"/>
      <c r="L517" s="1"/>
      <c r="M517" s="2"/>
      <c r="N517" s="2"/>
    </row>
    <row r="518" spans="1:14" ht="12.5" x14ac:dyDescent="0.25">
      <c r="A518" s="3"/>
      <c r="B518" s="3"/>
      <c r="K518" s="8"/>
      <c r="L518" s="1"/>
      <c r="M518" s="2"/>
      <c r="N518" s="2"/>
    </row>
    <row r="519" spans="1:14" ht="12.5" x14ac:dyDescent="0.25">
      <c r="A519" s="3"/>
      <c r="B519" s="3"/>
      <c r="K519" s="8"/>
      <c r="L519" s="1"/>
      <c r="M519" s="2"/>
      <c r="N519" s="2"/>
    </row>
    <row r="520" spans="1:14" ht="12.5" x14ac:dyDescent="0.25">
      <c r="A520" s="3"/>
      <c r="B520" s="3"/>
      <c r="K520" s="8"/>
      <c r="L520" s="1"/>
      <c r="M520" s="2"/>
      <c r="N520" s="2"/>
    </row>
    <row r="521" spans="1:14" ht="12.5" x14ac:dyDescent="0.25">
      <c r="A521" s="3"/>
      <c r="B521" s="3"/>
      <c r="K521" s="8"/>
      <c r="L521" s="1"/>
      <c r="M521" s="2"/>
      <c r="N521" s="2"/>
    </row>
    <row r="522" spans="1:14" ht="12.5" x14ac:dyDescent="0.25">
      <c r="A522" s="3"/>
      <c r="B522" s="3"/>
      <c r="K522" s="8"/>
      <c r="L522" s="1"/>
      <c r="M522" s="2"/>
      <c r="N522" s="2"/>
    </row>
    <row r="523" spans="1:14" ht="12.5" x14ac:dyDescent="0.25">
      <c r="A523" s="3"/>
      <c r="B523" s="3"/>
      <c r="K523" s="8"/>
      <c r="L523" s="1"/>
      <c r="M523" s="2"/>
      <c r="N523" s="2"/>
    </row>
    <row r="524" spans="1:14" ht="12.5" x14ac:dyDescent="0.25">
      <c r="A524" s="3"/>
      <c r="B524" s="3"/>
      <c r="K524" s="8"/>
      <c r="L524" s="1"/>
      <c r="M524" s="2"/>
      <c r="N524" s="2"/>
    </row>
    <row r="525" spans="1:14" ht="12.5" x14ac:dyDescent="0.25">
      <c r="A525" s="3"/>
      <c r="B525" s="3"/>
      <c r="K525" s="8"/>
      <c r="L525" s="1"/>
      <c r="M525" s="2"/>
      <c r="N525" s="2"/>
    </row>
    <row r="526" spans="1:14" ht="12.5" x14ac:dyDescent="0.25">
      <c r="A526" s="3"/>
      <c r="B526" s="3"/>
      <c r="K526" s="8"/>
      <c r="L526" s="1"/>
      <c r="M526" s="2"/>
      <c r="N526" s="2"/>
    </row>
    <row r="527" spans="1:14" ht="12.5" x14ac:dyDescent="0.25">
      <c r="A527" s="3"/>
      <c r="B527" s="3"/>
      <c r="K527" s="8"/>
      <c r="L527" s="1"/>
      <c r="M527" s="2"/>
      <c r="N527" s="2"/>
    </row>
    <row r="528" spans="1:14" ht="12.5" x14ac:dyDescent="0.25">
      <c r="A528" s="3"/>
      <c r="B528" s="3"/>
      <c r="K528" s="8"/>
      <c r="L528" s="1"/>
      <c r="M528" s="2"/>
      <c r="N528" s="2"/>
    </row>
    <row r="529" spans="1:14" ht="12.5" x14ac:dyDescent="0.25">
      <c r="A529" s="3"/>
      <c r="B529" s="3"/>
      <c r="K529" s="8"/>
      <c r="L529" s="1"/>
      <c r="M529" s="2"/>
      <c r="N529" s="2"/>
    </row>
    <row r="530" spans="1:14" ht="12.5" x14ac:dyDescent="0.25">
      <c r="A530" s="3"/>
      <c r="B530" s="3"/>
      <c r="K530" s="8"/>
      <c r="L530" s="1"/>
      <c r="M530" s="2"/>
      <c r="N530" s="2"/>
    </row>
    <row r="531" spans="1:14" ht="12.5" x14ac:dyDescent="0.25">
      <c r="A531" s="3"/>
      <c r="B531" s="3"/>
      <c r="K531" s="8"/>
      <c r="L531" s="1"/>
      <c r="M531" s="2"/>
      <c r="N531" s="2"/>
    </row>
    <row r="532" spans="1:14" ht="12.5" x14ac:dyDescent="0.25">
      <c r="A532" s="3"/>
      <c r="B532" s="3"/>
      <c r="K532" s="8"/>
      <c r="L532" s="1"/>
      <c r="M532" s="2"/>
      <c r="N532" s="2"/>
    </row>
    <row r="533" spans="1:14" ht="12.5" x14ac:dyDescent="0.25">
      <c r="A533" s="3"/>
      <c r="B533" s="3"/>
      <c r="K533" s="8"/>
      <c r="L533" s="1"/>
      <c r="M533" s="2"/>
      <c r="N533" s="2"/>
    </row>
    <row r="534" spans="1:14" ht="12.5" x14ac:dyDescent="0.25">
      <c r="A534" s="3"/>
      <c r="B534" s="3"/>
      <c r="K534" s="8"/>
      <c r="L534" s="1"/>
      <c r="M534" s="2"/>
      <c r="N534" s="2"/>
    </row>
    <row r="535" spans="1:14" ht="12.5" x14ac:dyDescent="0.25">
      <c r="A535" s="3"/>
      <c r="B535" s="3"/>
      <c r="K535" s="8"/>
      <c r="L535" s="1"/>
      <c r="M535" s="2"/>
      <c r="N535" s="2"/>
    </row>
    <row r="536" spans="1:14" ht="12.5" x14ac:dyDescent="0.25">
      <c r="A536" s="3"/>
      <c r="B536" s="3"/>
      <c r="K536" s="8"/>
      <c r="L536" s="1"/>
      <c r="M536" s="2"/>
      <c r="N536" s="2"/>
    </row>
    <row r="537" spans="1:14" ht="12.5" x14ac:dyDescent="0.25">
      <c r="A537" s="3"/>
      <c r="B537" s="3"/>
      <c r="K537" s="8"/>
      <c r="L537" s="1"/>
      <c r="M537" s="2"/>
      <c r="N537" s="2"/>
    </row>
    <row r="538" spans="1:14" ht="12.5" x14ac:dyDescent="0.25">
      <c r="A538" s="3"/>
      <c r="B538" s="3"/>
      <c r="K538" s="8"/>
      <c r="L538" s="1"/>
      <c r="M538" s="2"/>
      <c r="N538" s="2"/>
    </row>
    <row r="539" spans="1:14" ht="12.5" x14ac:dyDescent="0.25">
      <c r="A539" s="3"/>
      <c r="B539" s="3"/>
      <c r="K539" s="8"/>
      <c r="L539" s="1"/>
      <c r="M539" s="2"/>
      <c r="N539" s="2"/>
    </row>
    <row r="540" spans="1:14" ht="12.5" x14ac:dyDescent="0.25">
      <c r="A540" s="3"/>
      <c r="B540" s="3"/>
      <c r="K540" s="8"/>
      <c r="L540" s="1"/>
      <c r="M540" s="2"/>
      <c r="N540" s="2"/>
    </row>
    <row r="541" spans="1:14" ht="12.5" x14ac:dyDescent="0.25">
      <c r="A541" s="3"/>
      <c r="B541" s="3"/>
      <c r="K541" s="8"/>
      <c r="L541" s="1"/>
      <c r="M541" s="2"/>
      <c r="N541" s="2"/>
    </row>
    <row r="542" spans="1:14" ht="12.5" x14ac:dyDescent="0.25">
      <c r="A542" s="3"/>
      <c r="B542" s="3"/>
      <c r="K542" s="8"/>
      <c r="L542" s="1"/>
      <c r="M542" s="2"/>
      <c r="N542" s="2"/>
    </row>
    <row r="543" spans="1:14" ht="12.5" x14ac:dyDescent="0.25">
      <c r="A543" s="3"/>
      <c r="B543" s="3"/>
      <c r="K543" s="8"/>
      <c r="L543" s="1"/>
      <c r="M543" s="2"/>
      <c r="N543" s="2"/>
    </row>
    <row r="544" spans="1:14" ht="12.5" x14ac:dyDescent="0.25">
      <c r="A544" s="3"/>
      <c r="B544" s="3"/>
      <c r="K544" s="8"/>
      <c r="L544" s="1"/>
      <c r="M544" s="2"/>
      <c r="N544" s="2"/>
    </row>
    <row r="545" spans="1:14" ht="12.5" x14ac:dyDescent="0.25">
      <c r="A545" s="3"/>
      <c r="B545" s="3"/>
      <c r="K545" s="8"/>
      <c r="L545" s="1"/>
      <c r="M545" s="2"/>
      <c r="N545" s="2"/>
    </row>
    <row r="546" spans="1:14" ht="12.5" x14ac:dyDescent="0.25">
      <c r="A546" s="3"/>
      <c r="B546" s="3"/>
      <c r="K546" s="8"/>
      <c r="L546" s="1"/>
      <c r="M546" s="2"/>
      <c r="N546" s="2"/>
    </row>
    <row r="547" spans="1:14" ht="12.5" x14ac:dyDescent="0.25">
      <c r="A547" s="3"/>
      <c r="B547" s="3"/>
      <c r="K547" s="8"/>
      <c r="L547" s="1"/>
      <c r="M547" s="2"/>
      <c r="N547" s="2"/>
    </row>
    <row r="548" spans="1:14" ht="12.5" x14ac:dyDescent="0.25">
      <c r="A548" s="3"/>
      <c r="B548" s="3"/>
      <c r="K548" s="8"/>
      <c r="L548" s="1"/>
      <c r="M548" s="2"/>
      <c r="N548" s="2"/>
    </row>
    <row r="549" spans="1:14" ht="12.5" x14ac:dyDescent="0.25">
      <c r="A549" s="3"/>
      <c r="B549" s="3"/>
      <c r="K549" s="8"/>
      <c r="L549" s="1"/>
      <c r="M549" s="2"/>
      <c r="N549" s="2"/>
    </row>
    <row r="550" spans="1:14" ht="12.5" x14ac:dyDescent="0.25">
      <c r="A550" s="3"/>
      <c r="B550" s="3"/>
      <c r="K550" s="8"/>
      <c r="L550" s="1"/>
      <c r="M550" s="2"/>
      <c r="N550" s="2"/>
    </row>
    <row r="551" spans="1:14" ht="12.5" x14ac:dyDescent="0.25">
      <c r="A551" s="3"/>
      <c r="B551" s="3"/>
      <c r="K551" s="8"/>
      <c r="L551" s="1"/>
      <c r="M551" s="2"/>
      <c r="N551" s="2"/>
    </row>
    <row r="552" spans="1:14" ht="12.5" x14ac:dyDescent="0.25">
      <c r="A552" s="3"/>
      <c r="B552" s="3"/>
      <c r="K552" s="8"/>
      <c r="L552" s="1"/>
      <c r="M552" s="2"/>
      <c r="N552" s="2"/>
    </row>
    <row r="553" spans="1:14" ht="12.5" x14ac:dyDescent="0.25">
      <c r="A553" s="3"/>
      <c r="B553" s="3"/>
      <c r="K553" s="8"/>
      <c r="L553" s="1"/>
      <c r="M553" s="2"/>
      <c r="N553" s="2"/>
    </row>
    <row r="554" spans="1:14" ht="12.5" x14ac:dyDescent="0.25">
      <c r="A554" s="3"/>
      <c r="B554" s="3"/>
      <c r="K554" s="8"/>
      <c r="L554" s="1"/>
      <c r="M554" s="2"/>
      <c r="N554" s="2"/>
    </row>
    <row r="555" spans="1:14" ht="12.5" x14ac:dyDescent="0.25">
      <c r="A555" s="3"/>
      <c r="B555" s="3"/>
      <c r="K555" s="8"/>
      <c r="L555" s="1"/>
      <c r="M555" s="2"/>
      <c r="N555" s="2"/>
    </row>
    <row r="556" spans="1:14" ht="12.5" x14ac:dyDescent="0.25">
      <c r="A556" s="3"/>
      <c r="B556" s="3"/>
      <c r="K556" s="8"/>
      <c r="L556" s="1"/>
      <c r="M556" s="2"/>
      <c r="N556" s="2"/>
    </row>
    <row r="557" spans="1:14" ht="12.5" x14ac:dyDescent="0.25">
      <c r="A557" s="3"/>
      <c r="B557" s="3"/>
      <c r="K557" s="8"/>
      <c r="L557" s="1"/>
      <c r="M557" s="2"/>
      <c r="N557" s="2"/>
    </row>
    <row r="558" spans="1:14" ht="12.5" x14ac:dyDescent="0.25">
      <c r="A558" s="3"/>
      <c r="B558" s="3"/>
      <c r="K558" s="8"/>
      <c r="L558" s="1"/>
      <c r="M558" s="2"/>
      <c r="N558" s="2"/>
    </row>
    <row r="559" spans="1:14" ht="12.5" x14ac:dyDescent="0.25">
      <c r="A559" s="3"/>
      <c r="B559" s="3"/>
      <c r="K559" s="8"/>
      <c r="L559" s="1"/>
      <c r="M559" s="2"/>
      <c r="N559" s="2"/>
    </row>
    <row r="560" spans="1:14" ht="12.5" x14ac:dyDescent="0.25">
      <c r="A560" s="3"/>
      <c r="B560" s="3"/>
      <c r="K560" s="8"/>
      <c r="L560" s="1"/>
      <c r="M560" s="2"/>
      <c r="N560" s="2"/>
    </row>
    <row r="561" spans="1:14" ht="12.5" x14ac:dyDescent="0.25">
      <c r="A561" s="3"/>
      <c r="B561" s="3"/>
      <c r="K561" s="8"/>
      <c r="L561" s="1"/>
      <c r="M561" s="2"/>
      <c r="N561" s="2"/>
    </row>
    <row r="562" spans="1:14" ht="12.5" x14ac:dyDescent="0.25">
      <c r="A562" s="3"/>
      <c r="B562" s="3"/>
      <c r="K562" s="8"/>
      <c r="L562" s="1"/>
      <c r="M562" s="2"/>
      <c r="N562" s="2"/>
    </row>
    <row r="563" spans="1:14" ht="12.5" x14ac:dyDescent="0.25">
      <c r="A563" s="3"/>
      <c r="B563" s="3"/>
      <c r="K563" s="8"/>
      <c r="L563" s="1"/>
      <c r="M563" s="2"/>
      <c r="N563" s="2"/>
    </row>
    <row r="564" spans="1:14" ht="12.5" x14ac:dyDescent="0.25">
      <c r="A564" s="3"/>
      <c r="B564" s="3"/>
      <c r="K564" s="8"/>
      <c r="L564" s="1"/>
      <c r="M564" s="2"/>
      <c r="N564" s="2"/>
    </row>
    <row r="565" spans="1:14" ht="12.5" x14ac:dyDescent="0.25">
      <c r="A565" s="3"/>
      <c r="B565" s="3"/>
      <c r="K565" s="8"/>
      <c r="L565" s="1"/>
      <c r="M565" s="2"/>
      <c r="N565" s="2"/>
    </row>
    <row r="566" spans="1:14" ht="12.5" x14ac:dyDescent="0.25">
      <c r="A566" s="3"/>
      <c r="B566" s="3"/>
      <c r="K566" s="8"/>
      <c r="L566" s="1"/>
      <c r="M566" s="2"/>
      <c r="N566" s="2"/>
    </row>
    <row r="567" spans="1:14" ht="12.5" x14ac:dyDescent="0.25">
      <c r="A567" s="3"/>
      <c r="B567" s="3"/>
      <c r="K567" s="8"/>
      <c r="L567" s="1"/>
      <c r="M567" s="2"/>
      <c r="N567" s="2"/>
    </row>
    <row r="568" spans="1:14" ht="12.5" x14ac:dyDescent="0.25">
      <c r="A568" s="3"/>
      <c r="B568" s="3"/>
      <c r="K568" s="8"/>
      <c r="L568" s="1"/>
      <c r="M568" s="2"/>
      <c r="N568" s="2"/>
    </row>
    <row r="569" spans="1:14" ht="12.5" x14ac:dyDescent="0.25">
      <c r="A569" s="3"/>
      <c r="B569" s="3"/>
      <c r="K569" s="8"/>
      <c r="L569" s="1"/>
      <c r="M569" s="2"/>
      <c r="N569" s="2"/>
    </row>
    <row r="570" spans="1:14" ht="12.5" x14ac:dyDescent="0.25">
      <c r="A570" s="3"/>
      <c r="B570" s="3"/>
      <c r="K570" s="8"/>
      <c r="L570" s="1"/>
      <c r="M570" s="2"/>
      <c r="N570" s="2"/>
    </row>
    <row r="571" spans="1:14" ht="12.5" x14ac:dyDescent="0.25">
      <c r="A571" s="3"/>
      <c r="B571" s="3"/>
      <c r="K571" s="8"/>
      <c r="L571" s="1"/>
      <c r="M571" s="2"/>
      <c r="N571" s="2"/>
    </row>
    <row r="572" spans="1:14" ht="12.5" x14ac:dyDescent="0.25">
      <c r="A572" s="3"/>
      <c r="B572" s="3"/>
      <c r="K572" s="8"/>
      <c r="L572" s="1"/>
      <c r="M572" s="2"/>
      <c r="N572" s="2"/>
    </row>
    <row r="573" spans="1:14" ht="12.5" x14ac:dyDescent="0.25">
      <c r="A573" s="3"/>
      <c r="B573" s="3"/>
      <c r="K573" s="8"/>
      <c r="L573" s="1"/>
      <c r="M573" s="2"/>
      <c r="N573" s="2"/>
    </row>
    <row r="574" spans="1:14" ht="12.5" x14ac:dyDescent="0.25">
      <c r="A574" s="3"/>
      <c r="B574" s="3"/>
      <c r="K574" s="8"/>
      <c r="L574" s="1"/>
      <c r="M574" s="2"/>
      <c r="N574" s="2"/>
    </row>
    <row r="575" spans="1:14" ht="12.5" x14ac:dyDescent="0.25">
      <c r="A575" s="3"/>
      <c r="B575" s="3"/>
      <c r="K575" s="8"/>
      <c r="L575" s="1"/>
      <c r="M575" s="2"/>
      <c r="N575" s="2"/>
    </row>
    <row r="576" spans="1:14" ht="12.5" x14ac:dyDescent="0.25">
      <c r="A576" s="3"/>
      <c r="B576" s="3"/>
      <c r="K576" s="8"/>
      <c r="L576" s="1"/>
      <c r="M576" s="2"/>
      <c r="N576" s="2"/>
    </row>
    <row r="577" spans="1:14" ht="12.5" x14ac:dyDescent="0.25">
      <c r="A577" s="3"/>
      <c r="B577" s="3"/>
      <c r="K577" s="8"/>
      <c r="L577" s="1"/>
      <c r="M577" s="2"/>
      <c r="N577" s="2"/>
    </row>
    <row r="578" spans="1:14" ht="12.5" x14ac:dyDescent="0.25">
      <c r="A578" s="3"/>
      <c r="B578" s="3"/>
      <c r="K578" s="8"/>
      <c r="L578" s="1"/>
      <c r="M578" s="2"/>
      <c r="N578" s="2"/>
    </row>
    <row r="579" spans="1:14" ht="12.5" x14ac:dyDescent="0.25">
      <c r="A579" s="3"/>
      <c r="B579" s="3"/>
      <c r="K579" s="8"/>
      <c r="L579" s="1"/>
      <c r="M579" s="2"/>
      <c r="N579" s="2"/>
    </row>
    <row r="580" spans="1:14" ht="12.5" x14ac:dyDescent="0.25">
      <c r="A580" s="3"/>
      <c r="B580" s="3"/>
      <c r="K580" s="8"/>
      <c r="L580" s="1"/>
      <c r="M580" s="2"/>
      <c r="N580" s="2"/>
    </row>
    <row r="581" spans="1:14" ht="12.5" x14ac:dyDescent="0.25">
      <c r="A581" s="3"/>
      <c r="B581" s="3"/>
      <c r="K581" s="8"/>
      <c r="L581" s="1"/>
      <c r="M581" s="2"/>
      <c r="N581" s="2"/>
    </row>
    <row r="582" spans="1:14" ht="12.5" x14ac:dyDescent="0.25">
      <c r="A582" s="3"/>
      <c r="B582" s="3"/>
      <c r="K582" s="8"/>
      <c r="L582" s="1"/>
      <c r="M582" s="2"/>
      <c r="N582" s="2"/>
    </row>
    <row r="583" spans="1:14" ht="12.5" x14ac:dyDescent="0.25">
      <c r="A583" s="3"/>
      <c r="B583" s="3"/>
      <c r="K583" s="8"/>
      <c r="L583" s="1"/>
      <c r="M583" s="2"/>
      <c r="N583" s="2"/>
    </row>
    <row r="584" spans="1:14" ht="12.5" x14ac:dyDescent="0.25">
      <c r="A584" s="3"/>
      <c r="B584" s="3"/>
      <c r="K584" s="8"/>
      <c r="L584" s="1"/>
      <c r="M584" s="2"/>
      <c r="N584" s="2"/>
    </row>
    <row r="585" spans="1:14" ht="12.5" x14ac:dyDescent="0.25">
      <c r="A585" s="3"/>
      <c r="B585" s="3"/>
      <c r="K585" s="8"/>
      <c r="L585" s="1"/>
      <c r="M585" s="2"/>
      <c r="N585" s="2"/>
    </row>
    <row r="586" spans="1:14" ht="12.5" x14ac:dyDescent="0.25">
      <c r="A586" s="3"/>
      <c r="B586" s="3"/>
      <c r="K586" s="8"/>
      <c r="L586" s="1"/>
      <c r="M586" s="2"/>
      <c r="N586" s="2"/>
    </row>
    <row r="587" spans="1:14" ht="12.5" x14ac:dyDescent="0.25">
      <c r="A587" s="3"/>
      <c r="B587" s="3"/>
      <c r="K587" s="8"/>
      <c r="L587" s="1"/>
      <c r="M587" s="2"/>
      <c r="N587" s="2"/>
    </row>
    <row r="588" spans="1:14" ht="12.5" x14ac:dyDescent="0.25">
      <c r="A588" s="3"/>
      <c r="B588" s="3"/>
      <c r="K588" s="8"/>
      <c r="L588" s="1"/>
      <c r="M588" s="2"/>
      <c r="N588" s="2"/>
    </row>
    <row r="589" spans="1:14" ht="12.5" x14ac:dyDescent="0.25">
      <c r="A589" s="3"/>
      <c r="B589" s="3"/>
      <c r="K589" s="8"/>
      <c r="L589" s="1"/>
      <c r="M589" s="2"/>
      <c r="N589" s="2"/>
    </row>
    <row r="590" spans="1:14" ht="12.5" x14ac:dyDescent="0.25">
      <c r="A590" s="3"/>
      <c r="B590" s="3"/>
      <c r="K590" s="8"/>
      <c r="L590" s="1"/>
      <c r="M590" s="2"/>
      <c r="N590" s="2"/>
    </row>
    <row r="591" spans="1:14" ht="12.5" x14ac:dyDescent="0.25">
      <c r="A591" s="3"/>
      <c r="B591" s="3"/>
      <c r="K591" s="8"/>
      <c r="L591" s="1"/>
      <c r="M591" s="2"/>
      <c r="N591" s="2"/>
    </row>
    <row r="592" spans="1:14" ht="12.5" x14ac:dyDescent="0.25">
      <c r="A592" s="3"/>
      <c r="B592" s="3"/>
      <c r="K592" s="8"/>
      <c r="L592" s="1"/>
      <c r="M592" s="2"/>
      <c r="N592" s="2"/>
    </row>
    <row r="593" spans="1:14" ht="12.5" x14ac:dyDescent="0.25">
      <c r="A593" s="3"/>
      <c r="B593" s="3"/>
      <c r="K593" s="8"/>
      <c r="L593" s="1"/>
      <c r="M593" s="2"/>
      <c r="N593" s="2"/>
    </row>
    <row r="594" spans="1:14" ht="12.5" x14ac:dyDescent="0.25">
      <c r="A594" s="3"/>
      <c r="B594" s="3"/>
      <c r="K594" s="8"/>
      <c r="L594" s="1"/>
      <c r="M594" s="2"/>
      <c r="N594" s="2"/>
    </row>
    <row r="595" spans="1:14" ht="12.5" x14ac:dyDescent="0.25">
      <c r="A595" s="3"/>
      <c r="B595" s="3"/>
      <c r="K595" s="8"/>
      <c r="L595" s="1"/>
      <c r="M595" s="2"/>
      <c r="N595" s="2"/>
    </row>
    <row r="596" spans="1:14" ht="12.5" x14ac:dyDescent="0.25">
      <c r="A596" s="3"/>
      <c r="B596" s="3"/>
      <c r="K596" s="8"/>
      <c r="L596" s="1"/>
      <c r="M596" s="2"/>
      <c r="N596" s="2"/>
    </row>
    <row r="597" spans="1:14" ht="12.5" x14ac:dyDescent="0.25">
      <c r="A597" s="3"/>
      <c r="B597" s="3"/>
      <c r="K597" s="8"/>
      <c r="L597" s="1"/>
      <c r="M597" s="2"/>
      <c r="N597" s="2"/>
    </row>
    <row r="598" spans="1:14" ht="12.5" x14ac:dyDescent="0.25">
      <c r="A598" s="3"/>
      <c r="B598" s="3"/>
      <c r="K598" s="8"/>
      <c r="L598" s="1"/>
      <c r="M598" s="2"/>
      <c r="N598" s="2"/>
    </row>
    <row r="599" spans="1:14" ht="12.5" x14ac:dyDescent="0.25">
      <c r="A599" s="3"/>
      <c r="B599" s="3"/>
      <c r="K599" s="8"/>
      <c r="L599" s="1"/>
      <c r="M599" s="2"/>
      <c r="N599" s="2"/>
    </row>
    <row r="600" spans="1:14" ht="12.5" x14ac:dyDescent="0.25">
      <c r="A600" s="3"/>
      <c r="B600" s="3"/>
      <c r="K600" s="8"/>
      <c r="L600" s="1"/>
      <c r="M600" s="2"/>
      <c r="N600" s="2"/>
    </row>
    <row r="601" spans="1:14" ht="12.5" x14ac:dyDescent="0.25">
      <c r="A601" s="3"/>
      <c r="B601" s="3"/>
      <c r="K601" s="8"/>
      <c r="L601" s="1"/>
      <c r="M601" s="2"/>
      <c r="N601" s="2"/>
    </row>
    <row r="602" spans="1:14" ht="12.5" x14ac:dyDescent="0.25">
      <c r="A602" s="3"/>
      <c r="B602" s="3"/>
      <c r="K602" s="8"/>
      <c r="L602" s="1"/>
      <c r="M602" s="2"/>
      <c r="N602" s="2"/>
    </row>
    <row r="603" spans="1:14" ht="12.5" x14ac:dyDescent="0.25">
      <c r="A603" s="3"/>
      <c r="B603" s="3"/>
      <c r="K603" s="8"/>
      <c r="L603" s="1"/>
      <c r="M603" s="2"/>
      <c r="N603" s="2"/>
    </row>
    <row r="604" spans="1:14" ht="12.5" x14ac:dyDescent="0.25">
      <c r="A604" s="3"/>
      <c r="B604" s="3"/>
      <c r="K604" s="8"/>
      <c r="L604" s="1"/>
      <c r="M604" s="2"/>
      <c r="N604" s="2"/>
    </row>
    <row r="605" spans="1:14" ht="12.5" x14ac:dyDescent="0.25">
      <c r="A605" s="3"/>
      <c r="B605" s="3"/>
      <c r="K605" s="8"/>
      <c r="L605" s="1"/>
      <c r="M605" s="2"/>
      <c r="N605" s="2"/>
    </row>
    <row r="606" spans="1:14" ht="12.5" x14ac:dyDescent="0.25">
      <c r="A606" s="3"/>
      <c r="B606" s="3"/>
      <c r="K606" s="8"/>
      <c r="L606" s="1"/>
      <c r="M606" s="2"/>
      <c r="N606" s="2"/>
    </row>
    <row r="607" spans="1:14" ht="12.5" x14ac:dyDescent="0.25">
      <c r="A607" s="3"/>
      <c r="B607" s="3"/>
      <c r="K607" s="8"/>
      <c r="L607" s="1"/>
      <c r="M607" s="2"/>
      <c r="N607" s="2"/>
    </row>
    <row r="608" spans="1:14" ht="12.5" x14ac:dyDescent="0.25">
      <c r="A608" s="3"/>
      <c r="B608" s="3"/>
      <c r="K608" s="8"/>
      <c r="L608" s="1"/>
      <c r="M608" s="2"/>
      <c r="N608" s="2"/>
    </row>
    <row r="609" spans="1:14" ht="12.5" x14ac:dyDescent="0.25">
      <c r="A609" s="3"/>
      <c r="B609" s="3"/>
      <c r="K609" s="8"/>
      <c r="L609" s="1"/>
      <c r="M609" s="2"/>
      <c r="N609" s="2"/>
    </row>
    <row r="610" spans="1:14" ht="12.5" x14ac:dyDescent="0.25">
      <c r="A610" s="3"/>
      <c r="B610" s="3"/>
      <c r="K610" s="8"/>
      <c r="L610" s="1"/>
      <c r="M610" s="2"/>
      <c r="N610" s="2"/>
    </row>
    <row r="611" spans="1:14" ht="12.5" x14ac:dyDescent="0.25">
      <c r="A611" s="3"/>
      <c r="B611" s="3"/>
      <c r="K611" s="8"/>
      <c r="L611" s="1"/>
      <c r="M611" s="2"/>
      <c r="N611" s="2"/>
    </row>
    <row r="612" spans="1:14" ht="12.5" x14ac:dyDescent="0.25">
      <c r="A612" s="3"/>
      <c r="B612" s="3"/>
      <c r="K612" s="8"/>
      <c r="L612" s="1"/>
      <c r="M612" s="2"/>
      <c r="N612" s="2"/>
    </row>
    <row r="613" spans="1:14" ht="12.5" x14ac:dyDescent="0.25">
      <c r="A613" s="3"/>
      <c r="B613" s="3"/>
      <c r="K613" s="8"/>
      <c r="L613" s="1"/>
      <c r="M613" s="2"/>
      <c r="N613" s="2"/>
    </row>
    <row r="614" spans="1:14" ht="12.5" x14ac:dyDescent="0.25">
      <c r="A614" s="3"/>
      <c r="B614" s="3"/>
      <c r="K614" s="8"/>
      <c r="L614" s="1"/>
      <c r="M614" s="2"/>
      <c r="N614" s="2"/>
    </row>
    <row r="615" spans="1:14" ht="12.5" x14ac:dyDescent="0.25">
      <c r="A615" s="3"/>
      <c r="B615" s="3"/>
      <c r="K615" s="8"/>
      <c r="L615" s="1"/>
      <c r="M615" s="2"/>
      <c r="N615" s="2"/>
    </row>
    <row r="616" spans="1:14" ht="12.5" x14ac:dyDescent="0.25">
      <c r="A616" s="3"/>
      <c r="B616" s="3"/>
      <c r="K616" s="8"/>
      <c r="L616" s="1"/>
      <c r="M616" s="2"/>
      <c r="N616" s="2"/>
    </row>
    <row r="617" spans="1:14" ht="12.5" x14ac:dyDescent="0.25">
      <c r="A617" s="3"/>
      <c r="B617" s="3"/>
      <c r="K617" s="8"/>
      <c r="L617" s="1"/>
      <c r="M617" s="2"/>
      <c r="N617" s="2"/>
    </row>
    <row r="618" spans="1:14" ht="12.5" x14ac:dyDescent="0.25">
      <c r="A618" s="3"/>
      <c r="B618" s="3"/>
      <c r="K618" s="8"/>
      <c r="L618" s="1"/>
      <c r="M618" s="2"/>
      <c r="N618" s="2"/>
    </row>
    <row r="619" spans="1:14" ht="12.5" x14ac:dyDescent="0.25">
      <c r="A619" s="3"/>
      <c r="B619" s="3"/>
      <c r="K619" s="8"/>
      <c r="L619" s="1"/>
      <c r="M619" s="2"/>
      <c r="N619" s="2"/>
    </row>
    <row r="620" spans="1:14" ht="12.5" x14ac:dyDescent="0.25">
      <c r="A620" s="3"/>
      <c r="B620" s="3"/>
      <c r="K620" s="8"/>
      <c r="L620" s="1"/>
      <c r="M620" s="2"/>
      <c r="N620" s="2"/>
    </row>
    <row r="621" spans="1:14" ht="12.5" x14ac:dyDescent="0.25">
      <c r="A621" s="3"/>
      <c r="B621" s="3"/>
      <c r="K621" s="8"/>
      <c r="L621" s="1"/>
      <c r="M621" s="2"/>
      <c r="N621" s="2"/>
    </row>
    <row r="622" spans="1:14" ht="12.5" x14ac:dyDescent="0.25">
      <c r="A622" s="3"/>
      <c r="B622" s="3"/>
      <c r="K622" s="8"/>
      <c r="L622" s="1"/>
      <c r="M622" s="2"/>
      <c r="N622" s="2"/>
    </row>
    <row r="623" spans="1:14" ht="12.5" x14ac:dyDescent="0.25">
      <c r="A623" s="3"/>
      <c r="B623" s="3"/>
      <c r="K623" s="8"/>
      <c r="L623" s="1"/>
      <c r="M623" s="2"/>
      <c r="N623" s="2"/>
    </row>
    <row r="624" spans="1:14" ht="12.5" x14ac:dyDescent="0.25">
      <c r="A624" s="3"/>
      <c r="B624" s="3"/>
      <c r="K624" s="8"/>
      <c r="L624" s="1"/>
      <c r="M624" s="2"/>
      <c r="N624" s="2"/>
    </row>
    <row r="625" spans="1:14" ht="12.5" x14ac:dyDescent="0.25">
      <c r="A625" s="3"/>
      <c r="B625" s="3"/>
      <c r="K625" s="8"/>
      <c r="L625" s="1"/>
      <c r="M625" s="2"/>
      <c r="N625" s="2"/>
    </row>
    <row r="626" spans="1:14" ht="12.5" x14ac:dyDescent="0.25">
      <c r="A626" s="3"/>
      <c r="B626" s="3"/>
      <c r="K626" s="8"/>
      <c r="L626" s="1"/>
      <c r="M626" s="2"/>
      <c r="N626" s="2"/>
    </row>
    <row r="627" spans="1:14" ht="12.5" x14ac:dyDescent="0.25">
      <c r="A627" s="3"/>
      <c r="B627" s="3"/>
      <c r="K627" s="8"/>
      <c r="L627" s="1"/>
      <c r="M627" s="2"/>
      <c r="N627" s="2"/>
    </row>
    <row r="628" spans="1:14" ht="12.5" x14ac:dyDescent="0.25">
      <c r="A628" s="3"/>
      <c r="B628" s="3"/>
      <c r="K628" s="8"/>
      <c r="L628" s="1"/>
      <c r="M628" s="2"/>
      <c r="N628" s="2"/>
    </row>
    <row r="629" spans="1:14" ht="12.5" x14ac:dyDescent="0.25">
      <c r="A629" s="3"/>
      <c r="B629" s="3"/>
      <c r="K629" s="8"/>
      <c r="L629" s="1"/>
      <c r="M629" s="2"/>
      <c r="N629" s="2"/>
    </row>
    <row r="630" spans="1:14" ht="12.5" x14ac:dyDescent="0.25">
      <c r="A630" s="3"/>
      <c r="B630" s="3"/>
      <c r="K630" s="8"/>
      <c r="L630" s="1"/>
      <c r="M630" s="2"/>
      <c r="N630" s="2"/>
    </row>
    <row r="631" spans="1:14" ht="12.5" x14ac:dyDescent="0.25">
      <c r="A631" s="3"/>
      <c r="B631" s="3"/>
      <c r="K631" s="8"/>
      <c r="L631" s="1"/>
      <c r="M631" s="2"/>
      <c r="N631" s="2"/>
    </row>
    <row r="632" spans="1:14" ht="12.5" x14ac:dyDescent="0.25">
      <c r="A632" s="3"/>
      <c r="B632" s="3"/>
      <c r="K632" s="8"/>
      <c r="L632" s="1"/>
      <c r="M632" s="2"/>
      <c r="N632" s="2"/>
    </row>
    <row r="633" spans="1:14" ht="12.5" x14ac:dyDescent="0.25">
      <c r="A633" s="3"/>
      <c r="B633" s="3"/>
      <c r="K633" s="8"/>
      <c r="L633" s="1"/>
      <c r="M633" s="2"/>
      <c r="N633" s="2"/>
    </row>
    <row r="634" spans="1:14" ht="12.5" x14ac:dyDescent="0.25">
      <c r="A634" s="3"/>
      <c r="B634" s="3"/>
      <c r="K634" s="8"/>
      <c r="L634" s="1"/>
      <c r="M634" s="2"/>
      <c r="N634" s="2"/>
    </row>
    <row r="635" spans="1:14" ht="12.5" x14ac:dyDescent="0.25">
      <c r="A635" s="3"/>
      <c r="B635" s="3"/>
      <c r="K635" s="8"/>
      <c r="L635" s="1"/>
      <c r="M635" s="2"/>
      <c r="N635" s="2"/>
    </row>
    <row r="636" spans="1:14" ht="12.5" x14ac:dyDescent="0.25">
      <c r="A636" s="3"/>
      <c r="B636" s="3"/>
      <c r="K636" s="8"/>
      <c r="L636" s="1"/>
      <c r="M636" s="2"/>
      <c r="N636" s="2"/>
    </row>
    <row r="637" spans="1:14" ht="12.5" x14ac:dyDescent="0.25">
      <c r="A637" s="3"/>
      <c r="B637" s="3"/>
      <c r="K637" s="8"/>
      <c r="L637" s="1"/>
      <c r="M637" s="2"/>
      <c r="N637" s="2"/>
    </row>
    <row r="638" spans="1:14" ht="12.5" x14ac:dyDescent="0.25">
      <c r="A638" s="3"/>
      <c r="B638" s="3"/>
      <c r="K638" s="8"/>
      <c r="L638" s="1"/>
      <c r="M638" s="2"/>
      <c r="N638" s="2"/>
    </row>
    <row r="639" spans="1:14" ht="12.5" x14ac:dyDescent="0.25">
      <c r="A639" s="3"/>
      <c r="B639" s="3"/>
      <c r="K639" s="8"/>
      <c r="L639" s="1"/>
      <c r="M639" s="2"/>
      <c r="N639" s="2"/>
    </row>
    <row r="640" spans="1:14" ht="12.5" x14ac:dyDescent="0.25">
      <c r="A640" s="3"/>
      <c r="B640" s="3"/>
      <c r="K640" s="8"/>
      <c r="L640" s="1"/>
      <c r="M640" s="2"/>
      <c r="N640" s="2"/>
    </row>
    <row r="641" spans="1:14" ht="12.5" x14ac:dyDescent="0.25">
      <c r="A641" s="3"/>
      <c r="B641" s="3"/>
      <c r="K641" s="8"/>
      <c r="L641" s="1"/>
      <c r="M641" s="2"/>
      <c r="N641" s="2"/>
    </row>
    <row r="642" spans="1:14" ht="12.5" x14ac:dyDescent="0.25">
      <c r="A642" s="3"/>
      <c r="B642" s="3"/>
      <c r="K642" s="8"/>
      <c r="L642" s="1"/>
      <c r="M642" s="2"/>
      <c r="N642" s="2"/>
    </row>
    <row r="643" spans="1:14" ht="12.5" x14ac:dyDescent="0.25">
      <c r="A643" s="3"/>
      <c r="B643" s="3"/>
      <c r="K643" s="8"/>
      <c r="L643" s="1"/>
      <c r="M643" s="2"/>
      <c r="N643" s="2"/>
    </row>
    <row r="644" spans="1:14" ht="12.5" x14ac:dyDescent="0.25">
      <c r="A644" s="3"/>
      <c r="B644" s="3"/>
      <c r="K644" s="8"/>
      <c r="L644" s="1"/>
      <c r="M644" s="2"/>
      <c r="N644" s="2"/>
    </row>
    <row r="645" spans="1:14" ht="12.5" x14ac:dyDescent="0.25">
      <c r="A645" s="3"/>
      <c r="B645" s="3"/>
      <c r="K645" s="8"/>
      <c r="L645" s="1"/>
      <c r="M645" s="2"/>
      <c r="N645" s="2"/>
    </row>
    <row r="646" spans="1:14" ht="12.5" x14ac:dyDescent="0.25">
      <c r="A646" s="3"/>
      <c r="B646" s="3"/>
      <c r="K646" s="8"/>
      <c r="L646" s="1"/>
      <c r="M646" s="2"/>
      <c r="N646" s="2"/>
    </row>
    <row r="647" spans="1:14" ht="12.5" x14ac:dyDescent="0.25">
      <c r="A647" s="3"/>
      <c r="B647" s="3"/>
      <c r="K647" s="8"/>
      <c r="L647" s="1"/>
      <c r="M647" s="2"/>
      <c r="N647" s="2"/>
    </row>
    <row r="648" spans="1:14" ht="12.5" x14ac:dyDescent="0.25">
      <c r="A648" s="3"/>
      <c r="B648" s="3"/>
      <c r="K648" s="8"/>
      <c r="L648" s="1"/>
      <c r="M648" s="2"/>
      <c r="N648" s="2"/>
    </row>
    <row r="649" spans="1:14" ht="12.5" x14ac:dyDescent="0.25">
      <c r="A649" s="3"/>
      <c r="B649" s="3"/>
      <c r="K649" s="8"/>
      <c r="L649" s="1"/>
      <c r="M649" s="2"/>
      <c r="N649" s="2"/>
    </row>
    <row r="650" spans="1:14" ht="12.5" x14ac:dyDescent="0.25">
      <c r="A650" s="3"/>
      <c r="B650" s="3"/>
      <c r="K650" s="8"/>
      <c r="L650" s="1"/>
      <c r="M650" s="2"/>
      <c r="N650" s="2"/>
    </row>
    <row r="651" spans="1:14" ht="12.5" x14ac:dyDescent="0.25">
      <c r="A651" s="3"/>
      <c r="B651" s="3"/>
      <c r="K651" s="8"/>
      <c r="L651" s="1"/>
      <c r="M651" s="2"/>
      <c r="N651" s="2"/>
    </row>
    <row r="652" spans="1:14" ht="12.5" x14ac:dyDescent="0.25">
      <c r="A652" s="3"/>
      <c r="B652" s="3"/>
      <c r="K652" s="8"/>
      <c r="L652" s="1"/>
      <c r="M652" s="2"/>
      <c r="N652" s="2"/>
    </row>
    <row r="653" spans="1:14" ht="12.5" x14ac:dyDescent="0.25">
      <c r="A653" s="3"/>
      <c r="B653" s="3"/>
      <c r="K653" s="8"/>
      <c r="L653" s="1"/>
      <c r="M653" s="2"/>
      <c r="N653" s="2"/>
    </row>
    <row r="654" spans="1:14" ht="12.5" x14ac:dyDescent="0.25">
      <c r="A654" s="3"/>
      <c r="B654" s="3"/>
      <c r="K654" s="8"/>
      <c r="L654" s="1"/>
      <c r="M654" s="2"/>
      <c r="N654" s="2"/>
    </row>
    <row r="655" spans="1:14" ht="12.5" x14ac:dyDescent="0.25">
      <c r="A655" s="3"/>
      <c r="B655" s="3"/>
      <c r="K655" s="8"/>
      <c r="L655" s="1"/>
      <c r="M655" s="2"/>
      <c r="N655" s="2"/>
    </row>
    <row r="656" spans="1:14" ht="12.5" x14ac:dyDescent="0.25">
      <c r="A656" s="3"/>
      <c r="B656" s="3"/>
      <c r="K656" s="8"/>
      <c r="L656" s="1"/>
      <c r="M656" s="2"/>
      <c r="N656" s="2"/>
    </row>
    <row r="657" spans="1:14" ht="12.5" x14ac:dyDescent="0.25">
      <c r="A657" s="3"/>
      <c r="B657" s="3"/>
      <c r="K657" s="8"/>
      <c r="L657" s="1"/>
      <c r="M657" s="2"/>
      <c r="N657" s="2"/>
    </row>
    <row r="658" spans="1:14" ht="12.5" x14ac:dyDescent="0.25">
      <c r="A658" s="3"/>
      <c r="B658" s="3"/>
      <c r="K658" s="8"/>
      <c r="L658" s="1"/>
      <c r="M658" s="2"/>
      <c r="N658" s="2"/>
    </row>
    <row r="659" spans="1:14" ht="12.5" x14ac:dyDescent="0.25">
      <c r="A659" s="3"/>
      <c r="B659" s="3"/>
      <c r="K659" s="8"/>
      <c r="L659" s="1"/>
      <c r="M659" s="2"/>
      <c r="N659" s="2"/>
    </row>
    <row r="660" spans="1:14" ht="12.5" x14ac:dyDescent="0.25">
      <c r="A660" s="3"/>
      <c r="B660" s="3"/>
      <c r="K660" s="8"/>
      <c r="L660" s="1"/>
      <c r="M660" s="2"/>
      <c r="N660" s="2"/>
    </row>
    <row r="661" spans="1:14" ht="12.5" x14ac:dyDescent="0.25">
      <c r="A661" s="3"/>
      <c r="B661" s="3"/>
      <c r="K661" s="8"/>
      <c r="L661" s="1"/>
      <c r="M661" s="2"/>
      <c r="N661" s="2"/>
    </row>
    <row r="662" spans="1:14" ht="12.5" x14ac:dyDescent="0.25">
      <c r="A662" s="3"/>
      <c r="B662" s="3"/>
      <c r="K662" s="8"/>
      <c r="L662" s="1"/>
      <c r="M662" s="2"/>
      <c r="N662" s="2"/>
    </row>
    <row r="663" spans="1:14" ht="12.5" x14ac:dyDescent="0.25">
      <c r="A663" s="3"/>
      <c r="B663" s="3"/>
      <c r="K663" s="8"/>
      <c r="L663" s="1"/>
      <c r="M663" s="2"/>
      <c r="N663" s="2"/>
    </row>
    <row r="664" spans="1:14" ht="12.5" x14ac:dyDescent="0.25">
      <c r="A664" s="3"/>
      <c r="B664" s="3"/>
      <c r="K664" s="8"/>
      <c r="L664" s="1"/>
      <c r="M664" s="2"/>
      <c r="N664" s="2"/>
    </row>
    <row r="665" spans="1:14" ht="12.5" x14ac:dyDescent="0.25">
      <c r="A665" s="3"/>
      <c r="B665" s="3"/>
      <c r="K665" s="8"/>
      <c r="L665" s="1"/>
      <c r="M665" s="2"/>
      <c r="N665" s="2"/>
    </row>
    <row r="666" spans="1:14" ht="12.5" x14ac:dyDescent="0.25">
      <c r="A666" s="3"/>
      <c r="B666" s="3"/>
      <c r="K666" s="8"/>
      <c r="L666" s="1"/>
      <c r="M666" s="2"/>
      <c r="N666" s="2"/>
    </row>
    <row r="667" spans="1:14" ht="12.5" x14ac:dyDescent="0.25">
      <c r="A667" s="3"/>
      <c r="B667" s="3"/>
      <c r="K667" s="8"/>
      <c r="L667" s="1"/>
      <c r="M667" s="2"/>
      <c r="N667" s="2"/>
    </row>
    <row r="668" spans="1:14" ht="12.5" x14ac:dyDescent="0.25">
      <c r="A668" s="3"/>
      <c r="B668" s="3"/>
      <c r="K668" s="8"/>
      <c r="L668" s="1"/>
      <c r="M668" s="2"/>
      <c r="N668" s="2"/>
    </row>
    <row r="669" spans="1:14" ht="12.5" x14ac:dyDescent="0.25">
      <c r="A669" s="3"/>
      <c r="B669" s="3"/>
      <c r="K669" s="8"/>
      <c r="L669" s="1"/>
      <c r="M669" s="2"/>
      <c r="N669" s="2"/>
    </row>
    <row r="670" spans="1:14" ht="12.5" x14ac:dyDescent="0.25">
      <c r="A670" s="3"/>
      <c r="B670" s="3"/>
      <c r="K670" s="8"/>
      <c r="L670" s="1"/>
      <c r="M670" s="2"/>
      <c r="N670" s="2"/>
    </row>
    <row r="671" spans="1:14" ht="12.5" x14ac:dyDescent="0.25">
      <c r="A671" s="3"/>
      <c r="B671" s="3"/>
      <c r="K671" s="8"/>
      <c r="L671" s="1"/>
      <c r="M671" s="2"/>
      <c r="N671" s="2"/>
    </row>
    <row r="672" spans="1:14" ht="12.5" x14ac:dyDescent="0.25">
      <c r="A672" s="3"/>
      <c r="B672" s="3"/>
      <c r="K672" s="8"/>
      <c r="L672" s="1"/>
      <c r="M672" s="2"/>
      <c r="N672" s="2"/>
    </row>
    <row r="673" spans="1:14" ht="12.5" x14ac:dyDescent="0.25">
      <c r="A673" s="3"/>
      <c r="B673" s="3"/>
      <c r="K673" s="8"/>
      <c r="L673" s="1"/>
      <c r="M673" s="2"/>
      <c r="N673" s="2"/>
    </row>
    <row r="674" spans="1:14" ht="12.5" x14ac:dyDescent="0.25">
      <c r="A674" s="3"/>
      <c r="B674" s="3"/>
      <c r="K674" s="8"/>
      <c r="L674" s="1"/>
      <c r="M674" s="2"/>
      <c r="N674" s="2"/>
    </row>
    <row r="675" spans="1:14" ht="12.5" x14ac:dyDescent="0.25">
      <c r="A675" s="3"/>
      <c r="B675" s="3"/>
      <c r="K675" s="8"/>
      <c r="L675" s="1"/>
      <c r="M675" s="2"/>
      <c r="N675" s="2"/>
    </row>
    <row r="676" spans="1:14" ht="12.5" x14ac:dyDescent="0.25">
      <c r="A676" s="3"/>
      <c r="B676" s="3"/>
      <c r="K676" s="8"/>
      <c r="L676" s="1"/>
      <c r="M676" s="2"/>
      <c r="N676" s="2"/>
    </row>
    <row r="677" spans="1:14" ht="12.5" x14ac:dyDescent="0.25">
      <c r="A677" s="3"/>
      <c r="B677" s="3"/>
      <c r="K677" s="8"/>
      <c r="L677" s="1"/>
      <c r="M677" s="2"/>
      <c r="N677" s="2"/>
    </row>
    <row r="678" spans="1:14" ht="12.5" x14ac:dyDescent="0.25">
      <c r="A678" s="3"/>
      <c r="B678" s="3"/>
      <c r="K678" s="8"/>
      <c r="L678" s="1"/>
      <c r="M678" s="2"/>
      <c r="N678" s="2"/>
    </row>
    <row r="679" spans="1:14" ht="12.5" x14ac:dyDescent="0.25">
      <c r="A679" s="3"/>
      <c r="B679" s="3"/>
      <c r="K679" s="8"/>
      <c r="L679" s="1"/>
      <c r="M679" s="2"/>
      <c r="N679" s="2"/>
    </row>
    <row r="680" spans="1:14" ht="12.5" x14ac:dyDescent="0.25">
      <c r="A680" s="3"/>
      <c r="B680" s="3"/>
      <c r="K680" s="8"/>
      <c r="L680" s="1"/>
      <c r="M680" s="2"/>
      <c r="N680" s="2"/>
    </row>
    <row r="681" spans="1:14" ht="12.5" x14ac:dyDescent="0.25">
      <c r="A681" s="3"/>
      <c r="B681" s="3"/>
      <c r="K681" s="8"/>
      <c r="L681" s="1"/>
      <c r="M681" s="2"/>
      <c r="N681" s="2"/>
    </row>
    <row r="682" spans="1:14" ht="12.5" x14ac:dyDescent="0.25">
      <c r="A682" s="3"/>
      <c r="B682" s="3"/>
      <c r="K682" s="8"/>
      <c r="L682" s="1"/>
      <c r="M682" s="2"/>
      <c r="N682" s="2"/>
    </row>
    <row r="683" spans="1:14" ht="12.5" x14ac:dyDescent="0.25">
      <c r="A683" s="3"/>
      <c r="B683" s="3"/>
      <c r="K683" s="8"/>
      <c r="L683" s="1"/>
      <c r="M683" s="2"/>
      <c r="N683" s="2"/>
    </row>
    <row r="684" spans="1:14" ht="12.5" x14ac:dyDescent="0.25">
      <c r="A684" s="3"/>
      <c r="B684" s="3"/>
      <c r="K684" s="8"/>
      <c r="L684" s="1"/>
      <c r="M684" s="2"/>
      <c r="N684" s="2"/>
    </row>
    <row r="685" spans="1:14" ht="12.5" x14ac:dyDescent="0.25">
      <c r="A685" s="3"/>
      <c r="B685" s="3"/>
      <c r="K685" s="8"/>
      <c r="L685" s="1"/>
      <c r="M685" s="2"/>
      <c r="N685" s="2"/>
    </row>
    <row r="686" spans="1:14" ht="12.5" x14ac:dyDescent="0.25">
      <c r="A686" s="3"/>
      <c r="B686" s="3"/>
      <c r="K686" s="8"/>
      <c r="L686" s="1"/>
      <c r="M686" s="2"/>
      <c r="N686" s="2"/>
    </row>
    <row r="687" spans="1:14" ht="12.5" x14ac:dyDescent="0.25">
      <c r="A687" s="3"/>
      <c r="B687" s="3"/>
      <c r="K687" s="8"/>
      <c r="L687" s="1"/>
      <c r="M687" s="2"/>
      <c r="N687" s="2"/>
    </row>
    <row r="688" spans="1:14" ht="12.5" x14ac:dyDescent="0.25">
      <c r="A688" s="3"/>
      <c r="B688" s="3"/>
      <c r="K688" s="8"/>
      <c r="L688" s="1"/>
      <c r="M688" s="2"/>
      <c r="N688" s="2"/>
    </row>
    <row r="689" spans="1:14" ht="12.5" x14ac:dyDescent="0.25">
      <c r="A689" s="3"/>
      <c r="B689" s="3"/>
      <c r="K689" s="8"/>
      <c r="L689" s="1"/>
      <c r="M689" s="2"/>
      <c r="N689" s="2"/>
    </row>
    <row r="690" spans="1:14" ht="12.5" x14ac:dyDescent="0.25">
      <c r="A690" s="3"/>
      <c r="B690" s="3"/>
      <c r="K690" s="8"/>
      <c r="L690" s="1"/>
      <c r="M690" s="2"/>
      <c r="N690" s="2"/>
    </row>
    <row r="691" spans="1:14" ht="12.5" x14ac:dyDescent="0.25">
      <c r="A691" s="3"/>
      <c r="B691" s="3"/>
      <c r="K691" s="8"/>
      <c r="L691" s="1"/>
      <c r="M691" s="2"/>
      <c r="N691" s="2"/>
    </row>
    <row r="692" spans="1:14" ht="12.5" x14ac:dyDescent="0.25">
      <c r="A692" s="3"/>
      <c r="B692" s="3"/>
      <c r="K692" s="8"/>
      <c r="L692" s="1"/>
      <c r="M692" s="2"/>
      <c r="N692" s="2"/>
    </row>
    <row r="693" spans="1:14" ht="12.5" x14ac:dyDescent="0.25">
      <c r="A693" s="3"/>
      <c r="B693" s="3"/>
      <c r="K693" s="8"/>
      <c r="L693" s="1"/>
      <c r="M693" s="2"/>
      <c r="N693" s="2"/>
    </row>
    <row r="694" spans="1:14" ht="12.5" x14ac:dyDescent="0.25">
      <c r="A694" s="3"/>
      <c r="B694" s="3"/>
      <c r="K694" s="8"/>
      <c r="L694" s="1"/>
      <c r="M694" s="2"/>
      <c r="N694" s="2"/>
    </row>
    <row r="695" spans="1:14" ht="12.5" x14ac:dyDescent="0.25">
      <c r="A695" s="3"/>
      <c r="B695" s="3"/>
      <c r="K695" s="8"/>
      <c r="L695" s="1"/>
      <c r="M695" s="2"/>
      <c r="N695" s="2"/>
    </row>
    <row r="696" spans="1:14" ht="12.5" x14ac:dyDescent="0.25">
      <c r="A696" s="3"/>
      <c r="B696" s="3"/>
      <c r="K696" s="8"/>
      <c r="L696" s="1"/>
      <c r="M696" s="2"/>
      <c r="N696" s="2"/>
    </row>
    <row r="697" spans="1:14" ht="12.5" x14ac:dyDescent="0.25">
      <c r="A697" s="3"/>
      <c r="B697" s="3"/>
      <c r="K697" s="8"/>
      <c r="L697" s="1"/>
      <c r="M697" s="2"/>
      <c r="N697" s="2"/>
    </row>
    <row r="698" spans="1:14" ht="12.5" x14ac:dyDescent="0.25">
      <c r="A698" s="3"/>
      <c r="B698" s="3"/>
      <c r="K698" s="8"/>
      <c r="L698" s="1"/>
      <c r="M698" s="2"/>
      <c r="N698" s="2"/>
    </row>
    <row r="699" spans="1:14" ht="12.5" x14ac:dyDescent="0.25">
      <c r="A699" s="3"/>
      <c r="B699" s="3"/>
      <c r="K699" s="8"/>
      <c r="L699" s="1"/>
      <c r="M699" s="2"/>
      <c r="N699" s="2"/>
    </row>
    <row r="700" spans="1:14" ht="12.5" x14ac:dyDescent="0.25">
      <c r="A700" s="3"/>
      <c r="B700" s="3"/>
      <c r="K700" s="8"/>
      <c r="L700" s="1"/>
      <c r="M700" s="2"/>
      <c r="N700" s="2"/>
    </row>
    <row r="701" spans="1:14" ht="12.5" x14ac:dyDescent="0.25">
      <c r="A701" s="3"/>
      <c r="B701" s="3"/>
      <c r="K701" s="8"/>
      <c r="L701" s="1"/>
      <c r="M701" s="2"/>
      <c r="N701" s="2"/>
    </row>
    <row r="702" spans="1:14" ht="12.5" x14ac:dyDescent="0.25">
      <c r="A702" s="3"/>
      <c r="B702" s="3"/>
      <c r="K702" s="8"/>
      <c r="L702" s="1"/>
      <c r="M702" s="2"/>
      <c r="N702" s="2"/>
    </row>
    <row r="703" spans="1:14" ht="12.5" x14ac:dyDescent="0.25">
      <c r="A703" s="3"/>
      <c r="B703" s="3"/>
      <c r="K703" s="8"/>
      <c r="L703" s="1"/>
      <c r="M703" s="2"/>
      <c r="N703" s="2"/>
    </row>
    <row r="704" spans="1:14" ht="12.5" x14ac:dyDescent="0.25">
      <c r="A704" s="3"/>
      <c r="B704" s="3"/>
      <c r="K704" s="8"/>
      <c r="L704" s="1"/>
      <c r="M704" s="2"/>
      <c r="N704" s="2"/>
    </row>
    <row r="705" spans="1:14" ht="12.5" x14ac:dyDescent="0.25">
      <c r="A705" s="3"/>
      <c r="B705" s="3"/>
      <c r="K705" s="8"/>
      <c r="L705" s="1"/>
      <c r="M705" s="2"/>
      <c r="N705" s="2"/>
    </row>
    <row r="706" spans="1:14" ht="12.5" x14ac:dyDescent="0.25">
      <c r="A706" s="3"/>
      <c r="B706" s="3"/>
      <c r="K706" s="8"/>
      <c r="L706" s="1"/>
      <c r="M706" s="2"/>
      <c r="N706" s="2"/>
    </row>
    <row r="707" spans="1:14" ht="12.5" x14ac:dyDescent="0.25">
      <c r="A707" s="3"/>
      <c r="B707" s="3"/>
      <c r="K707" s="8"/>
      <c r="L707" s="1"/>
      <c r="M707" s="2"/>
      <c r="N707" s="2"/>
    </row>
    <row r="708" spans="1:14" ht="12.5" x14ac:dyDescent="0.25">
      <c r="A708" s="3"/>
      <c r="B708" s="3"/>
      <c r="K708" s="8"/>
      <c r="L708" s="1"/>
      <c r="M708" s="2"/>
      <c r="N708" s="2"/>
    </row>
    <row r="709" spans="1:14" ht="12.5" x14ac:dyDescent="0.25">
      <c r="A709" s="3"/>
      <c r="B709" s="3"/>
      <c r="K709" s="8"/>
      <c r="L709" s="1"/>
      <c r="M709" s="2"/>
      <c r="N709" s="2"/>
    </row>
    <row r="710" spans="1:14" ht="12.5" x14ac:dyDescent="0.25">
      <c r="A710" s="3"/>
      <c r="B710" s="3"/>
      <c r="K710" s="8"/>
      <c r="L710" s="1"/>
      <c r="M710" s="2"/>
      <c r="N710" s="2"/>
    </row>
    <row r="711" spans="1:14" ht="12.5" x14ac:dyDescent="0.25">
      <c r="A711" s="3"/>
      <c r="B711" s="3"/>
      <c r="K711" s="8"/>
      <c r="L711" s="1"/>
      <c r="M711" s="2"/>
      <c r="N711" s="2"/>
    </row>
    <row r="712" spans="1:14" ht="12.5" x14ac:dyDescent="0.25">
      <c r="A712" s="3"/>
      <c r="B712" s="3"/>
      <c r="K712" s="8"/>
      <c r="L712" s="1"/>
      <c r="M712" s="2"/>
      <c r="N712" s="2"/>
    </row>
    <row r="713" spans="1:14" ht="12.5" x14ac:dyDescent="0.25">
      <c r="A713" s="3"/>
      <c r="B713" s="3"/>
      <c r="K713" s="8"/>
      <c r="L713" s="1"/>
      <c r="M713" s="2"/>
      <c r="N713" s="2"/>
    </row>
    <row r="714" spans="1:14" ht="12.5" x14ac:dyDescent="0.25">
      <c r="A714" s="3"/>
      <c r="B714" s="3"/>
      <c r="K714" s="8"/>
      <c r="L714" s="1"/>
      <c r="M714" s="2"/>
      <c r="N714" s="2"/>
    </row>
    <row r="715" spans="1:14" ht="12.5" x14ac:dyDescent="0.25">
      <c r="A715" s="3"/>
      <c r="B715" s="3"/>
      <c r="K715" s="8"/>
      <c r="L715" s="1"/>
      <c r="M715" s="2"/>
      <c r="N715" s="2"/>
    </row>
    <row r="716" spans="1:14" ht="12.5" x14ac:dyDescent="0.25">
      <c r="A716" s="3"/>
      <c r="B716" s="3"/>
      <c r="K716" s="8"/>
      <c r="L716" s="1"/>
      <c r="M716" s="2"/>
      <c r="N716" s="2"/>
    </row>
    <row r="717" spans="1:14" ht="12.5" x14ac:dyDescent="0.25">
      <c r="A717" s="3"/>
      <c r="B717" s="3"/>
      <c r="K717" s="8"/>
      <c r="L717" s="1"/>
      <c r="M717" s="2"/>
      <c r="N717" s="2"/>
    </row>
    <row r="718" spans="1:14" ht="12.5" x14ac:dyDescent="0.25">
      <c r="A718" s="3"/>
      <c r="B718" s="3"/>
      <c r="K718" s="8"/>
      <c r="L718" s="1"/>
      <c r="M718" s="2"/>
      <c r="N718" s="2"/>
    </row>
    <row r="719" spans="1:14" ht="12.5" x14ac:dyDescent="0.25">
      <c r="A719" s="3"/>
      <c r="B719" s="3"/>
      <c r="K719" s="8"/>
      <c r="L719" s="1"/>
      <c r="M719" s="2"/>
      <c r="N719" s="2"/>
    </row>
    <row r="720" spans="1:14" ht="12.5" x14ac:dyDescent="0.25">
      <c r="A720" s="3"/>
      <c r="B720" s="3"/>
      <c r="K720" s="8"/>
      <c r="L720" s="1"/>
      <c r="M720" s="2"/>
      <c r="N720" s="2"/>
    </row>
    <row r="721" spans="1:14" ht="12.5" x14ac:dyDescent="0.25">
      <c r="A721" s="3"/>
      <c r="B721" s="3"/>
      <c r="K721" s="8"/>
      <c r="L721" s="1"/>
      <c r="M721" s="2"/>
      <c r="N721" s="2"/>
    </row>
    <row r="722" spans="1:14" ht="12.5" x14ac:dyDescent="0.25">
      <c r="A722" s="3"/>
      <c r="B722" s="3"/>
      <c r="K722" s="8"/>
      <c r="L722" s="1"/>
      <c r="M722" s="2"/>
      <c r="N722" s="2"/>
    </row>
    <row r="723" spans="1:14" ht="12.5" x14ac:dyDescent="0.25">
      <c r="A723" s="3"/>
      <c r="B723" s="3"/>
      <c r="K723" s="8"/>
      <c r="L723" s="1"/>
      <c r="M723" s="2"/>
      <c r="N723" s="2"/>
    </row>
    <row r="724" spans="1:14" ht="12.5" x14ac:dyDescent="0.25">
      <c r="A724" s="3"/>
      <c r="B724" s="3"/>
      <c r="K724" s="8"/>
      <c r="L724" s="1"/>
      <c r="M724" s="2"/>
      <c r="N724" s="2"/>
    </row>
    <row r="725" spans="1:14" ht="12.5" x14ac:dyDescent="0.25">
      <c r="A725" s="3"/>
      <c r="B725" s="3"/>
      <c r="K725" s="8"/>
      <c r="L725" s="1"/>
      <c r="M725" s="2"/>
      <c r="N725" s="2"/>
    </row>
    <row r="726" spans="1:14" ht="12.5" x14ac:dyDescent="0.25">
      <c r="A726" s="3"/>
      <c r="B726" s="3"/>
      <c r="K726" s="8"/>
      <c r="L726" s="1"/>
      <c r="M726" s="2"/>
      <c r="N726" s="2"/>
    </row>
    <row r="727" spans="1:14" ht="12.5" x14ac:dyDescent="0.25">
      <c r="A727" s="3"/>
      <c r="B727" s="3"/>
      <c r="K727" s="8"/>
      <c r="L727" s="1"/>
      <c r="M727" s="2"/>
      <c r="N727" s="2"/>
    </row>
    <row r="728" spans="1:14" ht="12.5" x14ac:dyDescent="0.25">
      <c r="A728" s="3"/>
      <c r="B728" s="3"/>
      <c r="K728" s="8"/>
      <c r="L728" s="1"/>
      <c r="M728" s="2"/>
      <c r="N728" s="2"/>
    </row>
    <row r="729" spans="1:14" ht="12.5" x14ac:dyDescent="0.25">
      <c r="A729" s="3"/>
      <c r="B729" s="3"/>
      <c r="K729" s="8"/>
      <c r="L729" s="1"/>
      <c r="M729" s="2"/>
      <c r="N729" s="2"/>
    </row>
    <row r="730" spans="1:14" ht="12.5" x14ac:dyDescent="0.25">
      <c r="A730" s="3"/>
      <c r="B730" s="3"/>
      <c r="K730" s="8"/>
      <c r="L730" s="1"/>
      <c r="M730" s="2"/>
      <c r="N730" s="2"/>
    </row>
    <row r="731" spans="1:14" ht="12.5" x14ac:dyDescent="0.25">
      <c r="A731" s="3"/>
      <c r="B731" s="3"/>
      <c r="K731" s="8"/>
      <c r="L731" s="1"/>
      <c r="M731" s="2"/>
      <c r="N731" s="2"/>
    </row>
    <row r="732" spans="1:14" ht="12.5" x14ac:dyDescent="0.25">
      <c r="A732" s="3"/>
      <c r="B732" s="3"/>
      <c r="K732" s="8"/>
      <c r="L732" s="1"/>
      <c r="M732" s="2"/>
      <c r="N732" s="2"/>
    </row>
    <row r="733" spans="1:14" ht="12.5" x14ac:dyDescent="0.25">
      <c r="A733" s="3"/>
      <c r="B733" s="3"/>
      <c r="K733" s="8"/>
      <c r="L733" s="1"/>
      <c r="M733" s="2"/>
      <c r="N733" s="2"/>
    </row>
    <row r="734" spans="1:14" ht="12.5" x14ac:dyDescent="0.25">
      <c r="A734" s="3"/>
      <c r="B734" s="3"/>
      <c r="K734" s="8"/>
      <c r="L734" s="1"/>
      <c r="M734" s="2"/>
      <c r="N734" s="2"/>
    </row>
    <row r="735" spans="1:14" ht="12.5" x14ac:dyDescent="0.25">
      <c r="A735" s="3"/>
      <c r="B735" s="3"/>
      <c r="K735" s="8"/>
      <c r="L735" s="1"/>
      <c r="M735" s="2"/>
      <c r="N735" s="2"/>
    </row>
    <row r="736" spans="1:14" ht="12.5" x14ac:dyDescent="0.25">
      <c r="A736" s="3"/>
      <c r="B736" s="3"/>
      <c r="K736" s="8"/>
      <c r="L736" s="1"/>
      <c r="M736" s="2"/>
      <c r="N736" s="2"/>
    </row>
    <row r="737" spans="1:14" ht="12.5" x14ac:dyDescent="0.25">
      <c r="A737" s="3"/>
      <c r="B737" s="3"/>
      <c r="K737" s="8"/>
      <c r="L737" s="1"/>
      <c r="M737" s="2"/>
      <c r="N737" s="2"/>
    </row>
    <row r="738" spans="1:14" ht="12.5" x14ac:dyDescent="0.25">
      <c r="A738" s="3"/>
      <c r="B738" s="3"/>
      <c r="K738" s="8"/>
      <c r="L738" s="1"/>
      <c r="M738" s="2"/>
      <c r="N738" s="2"/>
    </row>
    <row r="739" spans="1:14" ht="12.5" x14ac:dyDescent="0.25">
      <c r="A739" s="3"/>
      <c r="B739" s="3"/>
      <c r="K739" s="8"/>
      <c r="L739" s="1"/>
      <c r="M739" s="2"/>
      <c r="N739" s="2"/>
    </row>
    <row r="740" spans="1:14" ht="12.5" x14ac:dyDescent="0.25">
      <c r="A740" s="3"/>
      <c r="B740" s="3"/>
      <c r="K740" s="8"/>
      <c r="L740" s="1"/>
      <c r="M740" s="2"/>
      <c r="N740" s="2"/>
    </row>
    <row r="741" spans="1:14" ht="12.5" x14ac:dyDescent="0.25">
      <c r="A741" s="3"/>
      <c r="B741" s="3"/>
      <c r="K741" s="8"/>
      <c r="L741" s="1"/>
      <c r="M741" s="2"/>
      <c r="N741" s="2"/>
    </row>
    <row r="742" spans="1:14" ht="12.5" x14ac:dyDescent="0.25">
      <c r="A742" s="3"/>
      <c r="B742" s="3"/>
      <c r="K742" s="8"/>
      <c r="L742" s="1"/>
      <c r="M742" s="2"/>
      <c r="N742" s="2"/>
    </row>
    <row r="743" spans="1:14" ht="12.5" x14ac:dyDescent="0.25">
      <c r="A743" s="3"/>
      <c r="B743" s="3"/>
      <c r="K743" s="8"/>
      <c r="L743" s="1"/>
      <c r="M743" s="2"/>
      <c r="N743" s="2"/>
    </row>
    <row r="744" spans="1:14" ht="12.5" x14ac:dyDescent="0.25">
      <c r="A744" s="3"/>
      <c r="B744" s="3"/>
      <c r="K744" s="8"/>
      <c r="L744" s="1"/>
      <c r="M744" s="2"/>
      <c r="N744" s="2"/>
    </row>
    <row r="745" spans="1:14" ht="12.5" x14ac:dyDescent="0.25">
      <c r="A745" s="3"/>
      <c r="B745" s="3"/>
      <c r="K745" s="8"/>
      <c r="L745" s="1"/>
      <c r="M745" s="2"/>
      <c r="N745" s="2"/>
    </row>
    <row r="746" spans="1:14" ht="12.5" x14ac:dyDescent="0.25">
      <c r="A746" s="3"/>
      <c r="B746" s="3"/>
      <c r="K746" s="8"/>
      <c r="L746" s="1"/>
      <c r="M746" s="2"/>
      <c r="N746" s="2"/>
    </row>
    <row r="747" spans="1:14" ht="12.5" x14ac:dyDescent="0.25">
      <c r="A747" s="3"/>
      <c r="B747" s="3"/>
      <c r="K747" s="8"/>
      <c r="L747" s="1"/>
      <c r="M747" s="2"/>
      <c r="N747" s="2"/>
    </row>
    <row r="748" spans="1:14" ht="12.5" x14ac:dyDescent="0.25">
      <c r="A748" s="3"/>
      <c r="B748" s="3"/>
      <c r="K748" s="8"/>
      <c r="L748" s="1"/>
      <c r="M748" s="2"/>
      <c r="N748" s="2"/>
    </row>
    <row r="749" spans="1:14" ht="12.5" x14ac:dyDescent="0.25">
      <c r="A749" s="3"/>
      <c r="B749" s="3"/>
      <c r="K749" s="8"/>
      <c r="L749" s="1"/>
      <c r="M749" s="2"/>
      <c r="N749" s="2"/>
    </row>
    <row r="750" spans="1:14" ht="12.5" x14ac:dyDescent="0.25">
      <c r="A750" s="3"/>
      <c r="B750" s="3"/>
      <c r="K750" s="8"/>
      <c r="L750" s="1"/>
      <c r="M750" s="2"/>
      <c r="N750" s="2"/>
    </row>
    <row r="751" spans="1:14" ht="12.5" x14ac:dyDescent="0.25">
      <c r="A751" s="3"/>
      <c r="B751" s="3"/>
      <c r="K751" s="8"/>
      <c r="L751" s="1"/>
      <c r="M751" s="2"/>
      <c r="N751" s="2"/>
    </row>
    <row r="752" spans="1:14" ht="12.5" x14ac:dyDescent="0.25">
      <c r="A752" s="3"/>
      <c r="B752" s="3"/>
      <c r="K752" s="8"/>
      <c r="L752" s="1"/>
      <c r="M752" s="2"/>
      <c r="N752" s="2"/>
    </row>
    <row r="753" spans="1:14" ht="12.5" x14ac:dyDescent="0.25">
      <c r="A753" s="3"/>
      <c r="B753" s="3"/>
      <c r="K753" s="8"/>
      <c r="L753" s="1"/>
      <c r="M753" s="2"/>
      <c r="N753" s="2"/>
    </row>
    <row r="754" spans="1:14" ht="12.5" x14ac:dyDescent="0.25">
      <c r="A754" s="3"/>
      <c r="B754" s="3"/>
      <c r="K754" s="8"/>
      <c r="L754" s="1"/>
      <c r="M754" s="2"/>
      <c r="N754" s="2"/>
    </row>
    <row r="755" spans="1:14" ht="12.5" x14ac:dyDescent="0.25">
      <c r="A755" s="3"/>
      <c r="B755" s="3"/>
      <c r="K755" s="8"/>
      <c r="L755" s="1"/>
      <c r="M755" s="2"/>
      <c r="N755" s="2"/>
    </row>
    <row r="756" spans="1:14" ht="12.5" x14ac:dyDescent="0.25">
      <c r="A756" s="3"/>
      <c r="B756" s="3"/>
      <c r="K756" s="8"/>
      <c r="L756" s="1"/>
      <c r="M756" s="2"/>
      <c r="N756" s="2"/>
    </row>
    <row r="757" spans="1:14" ht="12.5" x14ac:dyDescent="0.25">
      <c r="A757" s="3"/>
      <c r="B757" s="3"/>
      <c r="K757" s="8"/>
      <c r="L757" s="1"/>
      <c r="M757" s="2"/>
      <c r="N757" s="2"/>
    </row>
    <row r="758" spans="1:14" ht="12.5" x14ac:dyDescent="0.25">
      <c r="A758" s="3"/>
      <c r="B758" s="3"/>
      <c r="K758" s="8"/>
      <c r="L758" s="1"/>
      <c r="M758" s="2"/>
      <c r="N758" s="2"/>
    </row>
    <row r="759" spans="1:14" ht="12.5" x14ac:dyDescent="0.25">
      <c r="A759" s="3"/>
      <c r="B759" s="3"/>
      <c r="K759" s="8"/>
      <c r="L759" s="1"/>
      <c r="M759" s="2"/>
      <c r="N759" s="2"/>
    </row>
    <row r="760" spans="1:14" ht="12.5" x14ac:dyDescent="0.25">
      <c r="A760" s="3"/>
      <c r="B760" s="3"/>
      <c r="K760" s="8"/>
      <c r="L760" s="1"/>
      <c r="M760" s="2"/>
      <c r="N760" s="2"/>
    </row>
    <row r="761" spans="1:14" ht="12.5" x14ac:dyDescent="0.25">
      <c r="A761" s="3"/>
      <c r="B761" s="3"/>
      <c r="K761" s="8"/>
      <c r="L761" s="1"/>
      <c r="M761" s="2"/>
      <c r="N761" s="2"/>
    </row>
    <row r="762" spans="1:14" ht="12.5" x14ac:dyDescent="0.25">
      <c r="A762" s="3"/>
      <c r="B762" s="3"/>
      <c r="K762" s="8"/>
      <c r="L762" s="1"/>
      <c r="M762" s="2"/>
      <c r="N762" s="2"/>
    </row>
    <row r="763" spans="1:14" ht="12.5" x14ac:dyDescent="0.25">
      <c r="A763" s="3"/>
      <c r="B763" s="3"/>
      <c r="K763" s="8"/>
      <c r="L763" s="1"/>
      <c r="M763" s="2"/>
      <c r="N763" s="2"/>
    </row>
    <row r="764" spans="1:14" ht="12.5" x14ac:dyDescent="0.25">
      <c r="A764" s="3"/>
      <c r="B764" s="3"/>
      <c r="K764" s="8"/>
      <c r="L764" s="1"/>
      <c r="M764" s="2"/>
      <c r="N764" s="2"/>
    </row>
    <row r="765" spans="1:14" ht="12.5" x14ac:dyDescent="0.25">
      <c r="A765" s="3"/>
      <c r="B765" s="3"/>
      <c r="K765" s="8"/>
      <c r="L765" s="1"/>
      <c r="M765" s="2"/>
      <c r="N765" s="2"/>
    </row>
    <row r="766" spans="1:14" ht="12.5" x14ac:dyDescent="0.25">
      <c r="A766" s="3"/>
      <c r="B766" s="3"/>
      <c r="K766" s="8"/>
      <c r="L766" s="1"/>
      <c r="M766" s="2"/>
      <c r="N766" s="2"/>
    </row>
    <row r="767" spans="1:14" ht="12.5" x14ac:dyDescent="0.25">
      <c r="A767" s="3"/>
      <c r="B767" s="3"/>
      <c r="K767" s="8"/>
      <c r="L767" s="1"/>
      <c r="M767" s="2"/>
      <c r="N767" s="2"/>
    </row>
    <row r="768" spans="1:14" ht="12.5" x14ac:dyDescent="0.25">
      <c r="A768" s="3"/>
      <c r="B768" s="3"/>
      <c r="K768" s="8"/>
      <c r="L768" s="1"/>
      <c r="M768" s="2"/>
      <c r="N768" s="2"/>
    </row>
    <row r="769" spans="1:14" ht="12.5" x14ac:dyDescent="0.25">
      <c r="A769" s="3"/>
      <c r="B769" s="3"/>
      <c r="K769" s="8"/>
      <c r="L769" s="1"/>
      <c r="M769" s="2"/>
      <c r="N769" s="2"/>
    </row>
    <row r="770" spans="1:14" ht="12.5" x14ac:dyDescent="0.25">
      <c r="A770" s="3"/>
      <c r="B770" s="3"/>
      <c r="K770" s="8"/>
      <c r="L770" s="1"/>
      <c r="M770" s="2"/>
      <c r="N770" s="2"/>
    </row>
    <row r="771" spans="1:14" ht="12.5" x14ac:dyDescent="0.25">
      <c r="A771" s="3"/>
      <c r="B771" s="3"/>
      <c r="K771" s="8"/>
      <c r="L771" s="1"/>
      <c r="M771" s="2"/>
      <c r="N771" s="2"/>
    </row>
    <row r="772" spans="1:14" ht="12.5" x14ac:dyDescent="0.25">
      <c r="A772" s="3"/>
      <c r="B772" s="3"/>
      <c r="K772" s="8"/>
      <c r="L772" s="1"/>
      <c r="M772" s="2"/>
      <c r="N772" s="2"/>
    </row>
    <row r="773" spans="1:14" ht="12.5" x14ac:dyDescent="0.25">
      <c r="A773" s="3"/>
      <c r="B773" s="3"/>
      <c r="K773" s="8"/>
      <c r="L773" s="1"/>
      <c r="M773" s="2"/>
      <c r="N773" s="2"/>
    </row>
    <row r="774" spans="1:14" ht="12.5" x14ac:dyDescent="0.25">
      <c r="A774" s="3"/>
      <c r="B774" s="3"/>
      <c r="K774" s="8"/>
      <c r="L774" s="1"/>
      <c r="M774" s="2"/>
      <c r="N774" s="2"/>
    </row>
    <row r="775" spans="1:14" ht="12.5" x14ac:dyDescent="0.25">
      <c r="A775" s="3"/>
      <c r="B775" s="3"/>
      <c r="K775" s="8"/>
      <c r="L775" s="1"/>
      <c r="M775" s="2"/>
      <c r="N775" s="2"/>
    </row>
    <row r="776" spans="1:14" ht="12.5" x14ac:dyDescent="0.25">
      <c r="A776" s="3"/>
      <c r="B776" s="3"/>
      <c r="K776" s="8"/>
      <c r="L776" s="1"/>
      <c r="M776" s="2"/>
      <c r="N776" s="2"/>
    </row>
    <row r="777" spans="1:14" ht="12.5" x14ac:dyDescent="0.25">
      <c r="A777" s="3"/>
      <c r="B777" s="3"/>
      <c r="K777" s="8"/>
      <c r="L777" s="1"/>
      <c r="M777" s="2"/>
      <c r="N777" s="2"/>
    </row>
    <row r="778" spans="1:14" ht="12.5" x14ac:dyDescent="0.25">
      <c r="A778" s="3"/>
      <c r="B778" s="3"/>
      <c r="K778" s="8"/>
      <c r="L778" s="1"/>
      <c r="M778" s="2"/>
      <c r="N778" s="2"/>
    </row>
    <row r="779" spans="1:14" ht="12.5" x14ac:dyDescent="0.25">
      <c r="A779" s="3"/>
      <c r="B779" s="3"/>
      <c r="K779" s="8"/>
      <c r="L779" s="1"/>
      <c r="M779" s="2"/>
      <c r="N779" s="2"/>
    </row>
    <row r="780" spans="1:14" ht="12.5" x14ac:dyDescent="0.25">
      <c r="A780" s="3"/>
      <c r="B780" s="3"/>
      <c r="K780" s="8"/>
      <c r="L780" s="1"/>
      <c r="M780" s="2"/>
      <c r="N780" s="2"/>
    </row>
    <row r="781" spans="1:14" ht="12.5" x14ac:dyDescent="0.25">
      <c r="A781" s="3"/>
      <c r="B781" s="3"/>
      <c r="K781" s="8"/>
      <c r="L781" s="1"/>
      <c r="M781" s="2"/>
      <c r="N781" s="2"/>
    </row>
    <row r="782" spans="1:14" ht="12.5" x14ac:dyDescent="0.25">
      <c r="A782" s="3"/>
      <c r="B782" s="3"/>
      <c r="K782" s="8"/>
      <c r="L782" s="1"/>
      <c r="M782" s="2"/>
      <c r="N782" s="2"/>
    </row>
    <row r="783" spans="1:14" ht="12.5" x14ac:dyDescent="0.25">
      <c r="A783" s="3"/>
      <c r="B783" s="3"/>
      <c r="K783" s="8"/>
      <c r="L783" s="1"/>
      <c r="M783" s="2"/>
      <c r="N783" s="2"/>
    </row>
    <row r="784" spans="1:14" ht="12.5" x14ac:dyDescent="0.25">
      <c r="A784" s="3"/>
      <c r="B784" s="3"/>
      <c r="K784" s="8"/>
      <c r="L784" s="1"/>
      <c r="M784" s="2"/>
      <c r="N784" s="2"/>
    </row>
    <row r="785" spans="1:14" ht="12.5" x14ac:dyDescent="0.25">
      <c r="A785" s="3"/>
      <c r="B785" s="3"/>
      <c r="K785" s="8"/>
      <c r="L785" s="1"/>
      <c r="M785" s="2"/>
      <c r="N785" s="2"/>
    </row>
    <row r="786" spans="1:14" ht="12.5" x14ac:dyDescent="0.25">
      <c r="A786" s="3"/>
      <c r="B786" s="3"/>
      <c r="K786" s="8"/>
      <c r="L786" s="1"/>
      <c r="M786" s="2"/>
      <c r="N786" s="2"/>
    </row>
    <row r="787" spans="1:14" ht="12.5" x14ac:dyDescent="0.25">
      <c r="A787" s="3"/>
      <c r="B787" s="3"/>
      <c r="K787" s="8"/>
      <c r="L787" s="1"/>
      <c r="M787" s="2"/>
      <c r="N787" s="2"/>
    </row>
    <row r="788" spans="1:14" ht="12.5" x14ac:dyDescent="0.25">
      <c r="A788" s="3"/>
      <c r="B788" s="3"/>
      <c r="K788" s="8"/>
      <c r="L788" s="1"/>
      <c r="M788" s="2"/>
      <c r="N788" s="2"/>
    </row>
    <row r="789" spans="1:14" ht="12.5" x14ac:dyDescent="0.25">
      <c r="A789" s="3"/>
      <c r="B789" s="3"/>
      <c r="K789" s="8"/>
      <c r="L789" s="1"/>
      <c r="M789" s="2"/>
      <c r="N789" s="2"/>
    </row>
    <row r="790" spans="1:14" ht="12.5" x14ac:dyDescent="0.25">
      <c r="A790" s="3"/>
      <c r="B790" s="3"/>
      <c r="K790" s="8"/>
      <c r="L790" s="1"/>
      <c r="M790" s="2"/>
      <c r="N790" s="2"/>
    </row>
    <row r="791" spans="1:14" ht="12.5" x14ac:dyDescent="0.25">
      <c r="A791" s="3"/>
      <c r="B791" s="3"/>
      <c r="K791" s="8"/>
      <c r="L791" s="1"/>
      <c r="M791" s="2"/>
      <c r="N791" s="2"/>
    </row>
    <row r="792" spans="1:14" ht="12.5" x14ac:dyDescent="0.25">
      <c r="A792" s="3"/>
      <c r="B792" s="3"/>
      <c r="K792" s="8"/>
      <c r="L792" s="1"/>
      <c r="M792" s="2"/>
      <c r="N792" s="2"/>
    </row>
    <row r="793" spans="1:14" ht="12.5" x14ac:dyDescent="0.25">
      <c r="A793" s="3"/>
      <c r="B793" s="3"/>
      <c r="K793" s="8"/>
      <c r="L793" s="1"/>
      <c r="M793" s="2"/>
      <c r="N793" s="2"/>
    </row>
    <row r="794" spans="1:14" ht="12.5" x14ac:dyDescent="0.25">
      <c r="A794" s="3"/>
      <c r="B794" s="3"/>
      <c r="K794" s="8"/>
      <c r="L794" s="1"/>
      <c r="M794" s="2"/>
      <c r="N794" s="2"/>
    </row>
    <row r="795" spans="1:14" ht="12.5" x14ac:dyDescent="0.25">
      <c r="A795" s="3"/>
      <c r="B795" s="3"/>
      <c r="K795" s="8"/>
      <c r="L795" s="1"/>
      <c r="M795" s="2"/>
      <c r="N795" s="2"/>
    </row>
    <row r="796" spans="1:14" ht="12.5" x14ac:dyDescent="0.25">
      <c r="A796" s="3"/>
      <c r="B796" s="3"/>
      <c r="K796" s="8"/>
      <c r="L796" s="1"/>
      <c r="M796" s="2"/>
      <c r="N796" s="2"/>
    </row>
    <row r="797" spans="1:14" ht="12.5" x14ac:dyDescent="0.25">
      <c r="A797" s="3"/>
      <c r="B797" s="3"/>
      <c r="K797" s="8"/>
      <c r="L797" s="1"/>
      <c r="M797" s="2"/>
      <c r="N797" s="2"/>
    </row>
    <row r="798" spans="1:14" ht="12.5" x14ac:dyDescent="0.25">
      <c r="A798" s="3"/>
      <c r="B798" s="3"/>
      <c r="K798" s="8"/>
      <c r="L798" s="1"/>
      <c r="M798" s="2"/>
      <c r="N798" s="2"/>
    </row>
    <row r="799" spans="1:14" ht="12.5" x14ac:dyDescent="0.25">
      <c r="A799" s="3"/>
      <c r="B799" s="3"/>
      <c r="K799" s="8"/>
      <c r="L799" s="1"/>
      <c r="M799" s="2"/>
      <c r="N799" s="2"/>
    </row>
    <row r="800" spans="1:14" ht="12.5" x14ac:dyDescent="0.25">
      <c r="A800" s="3"/>
      <c r="B800" s="3"/>
      <c r="K800" s="8"/>
      <c r="L800" s="1"/>
      <c r="M800" s="2"/>
      <c r="N800" s="2"/>
    </row>
    <row r="801" spans="1:14" ht="12.5" x14ac:dyDescent="0.25">
      <c r="A801" s="3"/>
      <c r="B801" s="3"/>
      <c r="K801" s="8"/>
      <c r="L801" s="1"/>
      <c r="M801" s="2"/>
      <c r="N801" s="2"/>
    </row>
    <row r="802" spans="1:14" ht="12.5" x14ac:dyDescent="0.25">
      <c r="A802" s="3"/>
      <c r="B802" s="3"/>
      <c r="K802" s="8"/>
      <c r="L802" s="1"/>
      <c r="M802" s="2"/>
      <c r="N802" s="2"/>
    </row>
    <row r="803" spans="1:14" ht="12.5" x14ac:dyDescent="0.25">
      <c r="A803" s="3"/>
      <c r="B803" s="3"/>
      <c r="K803" s="8"/>
      <c r="L803" s="1"/>
      <c r="M803" s="2"/>
      <c r="N803" s="2"/>
    </row>
    <row r="804" spans="1:14" ht="12.5" x14ac:dyDescent="0.25">
      <c r="A804" s="3"/>
      <c r="B804" s="3"/>
      <c r="K804" s="8"/>
      <c r="L804" s="1"/>
      <c r="M804" s="2"/>
      <c r="N804" s="2"/>
    </row>
    <row r="805" spans="1:14" ht="12.5" x14ac:dyDescent="0.25">
      <c r="A805" s="3"/>
      <c r="B805" s="3"/>
      <c r="K805" s="8"/>
      <c r="L805" s="1"/>
      <c r="M805" s="2"/>
      <c r="N805" s="2"/>
    </row>
    <row r="806" spans="1:14" ht="12.5" x14ac:dyDescent="0.25">
      <c r="A806" s="3"/>
      <c r="B806" s="3"/>
      <c r="K806" s="8"/>
      <c r="L806" s="1"/>
      <c r="M806" s="2"/>
      <c r="N806" s="2"/>
    </row>
    <row r="807" spans="1:14" ht="12.5" x14ac:dyDescent="0.25">
      <c r="A807" s="3"/>
      <c r="B807" s="3"/>
      <c r="K807" s="8"/>
      <c r="L807" s="1"/>
      <c r="M807" s="2"/>
      <c r="N807" s="2"/>
    </row>
    <row r="808" spans="1:14" ht="12.5" x14ac:dyDescent="0.25">
      <c r="A808" s="3"/>
      <c r="B808" s="3"/>
      <c r="K808" s="8"/>
      <c r="L808" s="1"/>
      <c r="M808" s="2"/>
      <c r="N808" s="2"/>
    </row>
    <row r="809" spans="1:14" ht="12.5" x14ac:dyDescent="0.25">
      <c r="A809" s="3"/>
      <c r="B809" s="3"/>
      <c r="K809" s="8"/>
      <c r="L809" s="1"/>
      <c r="M809" s="2"/>
      <c r="N809" s="2"/>
    </row>
    <row r="810" spans="1:14" ht="12.5" x14ac:dyDescent="0.25">
      <c r="A810" s="3"/>
      <c r="B810" s="3"/>
      <c r="K810" s="8"/>
      <c r="L810" s="1"/>
      <c r="M810" s="2"/>
      <c r="N810" s="2"/>
    </row>
    <row r="811" spans="1:14" ht="12.5" x14ac:dyDescent="0.25">
      <c r="A811" s="3"/>
      <c r="B811" s="3"/>
      <c r="K811" s="8"/>
      <c r="L811" s="1"/>
      <c r="M811" s="2"/>
      <c r="N811" s="2"/>
    </row>
    <row r="812" spans="1:14" ht="12.5" x14ac:dyDescent="0.25">
      <c r="A812" s="3"/>
      <c r="B812" s="3"/>
      <c r="K812" s="8"/>
      <c r="L812" s="1"/>
      <c r="M812" s="2"/>
      <c r="N812" s="2"/>
    </row>
    <row r="813" spans="1:14" ht="12.5" x14ac:dyDescent="0.25">
      <c r="A813" s="3"/>
      <c r="B813" s="3"/>
      <c r="K813" s="8"/>
      <c r="L813" s="1"/>
      <c r="M813" s="2"/>
      <c r="N813" s="2"/>
    </row>
    <row r="814" spans="1:14" ht="12.5" x14ac:dyDescent="0.25">
      <c r="A814" s="3"/>
      <c r="B814" s="3"/>
      <c r="K814" s="8"/>
      <c r="L814" s="1"/>
      <c r="M814" s="2"/>
      <c r="N814" s="2"/>
    </row>
    <row r="815" spans="1:14" ht="12.5" x14ac:dyDescent="0.25">
      <c r="A815" s="3"/>
      <c r="B815" s="3"/>
      <c r="K815" s="8"/>
      <c r="L815" s="1"/>
      <c r="M815" s="2"/>
      <c r="N815" s="2"/>
    </row>
    <row r="816" spans="1:14" ht="12.5" x14ac:dyDescent="0.25">
      <c r="A816" s="3"/>
      <c r="B816" s="3"/>
      <c r="K816" s="8"/>
      <c r="L816" s="1"/>
      <c r="M816" s="2"/>
      <c r="N816" s="2"/>
    </row>
    <row r="817" spans="1:14" ht="12.5" x14ac:dyDescent="0.25">
      <c r="A817" s="3"/>
      <c r="B817" s="3"/>
      <c r="K817" s="8"/>
      <c r="L817" s="1"/>
      <c r="M817" s="2"/>
      <c r="N817" s="2"/>
    </row>
    <row r="818" spans="1:14" ht="12.5" x14ac:dyDescent="0.25">
      <c r="A818" s="3"/>
      <c r="B818" s="3"/>
      <c r="K818" s="8"/>
      <c r="L818" s="1"/>
      <c r="M818" s="2"/>
      <c r="N818" s="2"/>
    </row>
    <row r="819" spans="1:14" ht="12.5" x14ac:dyDescent="0.25">
      <c r="A819" s="3"/>
      <c r="B819" s="3"/>
      <c r="K819" s="8"/>
      <c r="L819" s="1"/>
      <c r="M819" s="2"/>
      <c r="N819" s="2"/>
    </row>
    <row r="820" spans="1:14" ht="12.5" x14ac:dyDescent="0.25">
      <c r="A820" s="3"/>
      <c r="B820" s="3"/>
      <c r="K820" s="8"/>
      <c r="L820" s="1"/>
      <c r="M820" s="2"/>
      <c r="N820" s="2"/>
    </row>
    <row r="821" spans="1:14" ht="12.5" x14ac:dyDescent="0.25">
      <c r="A821" s="3"/>
      <c r="B821" s="3"/>
      <c r="K821" s="8"/>
      <c r="L821" s="1"/>
      <c r="M821" s="2"/>
      <c r="N821" s="2"/>
    </row>
    <row r="822" spans="1:14" ht="12.5" x14ac:dyDescent="0.25">
      <c r="A822" s="3"/>
      <c r="B822" s="3"/>
      <c r="K822" s="8"/>
      <c r="L822" s="1"/>
      <c r="M822" s="2"/>
      <c r="N822" s="2"/>
    </row>
    <row r="823" spans="1:14" ht="12.5" x14ac:dyDescent="0.25">
      <c r="A823" s="3"/>
      <c r="B823" s="3"/>
      <c r="K823" s="8"/>
      <c r="L823" s="1"/>
      <c r="M823" s="2"/>
      <c r="N823" s="2"/>
    </row>
    <row r="824" spans="1:14" ht="12.5" x14ac:dyDescent="0.25">
      <c r="A824" s="3"/>
      <c r="B824" s="3"/>
      <c r="K824" s="8"/>
      <c r="L824" s="1"/>
      <c r="M824" s="2"/>
      <c r="N824" s="2"/>
    </row>
    <row r="825" spans="1:14" ht="12.5" x14ac:dyDescent="0.25">
      <c r="A825" s="3"/>
      <c r="B825" s="3"/>
      <c r="K825" s="8"/>
      <c r="L825" s="1"/>
      <c r="M825" s="2"/>
      <c r="N825" s="2"/>
    </row>
    <row r="826" spans="1:14" ht="12.5" x14ac:dyDescent="0.25">
      <c r="A826" s="3"/>
      <c r="B826" s="3"/>
      <c r="K826" s="8"/>
      <c r="L826" s="1"/>
      <c r="M826" s="2"/>
      <c r="N826" s="2"/>
    </row>
    <row r="827" spans="1:14" ht="12.5" x14ac:dyDescent="0.25">
      <c r="A827" s="3"/>
      <c r="B827" s="3"/>
      <c r="K827" s="8"/>
      <c r="L827" s="1"/>
      <c r="M827" s="2"/>
      <c r="N827" s="2"/>
    </row>
    <row r="828" spans="1:14" ht="12.5" x14ac:dyDescent="0.25">
      <c r="A828" s="3"/>
      <c r="B828" s="3"/>
      <c r="K828" s="8"/>
      <c r="L828" s="1"/>
      <c r="M828" s="2"/>
      <c r="N828" s="2"/>
    </row>
    <row r="829" spans="1:14" ht="12.5" x14ac:dyDescent="0.25">
      <c r="A829" s="3"/>
      <c r="B829" s="3"/>
      <c r="K829" s="8"/>
      <c r="L829" s="1"/>
      <c r="M829" s="2"/>
      <c r="N829" s="2"/>
    </row>
    <row r="830" spans="1:14" ht="12.5" x14ac:dyDescent="0.25">
      <c r="A830" s="3"/>
      <c r="B830" s="3"/>
      <c r="K830" s="8"/>
      <c r="L830" s="1"/>
      <c r="M830" s="2"/>
      <c r="N830" s="2"/>
    </row>
    <row r="831" spans="1:14" ht="12.5" x14ac:dyDescent="0.25">
      <c r="A831" s="3"/>
      <c r="B831" s="3"/>
      <c r="K831" s="8"/>
      <c r="L831" s="1"/>
      <c r="M831" s="2"/>
      <c r="N831" s="2"/>
    </row>
    <row r="832" spans="1:14" ht="12.5" x14ac:dyDescent="0.25">
      <c r="A832" s="3"/>
      <c r="B832" s="3"/>
      <c r="K832" s="8"/>
      <c r="L832" s="1"/>
      <c r="M832" s="2"/>
      <c r="N832" s="2"/>
    </row>
    <row r="833" spans="1:14" ht="12.5" x14ac:dyDescent="0.25">
      <c r="A833" s="3"/>
      <c r="B833" s="3"/>
      <c r="K833" s="8"/>
      <c r="L833" s="1"/>
      <c r="M833" s="2"/>
      <c r="N833" s="2"/>
    </row>
    <row r="834" spans="1:14" ht="12.5" x14ac:dyDescent="0.25">
      <c r="A834" s="3"/>
      <c r="B834" s="3"/>
      <c r="K834" s="8"/>
      <c r="L834" s="1"/>
      <c r="M834" s="2"/>
      <c r="N834" s="2"/>
    </row>
    <row r="835" spans="1:14" ht="12.5" x14ac:dyDescent="0.25">
      <c r="A835" s="3"/>
      <c r="B835" s="3"/>
      <c r="K835" s="8"/>
      <c r="L835" s="1"/>
      <c r="M835" s="2"/>
      <c r="N835" s="2"/>
    </row>
    <row r="836" spans="1:14" ht="12.5" x14ac:dyDescent="0.25">
      <c r="A836" s="3"/>
      <c r="B836" s="3"/>
      <c r="K836" s="8"/>
      <c r="L836" s="1"/>
      <c r="M836" s="2"/>
      <c r="N836" s="2"/>
    </row>
    <row r="837" spans="1:14" ht="12.5" x14ac:dyDescent="0.25">
      <c r="A837" s="3"/>
      <c r="B837" s="3"/>
      <c r="K837" s="8"/>
      <c r="L837" s="1"/>
      <c r="M837" s="2"/>
      <c r="N837" s="2"/>
    </row>
    <row r="838" spans="1:14" ht="12.5" x14ac:dyDescent="0.25">
      <c r="A838" s="3"/>
      <c r="B838" s="3"/>
      <c r="K838" s="8"/>
      <c r="L838" s="1"/>
      <c r="M838" s="2"/>
      <c r="N838" s="2"/>
    </row>
    <row r="839" spans="1:14" ht="12.5" x14ac:dyDescent="0.25">
      <c r="A839" s="3"/>
      <c r="B839" s="3"/>
      <c r="K839" s="8"/>
      <c r="L839" s="1"/>
      <c r="M839" s="2"/>
      <c r="N839" s="2"/>
    </row>
    <row r="840" spans="1:14" ht="12.5" x14ac:dyDescent="0.25">
      <c r="A840" s="3"/>
      <c r="B840" s="3"/>
      <c r="K840" s="8"/>
      <c r="L840" s="1"/>
      <c r="M840" s="2"/>
      <c r="N840" s="2"/>
    </row>
    <row r="841" spans="1:14" ht="12.5" x14ac:dyDescent="0.25">
      <c r="A841" s="3"/>
      <c r="B841" s="3"/>
      <c r="K841" s="8"/>
      <c r="L841" s="1"/>
      <c r="M841" s="2"/>
      <c r="N841" s="2"/>
    </row>
    <row r="842" spans="1:14" ht="12.5" x14ac:dyDescent="0.25">
      <c r="A842" s="3"/>
      <c r="B842" s="3"/>
      <c r="K842" s="8"/>
      <c r="L842" s="1"/>
      <c r="M842" s="2"/>
      <c r="N842" s="2"/>
    </row>
    <row r="843" spans="1:14" ht="12.5" x14ac:dyDescent="0.25">
      <c r="A843" s="3"/>
      <c r="B843" s="3"/>
      <c r="K843" s="8"/>
      <c r="L843" s="1"/>
      <c r="M843" s="2"/>
      <c r="N843" s="2"/>
    </row>
    <row r="844" spans="1:14" ht="12.5" x14ac:dyDescent="0.25">
      <c r="A844" s="3"/>
      <c r="B844" s="3"/>
      <c r="K844" s="8"/>
      <c r="L844" s="1"/>
      <c r="M844" s="2"/>
      <c r="N844" s="2"/>
    </row>
    <row r="845" spans="1:14" ht="12.5" x14ac:dyDescent="0.25">
      <c r="A845" s="3"/>
      <c r="B845" s="3"/>
      <c r="K845" s="8"/>
      <c r="L845" s="1"/>
      <c r="M845" s="2"/>
      <c r="N845" s="2"/>
    </row>
    <row r="846" spans="1:14" ht="12.5" x14ac:dyDescent="0.25">
      <c r="A846" s="3"/>
      <c r="B846" s="3"/>
      <c r="K846" s="8"/>
      <c r="L846" s="1"/>
      <c r="M846" s="2"/>
      <c r="N846" s="2"/>
    </row>
    <row r="847" spans="1:14" ht="12.5" x14ac:dyDescent="0.25">
      <c r="A847" s="3"/>
      <c r="B847" s="3"/>
      <c r="K847" s="8"/>
      <c r="L847" s="1"/>
      <c r="M847" s="2"/>
      <c r="N847" s="2"/>
    </row>
    <row r="848" spans="1:14" ht="12.5" x14ac:dyDescent="0.25">
      <c r="A848" s="3"/>
      <c r="B848" s="3"/>
      <c r="K848" s="8"/>
      <c r="L848" s="1"/>
      <c r="M848" s="2"/>
      <c r="N848" s="2"/>
    </row>
    <row r="849" spans="1:14" ht="12.5" x14ac:dyDescent="0.25">
      <c r="A849" s="3"/>
      <c r="B849" s="3"/>
      <c r="K849" s="8"/>
      <c r="L849" s="1"/>
      <c r="M849" s="2"/>
      <c r="N849" s="2"/>
    </row>
    <row r="850" spans="1:14" ht="12.5" x14ac:dyDescent="0.25">
      <c r="A850" s="3"/>
      <c r="B850" s="3"/>
      <c r="K850" s="8"/>
      <c r="L850" s="1"/>
      <c r="M850" s="2"/>
      <c r="N850" s="2"/>
    </row>
    <row r="851" spans="1:14" ht="12.5" x14ac:dyDescent="0.25">
      <c r="A851" s="3"/>
      <c r="B851" s="3"/>
      <c r="K851" s="8"/>
      <c r="L851" s="1"/>
      <c r="M851" s="2"/>
      <c r="N851" s="2"/>
    </row>
    <row r="852" spans="1:14" ht="12.5" x14ac:dyDescent="0.25">
      <c r="A852" s="3"/>
      <c r="B852" s="3"/>
      <c r="K852" s="8"/>
      <c r="L852" s="1"/>
      <c r="M852" s="2"/>
      <c r="N852" s="2"/>
    </row>
    <row r="853" spans="1:14" ht="12.5" x14ac:dyDescent="0.25">
      <c r="A853" s="3"/>
      <c r="B853" s="3"/>
      <c r="K853" s="8"/>
      <c r="L853" s="1"/>
      <c r="M853" s="2"/>
      <c r="N853" s="2"/>
    </row>
    <row r="854" spans="1:14" ht="12.5" x14ac:dyDescent="0.25">
      <c r="A854" s="3"/>
      <c r="B854" s="3"/>
      <c r="K854" s="8"/>
      <c r="L854" s="1"/>
      <c r="M854" s="2"/>
      <c r="N854" s="2"/>
    </row>
    <row r="855" spans="1:14" ht="12.5" x14ac:dyDescent="0.25">
      <c r="A855" s="3"/>
      <c r="B855" s="3"/>
      <c r="K855" s="8"/>
      <c r="L855" s="1"/>
      <c r="M855" s="2"/>
      <c r="N855" s="2"/>
    </row>
    <row r="856" spans="1:14" ht="12.5" x14ac:dyDescent="0.25">
      <c r="A856" s="3"/>
      <c r="B856" s="3"/>
      <c r="K856" s="8"/>
      <c r="L856" s="1"/>
      <c r="M856" s="2"/>
      <c r="N856" s="2"/>
    </row>
    <row r="857" spans="1:14" ht="12.5" x14ac:dyDescent="0.25">
      <c r="A857" s="3"/>
      <c r="B857" s="3"/>
      <c r="K857" s="8"/>
      <c r="L857" s="1"/>
      <c r="M857" s="2"/>
      <c r="N857" s="2"/>
    </row>
    <row r="858" spans="1:14" ht="12.5" x14ac:dyDescent="0.25">
      <c r="A858" s="3"/>
      <c r="B858" s="3"/>
      <c r="K858" s="8"/>
      <c r="L858" s="1"/>
      <c r="M858" s="2"/>
      <c r="N858" s="2"/>
    </row>
    <row r="859" spans="1:14" ht="12.5" x14ac:dyDescent="0.25">
      <c r="A859" s="3"/>
      <c r="B859" s="3"/>
      <c r="K859" s="8"/>
      <c r="L859" s="1"/>
      <c r="M859" s="2"/>
      <c r="N859" s="2"/>
    </row>
    <row r="860" spans="1:14" ht="12.5" x14ac:dyDescent="0.25">
      <c r="A860" s="3"/>
      <c r="B860" s="3"/>
      <c r="K860" s="8"/>
      <c r="L860" s="1"/>
      <c r="M860" s="2"/>
      <c r="N860" s="2"/>
    </row>
    <row r="861" spans="1:14" ht="12.5" x14ac:dyDescent="0.25">
      <c r="A861" s="3"/>
      <c r="B861" s="3"/>
      <c r="K861" s="8"/>
      <c r="L861" s="1"/>
      <c r="M861" s="2"/>
      <c r="N861" s="2"/>
    </row>
    <row r="862" spans="1:14" ht="12.5" x14ac:dyDescent="0.25">
      <c r="A862" s="3"/>
      <c r="B862" s="3"/>
      <c r="K862" s="8"/>
      <c r="L862" s="1"/>
      <c r="M862" s="2"/>
      <c r="N862" s="2"/>
    </row>
    <row r="863" spans="1:14" ht="12.5" x14ac:dyDescent="0.25">
      <c r="A863" s="3"/>
      <c r="B863" s="3"/>
      <c r="K863" s="8"/>
      <c r="L863" s="1"/>
      <c r="M863" s="2"/>
      <c r="N863" s="2"/>
    </row>
    <row r="864" spans="1:14" ht="12.5" x14ac:dyDescent="0.25">
      <c r="A864" s="3"/>
      <c r="B864" s="3"/>
      <c r="K864" s="8"/>
      <c r="L864" s="1"/>
      <c r="M864" s="2"/>
      <c r="N864" s="2"/>
    </row>
    <row r="865" spans="1:14" ht="12.5" x14ac:dyDescent="0.25">
      <c r="A865" s="3"/>
      <c r="B865" s="3"/>
      <c r="K865" s="8"/>
      <c r="L865" s="1"/>
      <c r="M865" s="2"/>
      <c r="N865" s="2"/>
    </row>
    <row r="866" spans="1:14" ht="12.5" x14ac:dyDescent="0.25">
      <c r="A866" s="3"/>
      <c r="B866" s="3"/>
      <c r="K866" s="8"/>
      <c r="L866" s="1"/>
      <c r="M866" s="2"/>
      <c r="N866" s="2"/>
    </row>
    <row r="867" spans="1:14" ht="12.5" x14ac:dyDescent="0.25">
      <c r="A867" s="3"/>
      <c r="B867" s="3"/>
      <c r="K867" s="8"/>
      <c r="L867" s="1"/>
      <c r="M867" s="2"/>
      <c r="N867" s="2"/>
    </row>
    <row r="868" spans="1:14" ht="12.5" x14ac:dyDescent="0.25">
      <c r="A868" s="3"/>
      <c r="B868" s="3"/>
      <c r="K868" s="8"/>
      <c r="L868" s="1"/>
      <c r="M868" s="2"/>
      <c r="N868" s="2"/>
    </row>
    <row r="869" spans="1:14" ht="12.5" x14ac:dyDescent="0.25">
      <c r="A869" s="3"/>
      <c r="B869" s="3"/>
      <c r="K869" s="8"/>
      <c r="L869" s="1"/>
      <c r="M869" s="2"/>
      <c r="N869" s="2"/>
    </row>
    <row r="870" spans="1:14" ht="12.5" x14ac:dyDescent="0.25">
      <c r="A870" s="3"/>
      <c r="B870" s="3"/>
      <c r="K870" s="8"/>
      <c r="L870" s="1"/>
      <c r="M870" s="2"/>
      <c r="N870" s="2"/>
    </row>
    <row r="871" spans="1:14" ht="12.5" x14ac:dyDescent="0.25">
      <c r="A871" s="3"/>
      <c r="B871" s="3"/>
      <c r="K871" s="8"/>
      <c r="L871" s="1"/>
      <c r="M871" s="2"/>
      <c r="N871" s="2"/>
    </row>
    <row r="872" spans="1:14" ht="12.5" x14ac:dyDescent="0.25">
      <c r="A872" s="3"/>
      <c r="B872" s="3"/>
      <c r="K872" s="8"/>
      <c r="L872" s="1"/>
      <c r="M872" s="2"/>
      <c r="N872" s="2"/>
    </row>
    <row r="873" spans="1:14" ht="12.5" x14ac:dyDescent="0.25">
      <c r="A873" s="3"/>
      <c r="B873" s="3"/>
      <c r="K873" s="8"/>
      <c r="L873" s="1"/>
      <c r="M873" s="2"/>
      <c r="N873" s="2"/>
    </row>
    <row r="874" spans="1:14" ht="12.5" x14ac:dyDescent="0.25">
      <c r="A874" s="3"/>
      <c r="B874" s="3"/>
      <c r="K874" s="8"/>
      <c r="L874" s="1"/>
      <c r="M874" s="2"/>
      <c r="N874" s="2"/>
    </row>
    <row r="875" spans="1:14" ht="12.5" x14ac:dyDescent="0.25">
      <c r="A875" s="3"/>
      <c r="B875" s="3"/>
      <c r="K875" s="8"/>
      <c r="L875" s="1"/>
      <c r="M875" s="2"/>
      <c r="N875" s="2"/>
    </row>
    <row r="876" spans="1:14" ht="12.5" x14ac:dyDescent="0.25">
      <c r="A876" s="3"/>
      <c r="B876" s="3"/>
      <c r="K876" s="8"/>
      <c r="L876" s="1"/>
      <c r="M876" s="2"/>
      <c r="N876" s="2"/>
    </row>
    <row r="877" spans="1:14" ht="12.5" x14ac:dyDescent="0.25">
      <c r="A877" s="3"/>
      <c r="B877" s="3"/>
      <c r="K877" s="8"/>
      <c r="L877" s="1"/>
      <c r="M877" s="2"/>
      <c r="N877" s="2"/>
    </row>
    <row r="878" spans="1:14" ht="12.5" x14ac:dyDescent="0.25">
      <c r="A878" s="3"/>
      <c r="B878" s="3"/>
      <c r="K878" s="8"/>
      <c r="L878" s="1"/>
      <c r="M878" s="2"/>
      <c r="N878" s="2"/>
    </row>
    <row r="879" spans="1:14" ht="12.5" x14ac:dyDescent="0.25">
      <c r="A879" s="3"/>
      <c r="B879" s="3"/>
      <c r="K879" s="8"/>
      <c r="L879" s="1"/>
      <c r="M879" s="2"/>
      <c r="N879" s="2"/>
    </row>
    <row r="880" spans="1:14" ht="12.5" x14ac:dyDescent="0.25">
      <c r="A880" s="3"/>
      <c r="B880" s="3"/>
      <c r="K880" s="8"/>
      <c r="L880" s="1"/>
      <c r="M880" s="2"/>
      <c r="N880" s="2"/>
    </row>
    <row r="881" spans="1:14" ht="12.5" x14ac:dyDescent="0.25">
      <c r="A881" s="3"/>
      <c r="B881" s="3"/>
      <c r="K881" s="8"/>
      <c r="L881" s="1"/>
      <c r="M881" s="2"/>
      <c r="N881" s="2"/>
    </row>
    <row r="882" spans="1:14" ht="12.5" x14ac:dyDescent="0.25">
      <c r="A882" s="3"/>
      <c r="B882" s="3"/>
      <c r="K882" s="8"/>
      <c r="L882" s="1"/>
      <c r="M882" s="2"/>
      <c r="N882" s="2"/>
    </row>
    <row r="883" spans="1:14" ht="12.5" x14ac:dyDescent="0.25">
      <c r="A883" s="3"/>
      <c r="B883" s="3"/>
      <c r="K883" s="8"/>
      <c r="L883" s="1"/>
      <c r="M883" s="2"/>
      <c r="N883" s="2"/>
    </row>
    <row r="884" spans="1:14" ht="12.5" x14ac:dyDescent="0.25">
      <c r="A884" s="3"/>
      <c r="B884" s="3"/>
      <c r="K884" s="8"/>
      <c r="L884" s="1"/>
      <c r="M884" s="2"/>
      <c r="N884" s="2"/>
    </row>
    <row r="885" spans="1:14" ht="12.5" x14ac:dyDescent="0.25">
      <c r="A885" s="3"/>
      <c r="B885" s="3"/>
      <c r="K885" s="8"/>
      <c r="L885" s="1"/>
      <c r="M885" s="2"/>
      <c r="N885" s="2"/>
    </row>
    <row r="886" spans="1:14" ht="12.5" x14ac:dyDescent="0.25">
      <c r="A886" s="3"/>
      <c r="B886" s="3"/>
      <c r="K886" s="8"/>
      <c r="L886" s="1"/>
      <c r="M886" s="2"/>
      <c r="N886" s="2"/>
    </row>
    <row r="887" spans="1:14" ht="12.5" x14ac:dyDescent="0.25">
      <c r="A887" s="3"/>
      <c r="B887" s="3"/>
      <c r="K887" s="8"/>
      <c r="L887" s="1"/>
      <c r="M887" s="2"/>
      <c r="N887" s="2"/>
    </row>
    <row r="888" spans="1:14" ht="12.5" x14ac:dyDescent="0.25">
      <c r="A888" s="3"/>
      <c r="B888" s="3"/>
      <c r="K888" s="8"/>
      <c r="L888" s="1"/>
      <c r="M888" s="2"/>
      <c r="N888" s="2"/>
    </row>
    <row r="889" spans="1:14" ht="12.5" x14ac:dyDescent="0.25">
      <c r="A889" s="3"/>
      <c r="B889" s="3"/>
      <c r="K889" s="8"/>
      <c r="L889" s="1"/>
      <c r="M889" s="2"/>
      <c r="N889" s="2"/>
    </row>
    <row r="890" spans="1:14" ht="12.5" x14ac:dyDescent="0.25">
      <c r="A890" s="3"/>
      <c r="B890" s="3"/>
      <c r="K890" s="8"/>
      <c r="L890" s="1"/>
      <c r="M890" s="2"/>
      <c r="N890" s="2"/>
    </row>
    <row r="891" spans="1:14" ht="12.5" x14ac:dyDescent="0.25">
      <c r="A891" s="3"/>
      <c r="B891" s="3"/>
      <c r="K891" s="8"/>
      <c r="L891" s="1"/>
      <c r="M891" s="2"/>
      <c r="N891" s="2"/>
    </row>
    <row r="892" spans="1:14" ht="12.5" x14ac:dyDescent="0.25">
      <c r="A892" s="3"/>
      <c r="B892" s="3"/>
      <c r="K892" s="8"/>
      <c r="L892" s="1"/>
      <c r="M892" s="2"/>
      <c r="N892" s="2"/>
    </row>
    <row r="893" spans="1:14" ht="12.5" x14ac:dyDescent="0.25">
      <c r="A893" s="3"/>
      <c r="B893" s="3"/>
      <c r="K893" s="8"/>
      <c r="L893" s="1"/>
      <c r="M893" s="2"/>
      <c r="N893" s="2"/>
    </row>
    <row r="894" spans="1:14" ht="12.5" x14ac:dyDescent="0.25">
      <c r="A894" s="3"/>
      <c r="B894" s="3"/>
      <c r="K894" s="8"/>
      <c r="L894" s="1"/>
      <c r="M894" s="2"/>
      <c r="N894" s="2"/>
    </row>
    <row r="895" spans="1:14" ht="12.5" x14ac:dyDescent="0.25">
      <c r="A895" s="3"/>
      <c r="B895" s="3"/>
      <c r="K895" s="8"/>
      <c r="L895" s="1"/>
      <c r="M895" s="2"/>
      <c r="N895" s="2"/>
    </row>
    <row r="896" spans="1:14" ht="12.5" x14ac:dyDescent="0.25">
      <c r="A896" s="3"/>
      <c r="B896" s="3"/>
      <c r="K896" s="8"/>
      <c r="L896" s="1"/>
      <c r="M896" s="2"/>
      <c r="N896" s="2"/>
    </row>
    <row r="897" spans="1:14" ht="12.5" x14ac:dyDescent="0.25">
      <c r="A897" s="3"/>
      <c r="B897" s="3"/>
      <c r="K897" s="8"/>
      <c r="L897" s="1"/>
      <c r="M897" s="2"/>
      <c r="N897" s="2"/>
    </row>
    <row r="898" spans="1:14" ht="12.5" x14ac:dyDescent="0.25">
      <c r="A898" s="3"/>
      <c r="B898" s="3"/>
      <c r="K898" s="8"/>
      <c r="L898" s="1"/>
      <c r="M898" s="2"/>
      <c r="N898" s="2"/>
    </row>
    <row r="899" spans="1:14" ht="12.5" x14ac:dyDescent="0.25">
      <c r="A899" s="3"/>
      <c r="B899" s="3"/>
      <c r="K899" s="8"/>
      <c r="L899" s="1"/>
      <c r="M899" s="2"/>
      <c r="N899" s="2"/>
    </row>
    <row r="900" spans="1:14" ht="12.5" x14ac:dyDescent="0.25">
      <c r="A900" s="3"/>
      <c r="B900" s="3"/>
      <c r="K900" s="8"/>
      <c r="L900" s="1"/>
      <c r="M900" s="2"/>
      <c r="N900" s="2"/>
    </row>
    <row r="901" spans="1:14" ht="12.5" x14ac:dyDescent="0.25">
      <c r="A901" s="3"/>
      <c r="B901" s="3"/>
      <c r="K901" s="8"/>
      <c r="L901" s="1"/>
      <c r="M901" s="2"/>
      <c r="N901" s="2"/>
    </row>
    <row r="902" spans="1:14" ht="12.5" x14ac:dyDescent="0.25">
      <c r="A902" s="3"/>
      <c r="B902" s="3"/>
      <c r="K902" s="8"/>
      <c r="L902" s="1"/>
      <c r="M902" s="2"/>
      <c r="N902" s="2"/>
    </row>
    <row r="903" spans="1:14" ht="12.5" x14ac:dyDescent="0.25">
      <c r="A903" s="3"/>
      <c r="B903" s="3"/>
      <c r="K903" s="8"/>
      <c r="L903" s="1"/>
      <c r="M903" s="2"/>
      <c r="N903" s="2"/>
    </row>
    <row r="904" spans="1:14" ht="12.5" x14ac:dyDescent="0.25">
      <c r="A904" s="3"/>
      <c r="B904" s="3"/>
      <c r="K904" s="8"/>
      <c r="L904" s="1"/>
      <c r="M904" s="2"/>
      <c r="N904" s="2"/>
    </row>
    <row r="905" spans="1:14" ht="12.5" x14ac:dyDescent="0.25">
      <c r="A905" s="3"/>
      <c r="B905" s="3"/>
      <c r="K905" s="8"/>
      <c r="L905" s="1"/>
      <c r="M905" s="2"/>
      <c r="N905" s="2"/>
    </row>
    <row r="906" spans="1:14" ht="12.5" x14ac:dyDescent="0.25">
      <c r="A906" s="3"/>
      <c r="B906" s="3"/>
      <c r="K906" s="8"/>
      <c r="L906" s="1"/>
      <c r="M906" s="2"/>
      <c r="N906" s="2"/>
    </row>
    <row r="907" spans="1:14" ht="12.5" x14ac:dyDescent="0.25">
      <c r="A907" s="3"/>
      <c r="B907" s="3"/>
      <c r="K907" s="8"/>
      <c r="L907" s="1"/>
      <c r="M907" s="2"/>
      <c r="N907" s="2"/>
    </row>
    <row r="908" spans="1:14" ht="12.5" x14ac:dyDescent="0.25">
      <c r="A908" s="3"/>
      <c r="B908" s="3"/>
      <c r="K908" s="8"/>
      <c r="L908" s="1"/>
      <c r="M908" s="2"/>
      <c r="N908" s="2"/>
    </row>
    <row r="909" spans="1:14" ht="12.5" x14ac:dyDescent="0.25">
      <c r="A909" s="3"/>
      <c r="B909" s="3"/>
      <c r="K909" s="8"/>
      <c r="L909" s="1"/>
      <c r="M909" s="2"/>
      <c r="N909" s="2"/>
    </row>
    <row r="910" spans="1:14" ht="12.5" x14ac:dyDescent="0.25">
      <c r="A910" s="3"/>
      <c r="B910" s="3"/>
      <c r="K910" s="8"/>
      <c r="L910" s="1"/>
      <c r="M910" s="2"/>
      <c r="N910" s="2"/>
    </row>
    <row r="911" spans="1:14" ht="12.5" x14ac:dyDescent="0.25">
      <c r="A911" s="3"/>
      <c r="B911" s="3"/>
      <c r="K911" s="8"/>
      <c r="L911" s="1"/>
      <c r="M911" s="2"/>
      <c r="N911" s="2"/>
    </row>
    <row r="912" spans="1:14" ht="12.5" x14ac:dyDescent="0.25">
      <c r="A912" s="3"/>
      <c r="B912" s="3"/>
      <c r="K912" s="8"/>
      <c r="L912" s="1"/>
      <c r="M912" s="2"/>
      <c r="N912" s="2"/>
    </row>
    <row r="913" spans="1:14" ht="12.5" x14ac:dyDescent="0.25">
      <c r="A913" s="3"/>
      <c r="B913" s="3"/>
      <c r="K913" s="8"/>
      <c r="L913" s="1"/>
      <c r="M913" s="2"/>
      <c r="N913" s="2"/>
    </row>
    <row r="914" spans="1:14" ht="12.5" x14ac:dyDescent="0.25">
      <c r="A914" s="3"/>
      <c r="B914" s="3"/>
      <c r="K914" s="8"/>
      <c r="L914" s="1"/>
      <c r="M914" s="2"/>
      <c r="N914" s="2"/>
    </row>
    <row r="915" spans="1:14" ht="12.5" x14ac:dyDescent="0.25">
      <c r="A915" s="3"/>
      <c r="B915" s="3"/>
      <c r="K915" s="8"/>
      <c r="L915" s="1"/>
      <c r="M915" s="2"/>
      <c r="N915" s="2"/>
    </row>
    <row r="916" spans="1:14" ht="12.5" x14ac:dyDescent="0.25">
      <c r="A916" s="3"/>
      <c r="B916" s="3"/>
      <c r="K916" s="8"/>
      <c r="L916" s="1"/>
      <c r="M916" s="2"/>
      <c r="N916" s="2"/>
    </row>
    <row r="917" spans="1:14" ht="12.5" x14ac:dyDescent="0.25">
      <c r="A917" s="3"/>
      <c r="B917" s="3"/>
      <c r="K917" s="8"/>
      <c r="L917" s="1"/>
      <c r="M917" s="2"/>
      <c r="N917" s="2"/>
    </row>
    <row r="918" spans="1:14" ht="12.5" x14ac:dyDescent="0.25">
      <c r="A918" s="3"/>
      <c r="B918" s="3"/>
      <c r="K918" s="8"/>
      <c r="L918" s="1"/>
      <c r="M918" s="2"/>
      <c r="N918" s="2"/>
    </row>
    <row r="919" spans="1:14" ht="12.5" x14ac:dyDescent="0.25">
      <c r="A919" s="3"/>
      <c r="B919" s="3"/>
      <c r="K919" s="8"/>
      <c r="L919" s="1"/>
      <c r="M919" s="2"/>
      <c r="N919" s="2"/>
    </row>
    <row r="920" spans="1:14" ht="12.5" x14ac:dyDescent="0.25">
      <c r="A920" s="3"/>
      <c r="B920" s="3"/>
      <c r="K920" s="8"/>
      <c r="L920" s="1"/>
      <c r="M920" s="2"/>
      <c r="N920" s="2"/>
    </row>
    <row r="921" spans="1:14" ht="12.5" x14ac:dyDescent="0.25">
      <c r="A921" s="3"/>
      <c r="B921" s="3"/>
      <c r="K921" s="8"/>
      <c r="L921" s="1"/>
      <c r="M921" s="2"/>
      <c r="N921" s="2"/>
    </row>
    <row r="922" spans="1:14" ht="12.5" x14ac:dyDescent="0.25">
      <c r="A922" s="3"/>
      <c r="B922" s="3"/>
      <c r="K922" s="8"/>
      <c r="L922" s="1"/>
      <c r="M922" s="2"/>
      <c r="N922" s="2"/>
    </row>
    <row r="923" spans="1:14" ht="12.5" x14ac:dyDescent="0.25">
      <c r="A923" s="3"/>
      <c r="B923" s="3"/>
      <c r="K923" s="8"/>
      <c r="L923" s="1"/>
      <c r="M923" s="2"/>
      <c r="N923" s="2"/>
    </row>
    <row r="924" spans="1:14" ht="12.5" x14ac:dyDescent="0.25">
      <c r="A924" s="3"/>
      <c r="B924" s="3"/>
      <c r="K924" s="8"/>
      <c r="L924" s="1"/>
      <c r="M924" s="2"/>
      <c r="N924" s="2"/>
    </row>
    <row r="925" spans="1:14" ht="12.5" x14ac:dyDescent="0.25">
      <c r="A925" s="3"/>
      <c r="B925" s="3"/>
      <c r="K925" s="8"/>
      <c r="L925" s="1"/>
      <c r="M925" s="2"/>
      <c r="N925" s="2"/>
    </row>
    <row r="926" spans="1:14" ht="12.5" x14ac:dyDescent="0.25">
      <c r="A926" s="3"/>
      <c r="B926" s="3"/>
      <c r="K926" s="8"/>
      <c r="L926" s="1"/>
      <c r="M926" s="2"/>
      <c r="N926" s="2"/>
    </row>
    <row r="927" spans="1:14" ht="12.5" x14ac:dyDescent="0.25">
      <c r="A927" s="3"/>
      <c r="B927" s="3"/>
      <c r="K927" s="8"/>
      <c r="L927" s="1"/>
      <c r="M927" s="2"/>
      <c r="N927" s="2"/>
    </row>
    <row r="928" spans="1:14" ht="12.5" x14ac:dyDescent="0.25">
      <c r="A928" s="3"/>
      <c r="B928" s="3"/>
      <c r="K928" s="8"/>
      <c r="L928" s="1"/>
      <c r="M928" s="2"/>
      <c r="N928" s="2"/>
    </row>
    <row r="929" spans="1:14" ht="12.5" x14ac:dyDescent="0.25">
      <c r="A929" s="3"/>
      <c r="B929" s="3"/>
      <c r="K929" s="8"/>
      <c r="L929" s="1"/>
      <c r="M929" s="2"/>
      <c r="N929" s="2"/>
    </row>
    <row r="930" spans="1:14" ht="12.5" x14ac:dyDescent="0.25">
      <c r="A930" s="3"/>
      <c r="B930" s="3"/>
      <c r="K930" s="8"/>
      <c r="L930" s="1"/>
      <c r="M930" s="2"/>
      <c r="N930" s="2"/>
    </row>
    <row r="931" spans="1:14" ht="12.5" x14ac:dyDescent="0.25">
      <c r="A931" s="3"/>
      <c r="B931" s="3"/>
      <c r="K931" s="8"/>
      <c r="L931" s="1"/>
      <c r="M931" s="2"/>
      <c r="N931" s="2"/>
    </row>
    <row r="932" spans="1:14" ht="12.5" x14ac:dyDescent="0.25">
      <c r="A932" s="3"/>
      <c r="B932" s="3"/>
      <c r="K932" s="8"/>
      <c r="L932" s="1"/>
      <c r="M932" s="2"/>
      <c r="N932" s="2"/>
    </row>
    <row r="933" spans="1:14" ht="12.5" x14ac:dyDescent="0.25">
      <c r="A933" s="3"/>
      <c r="B933" s="3"/>
      <c r="K933" s="8"/>
      <c r="L933" s="1"/>
      <c r="M933" s="2"/>
      <c r="N933" s="2"/>
    </row>
    <row r="934" spans="1:14" ht="12.5" x14ac:dyDescent="0.25">
      <c r="A934" s="3"/>
      <c r="B934" s="3"/>
      <c r="K934" s="8"/>
      <c r="L934" s="1"/>
      <c r="M934" s="2"/>
      <c r="N934" s="2"/>
    </row>
    <row r="935" spans="1:14" ht="12.5" x14ac:dyDescent="0.25">
      <c r="A935" s="3"/>
      <c r="B935" s="3"/>
      <c r="K935" s="8"/>
      <c r="L935" s="1"/>
      <c r="M935" s="2"/>
      <c r="N935" s="2"/>
    </row>
    <row r="936" spans="1:14" ht="12.5" x14ac:dyDescent="0.25">
      <c r="A936" s="3"/>
      <c r="B936" s="3"/>
      <c r="K936" s="8"/>
      <c r="L936" s="1"/>
      <c r="M936" s="2"/>
      <c r="N936" s="2"/>
    </row>
    <row r="937" spans="1:14" ht="12.5" x14ac:dyDescent="0.25">
      <c r="A937" s="3"/>
      <c r="B937" s="3"/>
      <c r="K937" s="8"/>
      <c r="L937" s="1"/>
      <c r="M937" s="2"/>
      <c r="N937" s="2"/>
    </row>
    <row r="938" spans="1:14" ht="12.5" x14ac:dyDescent="0.25">
      <c r="A938" s="3"/>
      <c r="B938" s="3"/>
      <c r="K938" s="8"/>
      <c r="L938" s="1"/>
      <c r="M938" s="2"/>
      <c r="N938" s="2"/>
    </row>
    <row r="939" spans="1:14" ht="12.5" x14ac:dyDescent="0.25">
      <c r="A939" s="3"/>
      <c r="B939" s="3"/>
      <c r="K939" s="8"/>
      <c r="L939" s="1"/>
      <c r="M939" s="2"/>
      <c r="N939" s="2"/>
    </row>
    <row r="940" spans="1:14" ht="12.5" x14ac:dyDescent="0.25">
      <c r="A940" s="3"/>
      <c r="B940" s="3"/>
      <c r="K940" s="8"/>
      <c r="L940" s="1"/>
      <c r="M940" s="2"/>
      <c r="N940" s="2"/>
    </row>
    <row r="941" spans="1:14" ht="12.5" x14ac:dyDescent="0.25">
      <c r="A941" s="3"/>
      <c r="B941" s="3"/>
      <c r="K941" s="8"/>
      <c r="L941" s="1"/>
      <c r="M941" s="2"/>
      <c r="N941" s="2"/>
    </row>
    <row r="942" spans="1:14" ht="12.5" x14ac:dyDescent="0.25">
      <c r="A942" s="3"/>
      <c r="B942" s="3"/>
      <c r="K942" s="8"/>
      <c r="L942" s="1"/>
      <c r="M942" s="2"/>
      <c r="N942" s="2"/>
    </row>
    <row r="943" spans="1:14" ht="12.5" x14ac:dyDescent="0.25">
      <c r="A943" s="3"/>
      <c r="B943" s="3"/>
      <c r="K943" s="8"/>
      <c r="L943" s="1"/>
      <c r="M943" s="2"/>
      <c r="N943" s="2"/>
    </row>
    <row r="944" spans="1:14" ht="12.5" x14ac:dyDescent="0.25">
      <c r="A944" s="3"/>
      <c r="B944" s="3"/>
      <c r="K944" s="8"/>
      <c r="L944" s="1"/>
      <c r="M944" s="2"/>
      <c r="N944" s="2"/>
    </row>
    <row r="945" spans="1:14" ht="12.5" x14ac:dyDescent="0.25">
      <c r="A945" s="3"/>
      <c r="B945" s="3"/>
      <c r="K945" s="8"/>
      <c r="L945" s="1"/>
      <c r="M945" s="2"/>
      <c r="N945" s="2"/>
    </row>
    <row r="946" spans="1:14" ht="12.5" x14ac:dyDescent="0.25">
      <c r="A946" s="3"/>
      <c r="B946" s="3"/>
      <c r="K946" s="8"/>
      <c r="L946" s="1"/>
      <c r="M946" s="2"/>
      <c r="N946" s="2"/>
    </row>
    <row r="947" spans="1:14" ht="12.5" x14ac:dyDescent="0.25">
      <c r="A947" s="3"/>
      <c r="B947" s="3"/>
      <c r="K947" s="8"/>
      <c r="L947" s="1"/>
      <c r="M947" s="2"/>
      <c r="N947" s="2"/>
    </row>
    <row r="948" spans="1:14" ht="12.5" x14ac:dyDescent="0.25">
      <c r="A948" s="3"/>
      <c r="B948" s="3"/>
      <c r="K948" s="8"/>
      <c r="L948" s="1"/>
      <c r="M948" s="2"/>
      <c r="N948" s="2"/>
    </row>
    <row r="949" spans="1:14" ht="12.5" x14ac:dyDescent="0.25">
      <c r="A949" s="3"/>
      <c r="B949" s="3"/>
      <c r="K949" s="8"/>
      <c r="L949" s="1"/>
      <c r="M949" s="2"/>
      <c r="N949" s="2"/>
    </row>
    <row r="950" spans="1:14" ht="12.5" x14ac:dyDescent="0.25">
      <c r="A950" s="3"/>
      <c r="B950" s="3"/>
      <c r="K950" s="8"/>
      <c r="L950" s="1"/>
      <c r="M950" s="2"/>
      <c r="N950" s="2"/>
    </row>
    <row r="951" spans="1:14" ht="12.5" x14ac:dyDescent="0.25">
      <c r="A951" s="3"/>
      <c r="B951" s="3"/>
      <c r="K951" s="8"/>
      <c r="L951" s="1"/>
      <c r="M951" s="2"/>
      <c r="N951" s="2"/>
    </row>
    <row r="952" spans="1:14" ht="12.5" x14ac:dyDescent="0.25">
      <c r="A952" s="3"/>
      <c r="B952" s="3"/>
      <c r="K952" s="8"/>
      <c r="L952" s="1"/>
      <c r="M952" s="2"/>
      <c r="N952" s="2"/>
    </row>
    <row r="953" spans="1:14" ht="12.5" x14ac:dyDescent="0.25">
      <c r="A953" s="3"/>
      <c r="B953" s="3"/>
      <c r="K953" s="8"/>
      <c r="L953" s="1"/>
      <c r="M953" s="2"/>
      <c r="N953" s="2"/>
    </row>
    <row r="954" spans="1:14" ht="12.5" x14ac:dyDescent="0.25">
      <c r="A954" s="3"/>
      <c r="B954" s="3"/>
      <c r="K954" s="8"/>
      <c r="L954" s="1"/>
      <c r="M954" s="2"/>
      <c r="N954" s="2"/>
    </row>
    <row r="955" spans="1:14" ht="12.5" x14ac:dyDescent="0.25">
      <c r="A955" s="3"/>
      <c r="B955" s="3"/>
      <c r="K955" s="8"/>
      <c r="L955" s="1"/>
      <c r="M955" s="2"/>
      <c r="N955" s="2"/>
    </row>
    <row r="956" spans="1:14" ht="12.5" x14ac:dyDescent="0.25">
      <c r="A956" s="3"/>
      <c r="B956" s="3"/>
      <c r="K956" s="8"/>
      <c r="L956" s="1"/>
      <c r="M956" s="2"/>
      <c r="N956" s="2"/>
    </row>
    <row r="957" spans="1:14" ht="12.5" x14ac:dyDescent="0.25">
      <c r="A957" s="3"/>
      <c r="B957" s="3"/>
      <c r="K957" s="8"/>
      <c r="L957" s="1"/>
      <c r="M957" s="2"/>
      <c r="N957" s="2"/>
    </row>
    <row r="958" spans="1:14" ht="12.5" x14ac:dyDescent="0.25">
      <c r="A958" s="3"/>
      <c r="B958" s="3"/>
      <c r="K958" s="8"/>
      <c r="L958" s="1"/>
      <c r="M958" s="2"/>
      <c r="N958" s="2"/>
    </row>
    <row r="959" spans="1:14" ht="12.5" x14ac:dyDescent="0.25">
      <c r="A959" s="3"/>
      <c r="B959" s="3"/>
      <c r="K959" s="8"/>
      <c r="L959" s="1"/>
      <c r="M959" s="2"/>
      <c r="N959" s="2"/>
    </row>
    <row r="960" spans="1:14" ht="12.5" x14ac:dyDescent="0.25">
      <c r="A960" s="3"/>
      <c r="B960" s="3"/>
      <c r="K960" s="8"/>
      <c r="L960" s="1"/>
      <c r="M960" s="2"/>
      <c r="N960" s="2"/>
    </row>
    <row r="961" spans="1:14" ht="12.5" x14ac:dyDescent="0.25">
      <c r="A961" s="3"/>
      <c r="B961" s="3"/>
      <c r="K961" s="8"/>
      <c r="L961" s="1"/>
      <c r="M961" s="2"/>
      <c r="N961" s="2"/>
    </row>
    <row r="962" spans="1:14" ht="12.5" x14ac:dyDescent="0.25">
      <c r="A962" s="3"/>
      <c r="B962" s="3"/>
      <c r="K962" s="8"/>
      <c r="L962" s="1"/>
      <c r="M962" s="2"/>
      <c r="N962" s="2"/>
    </row>
    <row r="963" spans="1:14" ht="12.5" x14ac:dyDescent="0.25">
      <c r="A963" s="3"/>
      <c r="B963" s="3"/>
      <c r="K963" s="8"/>
      <c r="L963" s="1"/>
      <c r="M963" s="2"/>
      <c r="N963" s="2"/>
    </row>
    <row r="964" spans="1:14" ht="12.5" x14ac:dyDescent="0.25">
      <c r="A964" s="3"/>
      <c r="B964" s="3"/>
      <c r="K964" s="8"/>
      <c r="L964" s="1"/>
      <c r="M964" s="2"/>
      <c r="N964" s="2"/>
    </row>
    <row r="965" spans="1:14" ht="12.5" x14ac:dyDescent="0.25">
      <c r="A965" s="3"/>
      <c r="B965" s="3"/>
      <c r="K965" s="8"/>
      <c r="L965" s="1"/>
      <c r="M965" s="2"/>
      <c r="N965" s="2"/>
    </row>
    <row r="966" spans="1:14" ht="12.5" x14ac:dyDescent="0.25">
      <c r="A966" s="3"/>
      <c r="B966" s="3"/>
      <c r="K966" s="8"/>
      <c r="L966" s="1"/>
      <c r="M966" s="2"/>
      <c r="N966" s="2"/>
    </row>
    <row r="967" spans="1:14" ht="12.5" x14ac:dyDescent="0.25">
      <c r="A967" s="3"/>
      <c r="B967" s="3"/>
      <c r="K967" s="8"/>
      <c r="L967" s="1"/>
      <c r="M967" s="2"/>
      <c r="N967" s="2"/>
    </row>
    <row r="968" spans="1:14" ht="12.5" x14ac:dyDescent="0.25">
      <c r="A968" s="3"/>
      <c r="B968" s="3"/>
      <c r="K968" s="8"/>
      <c r="L968" s="1"/>
      <c r="M968" s="2"/>
      <c r="N968" s="2"/>
    </row>
    <row r="969" spans="1:14" ht="12.5" x14ac:dyDescent="0.25">
      <c r="A969" s="3"/>
      <c r="B969" s="3"/>
      <c r="K969" s="8"/>
      <c r="L969" s="1"/>
      <c r="M969" s="2"/>
      <c r="N969" s="2"/>
    </row>
    <row r="970" spans="1:14" ht="12.5" x14ac:dyDescent="0.25">
      <c r="A970" s="3"/>
      <c r="B970" s="3"/>
      <c r="K970" s="8"/>
      <c r="L970" s="1"/>
      <c r="M970" s="2"/>
      <c r="N970" s="2"/>
    </row>
    <row r="971" spans="1:14" ht="12.5" x14ac:dyDescent="0.25">
      <c r="A971" s="3"/>
      <c r="B971" s="3"/>
      <c r="K971" s="8"/>
      <c r="L971" s="1"/>
      <c r="M971" s="2"/>
      <c r="N971" s="2"/>
    </row>
    <row r="972" spans="1:14" ht="12.5" x14ac:dyDescent="0.25">
      <c r="A972" s="3"/>
      <c r="B972" s="3"/>
      <c r="K972" s="8"/>
      <c r="L972" s="1"/>
      <c r="M972" s="2"/>
      <c r="N972" s="2"/>
    </row>
    <row r="973" spans="1:14" ht="12.5" x14ac:dyDescent="0.25">
      <c r="A973" s="3"/>
      <c r="B973" s="3"/>
      <c r="K973" s="8"/>
      <c r="L973" s="1"/>
      <c r="M973" s="2"/>
      <c r="N973" s="2"/>
    </row>
    <row r="974" spans="1:14" ht="12.5" x14ac:dyDescent="0.25">
      <c r="A974" s="3"/>
      <c r="B974" s="3"/>
      <c r="K974" s="8"/>
      <c r="L974" s="1"/>
      <c r="M974" s="2"/>
      <c r="N974" s="2"/>
    </row>
    <row r="975" spans="1:14" ht="12.5" x14ac:dyDescent="0.25">
      <c r="A975" s="3"/>
      <c r="B975" s="3"/>
      <c r="K975" s="8"/>
      <c r="L975" s="1"/>
      <c r="M975" s="2"/>
      <c r="N975" s="2"/>
    </row>
    <row r="976" spans="1:14" ht="12.5" x14ac:dyDescent="0.25">
      <c r="A976" s="3"/>
      <c r="B976" s="3"/>
      <c r="K976" s="8"/>
      <c r="L976" s="1"/>
      <c r="M976" s="2"/>
      <c r="N976" s="2"/>
    </row>
    <row r="977" spans="1:14" ht="12.5" x14ac:dyDescent="0.25">
      <c r="A977" s="3"/>
      <c r="B977" s="3"/>
      <c r="K977" s="8"/>
      <c r="L977" s="1"/>
      <c r="M977" s="2"/>
      <c r="N977" s="2"/>
    </row>
    <row r="978" spans="1:14" ht="12.5" x14ac:dyDescent="0.25">
      <c r="A978" s="3"/>
      <c r="B978" s="3"/>
      <c r="K978" s="8"/>
      <c r="L978" s="1"/>
      <c r="M978" s="2"/>
      <c r="N978" s="2"/>
    </row>
    <row r="979" spans="1:14" ht="12.5" x14ac:dyDescent="0.25">
      <c r="A979" s="3"/>
      <c r="B979" s="3"/>
      <c r="K979" s="8"/>
      <c r="L979" s="1"/>
      <c r="M979" s="2"/>
      <c r="N979" s="2"/>
    </row>
    <row r="980" spans="1:14" ht="12.5" x14ac:dyDescent="0.25">
      <c r="A980" s="3"/>
      <c r="B980" s="3"/>
      <c r="K980" s="8"/>
      <c r="L980" s="1"/>
      <c r="M980" s="2"/>
      <c r="N980" s="2"/>
    </row>
    <row r="981" spans="1:14" ht="12.5" x14ac:dyDescent="0.25">
      <c r="A981" s="3"/>
      <c r="B981" s="3"/>
      <c r="K981" s="8"/>
      <c r="L981" s="1"/>
      <c r="M981" s="2"/>
      <c r="N981" s="2"/>
    </row>
    <row r="982" spans="1:14" ht="12.5" x14ac:dyDescent="0.25">
      <c r="A982" s="3"/>
      <c r="B982" s="3"/>
      <c r="K982" s="8"/>
      <c r="L982" s="1"/>
      <c r="M982" s="2"/>
      <c r="N982" s="2"/>
    </row>
    <row r="983" spans="1:14" ht="12.5" x14ac:dyDescent="0.25">
      <c r="A983" s="3"/>
      <c r="B983" s="3"/>
      <c r="K983" s="8"/>
      <c r="L983" s="1"/>
      <c r="M983" s="2"/>
      <c r="N983" s="2"/>
    </row>
    <row r="984" spans="1:14" ht="12.5" x14ac:dyDescent="0.25">
      <c r="A984" s="3"/>
      <c r="B984" s="3"/>
      <c r="K984" s="8"/>
      <c r="L984" s="1"/>
      <c r="M984" s="2"/>
      <c r="N984" s="2"/>
    </row>
    <row r="985" spans="1:14" ht="12.5" x14ac:dyDescent="0.25">
      <c r="A985" s="3"/>
      <c r="B985" s="3"/>
      <c r="K985" s="8"/>
      <c r="L985" s="1"/>
      <c r="M985" s="2"/>
      <c r="N985" s="2"/>
    </row>
    <row r="986" spans="1:14" ht="12.5" x14ac:dyDescent="0.25">
      <c r="A986" s="3"/>
      <c r="B986" s="3"/>
      <c r="K986" s="8"/>
      <c r="L986" s="1"/>
      <c r="M986" s="2"/>
      <c r="N986" s="2"/>
    </row>
    <row r="987" spans="1:14" ht="12.5" x14ac:dyDescent="0.25">
      <c r="A987" s="3"/>
      <c r="B987" s="3"/>
      <c r="K987" s="8"/>
      <c r="L987" s="1"/>
      <c r="M987" s="2"/>
      <c r="N987" s="2"/>
    </row>
    <row r="988" spans="1:14" ht="12.5" x14ac:dyDescent="0.25">
      <c r="A988" s="3"/>
      <c r="B988" s="3"/>
      <c r="K988" s="8"/>
      <c r="L988" s="1"/>
      <c r="M988" s="2"/>
      <c r="N988" s="2"/>
    </row>
    <row r="989" spans="1:14" ht="12.5" x14ac:dyDescent="0.25">
      <c r="A989" s="3"/>
      <c r="B989" s="3"/>
      <c r="K989" s="8"/>
      <c r="L989" s="1"/>
      <c r="M989" s="2"/>
      <c r="N989" s="2"/>
    </row>
    <row r="990" spans="1:14" ht="12.5" x14ac:dyDescent="0.25">
      <c r="A990" s="3"/>
      <c r="B990" s="3"/>
      <c r="K990" s="8"/>
      <c r="L990" s="1"/>
      <c r="M990" s="2"/>
      <c r="N990" s="2"/>
    </row>
    <row r="991" spans="1:14" ht="12.5" x14ac:dyDescent="0.25">
      <c r="A991" s="3"/>
      <c r="B991" s="3"/>
      <c r="K991" s="8"/>
      <c r="L991" s="1"/>
      <c r="M991" s="2"/>
      <c r="N991" s="2"/>
    </row>
    <row r="992" spans="1:14" ht="12.5" x14ac:dyDescent="0.25">
      <c r="A992" s="3"/>
      <c r="B992" s="3"/>
      <c r="K992" s="8"/>
      <c r="L992" s="1"/>
      <c r="M992" s="2"/>
      <c r="N992" s="2"/>
    </row>
    <row r="993" spans="1:14" ht="12.5" x14ac:dyDescent="0.25">
      <c r="A993" s="3"/>
      <c r="B993" s="3"/>
      <c r="K993" s="8"/>
      <c r="L993" s="1"/>
      <c r="M993" s="2"/>
      <c r="N993" s="2"/>
    </row>
    <row r="994" spans="1:14" ht="12.5" x14ac:dyDescent="0.25">
      <c r="A994" s="3"/>
      <c r="B994" s="3"/>
      <c r="K994" s="8"/>
      <c r="L994" s="1"/>
      <c r="M994" s="2"/>
      <c r="N994" s="2"/>
    </row>
    <row r="995" spans="1:14" ht="12.5" x14ac:dyDescent="0.25">
      <c r="A995" s="3"/>
      <c r="B995" s="3"/>
      <c r="K995" s="8"/>
      <c r="L995" s="1"/>
      <c r="M995" s="2"/>
      <c r="N995" s="2"/>
    </row>
    <row r="996" spans="1:14" ht="12.5" x14ac:dyDescent="0.25">
      <c r="A996" s="3"/>
      <c r="B996" s="3"/>
      <c r="K996" s="8"/>
      <c r="L996" s="1"/>
      <c r="M996" s="2"/>
      <c r="N996" s="2"/>
    </row>
    <row r="997" spans="1:14" ht="12.5" x14ac:dyDescent="0.25">
      <c r="A997" s="3"/>
      <c r="B997" s="3"/>
      <c r="K997" s="8"/>
      <c r="L997" s="1"/>
      <c r="M997" s="2"/>
      <c r="N997" s="2"/>
    </row>
    <row r="998" spans="1:14" ht="12.5" x14ac:dyDescent="0.25">
      <c r="A998" s="3"/>
      <c r="B998" s="3"/>
      <c r="K998" s="8"/>
      <c r="L998" s="1"/>
      <c r="M998" s="2"/>
      <c r="N99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workbookViewId="0">
      <selection activeCell="B18" sqref="B18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25.7265625" customWidth="1"/>
    <col min="6" max="7" width="20.90625" customWidth="1"/>
    <col min="8" max="8" width="12.6328125" customWidth="1"/>
    <col min="9" max="9" width="58.6328125" customWidth="1"/>
  </cols>
  <sheetData>
    <row r="1" spans="1:19" ht="15.75" customHeight="1" x14ac:dyDescent="0.25">
      <c r="A1" s="13" t="s">
        <v>1</v>
      </c>
      <c r="B1" s="15" t="s">
        <v>2</v>
      </c>
      <c r="C1" s="10"/>
      <c r="D1" s="20"/>
      <c r="E1" s="13" t="s">
        <v>26</v>
      </c>
      <c r="F1" s="13" t="s">
        <v>175</v>
      </c>
      <c r="G1" s="13" t="s">
        <v>176</v>
      </c>
      <c r="H1" s="13" t="s">
        <v>177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21" t="s">
        <v>30</v>
      </c>
      <c r="C2" s="22"/>
      <c r="D2" s="16" t="s">
        <v>178</v>
      </c>
      <c r="E2" s="15" t="s">
        <v>179</v>
      </c>
      <c r="F2" s="23">
        <v>15.76</v>
      </c>
      <c r="G2" s="23">
        <v>22.2</v>
      </c>
      <c r="H2" s="15">
        <f t="shared" ref="H2:H8" si="0">SUM(F2:G2)</f>
        <v>37.96</v>
      </c>
      <c r="M2" s="9"/>
      <c r="Q2" s="9"/>
      <c r="R2" s="9"/>
      <c r="S2" s="9"/>
    </row>
    <row r="3" spans="1:19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23">
        <v>4</v>
      </c>
      <c r="G3" s="23">
        <v>0</v>
      </c>
      <c r="H3" s="15">
        <f t="shared" si="0"/>
        <v>4</v>
      </c>
      <c r="M3" s="9"/>
      <c r="Q3" s="9"/>
      <c r="R3" s="9"/>
      <c r="S3" s="9"/>
    </row>
    <row r="4" spans="1:19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23">
        <v>6292</v>
      </c>
      <c r="G4" s="23">
        <v>0</v>
      </c>
      <c r="H4" s="15">
        <f t="shared" si="0"/>
        <v>6292</v>
      </c>
      <c r="M4" s="9"/>
      <c r="Q4" s="9"/>
      <c r="R4" s="9"/>
      <c r="S4" s="9"/>
    </row>
    <row r="5" spans="1:19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23">
        <v>0</v>
      </c>
      <c r="G5" s="23">
        <v>1</v>
      </c>
      <c r="H5" s="15">
        <f t="shared" si="0"/>
        <v>1</v>
      </c>
      <c r="M5" s="9"/>
      <c r="Q5" s="9"/>
      <c r="R5" s="9"/>
      <c r="S5" s="9"/>
    </row>
    <row r="6" spans="1:19" ht="15.75" customHeight="1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23">
        <v>0</v>
      </c>
      <c r="G6" s="23">
        <v>77</v>
      </c>
      <c r="H6" s="15">
        <f t="shared" si="0"/>
        <v>77</v>
      </c>
      <c r="M6" s="9"/>
      <c r="Q6" s="9"/>
      <c r="R6" s="9"/>
      <c r="S6" s="9"/>
    </row>
    <row r="7" spans="1:19" ht="15.75" customHeight="1" x14ac:dyDescent="0.25">
      <c r="A7" s="13" t="s">
        <v>185</v>
      </c>
      <c r="B7" s="15">
        <v>2016</v>
      </c>
      <c r="C7" s="10"/>
      <c r="D7" s="16" t="s">
        <v>186</v>
      </c>
      <c r="E7" s="15" t="s">
        <v>182</v>
      </c>
      <c r="F7" s="23">
        <v>0</v>
      </c>
      <c r="G7" s="23">
        <v>0</v>
      </c>
      <c r="H7" s="15">
        <f t="shared" si="0"/>
        <v>0</v>
      </c>
      <c r="M7" s="9"/>
      <c r="Q7" s="9"/>
      <c r="R7" s="9"/>
      <c r="S7" s="9"/>
    </row>
    <row r="8" spans="1:19" ht="15.75" customHeight="1" x14ac:dyDescent="0.25">
      <c r="A8" s="13" t="s">
        <v>187</v>
      </c>
      <c r="B8" s="15">
        <v>2016</v>
      </c>
      <c r="C8" s="10"/>
      <c r="D8" s="16" t="s">
        <v>186</v>
      </c>
      <c r="E8" s="15" t="s">
        <v>179</v>
      </c>
      <c r="F8" s="23">
        <v>0</v>
      </c>
      <c r="G8" s="23">
        <v>0</v>
      </c>
      <c r="H8" s="15">
        <f t="shared" si="0"/>
        <v>0</v>
      </c>
      <c r="M8" s="9"/>
      <c r="Q8" s="9"/>
      <c r="R8" s="9"/>
      <c r="S8" s="9"/>
    </row>
    <row r="9" spans="1:19" ht="15.75" customHeight="1" x14ac:dyDescent="0.25">
      <c r="A9" s="13" t="s">
        <v>23</v>
      </c>
      <c r="B9" s="24">
        <f>H2</f>
        <v>37.96</v>
      </c>
      <c r="C9" s="25"/>
      <c r="D9" s="16" t="s">
        <v>180</v>
      </c>
      <c r="E9" s="15"/>
      <c r="F9" s="15" t="s">
        <v>31</v>
      </c>
      <c r="G9" s="15" t="s">
        <v>31</v>
      </c>
      <c r="H9" s="15"/>
      <c r="M9" s="9"/>
      <c r="N9" s="9"/>
      <c r="O9" s="9"/>
      <c r="P9" s="9"/>
      <c r="Q9" s="9"/>
      <c r="R9" s="9"/>
      <c r="S9" s="9"/>
    </row>
    <row r="10" spans="1:19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3" x14ac:dyDescent="0.3">
      <c r="A11" s="13" t="s">
        <v>190</v>
      </c>
      <c r="B11" s="28">
        <v>2</v>
      </c>
      <c r="C11" s="29"/>
      <c r="D11" s="26" t="s">
        <v>191</v>
      </c>
      <c r="E11" s="27"/>
      <c r="F11" s="24" t="s">
        <v>189</v>
      </c>
      <c r="G11" s="24" t="s">
        <v>189</v>
      </c>
      <c r="H11" s="15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192</v>
      </c>
      <c r="B12" s="28">
        <f>H3</f>
        <v>4</v>
      </c>
      <c r="C12" s="29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15.75" customHeight="1" x14ac:dyDescent="0.25">
      <c r="A13" s="13" t="s">
        <v>35</v>
      </c>
      <c r="B13" s="28">
        <f>H5</f>
        <v>1</v>
      </c>
      <c r="C13" s="29"/>
      <c r="E13" s="147" t="s">
        <v>36</v>
      </c>
      <c r="F13" s="148"/>
      <c r="G13" s="14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3" t="s">
        <v>37</v>
      </c>
      <c r="B14" s="28">
        <v>0</v>
      </c>
      <c r="C14" s="29"/>
      <c r="E14" s="150" t="s">
        <v>38</v>
      </c>
      <c r="F14" s="151"/>
      <c r="G14" s="152"/>
      <c r="H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3" t="s">
        <v>39</v>
      </c>
      <c r="B15" s="31">
        <f ca="1">SUBTOTAL(9,B18:B39)</f>
        <v>862658079.70999885</v>
      </c>
      <c r="C15" s="32"/>
      <c r="D15" s="10"/>
      <c r="E15" s="10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0"/>
      <c r="B16" s="9"/>
      <c r="C16" s="9"/>
      <c r="D16" s="10"/>
      <c r="E16" s="153" t="s">
        <v>193</v>
      </c>
      <c r="F16" s="153"/>
      <c r="G16" s="153"/>
      <c r="H16" s="1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3" t="s">
        <v>40</v>
      </c>
      <c r="B17" s="33" t="s">
        <v>28</v>
      </c>
      <c r="C17" s="34"/>
      <c r="D17" s="10"/>
      <c r="E17" s="10"/>
      <c r="F17" s="10"/>
      <c r="L17" s="10"/>
      <c r="M17" s="10"/>
      <c r="N17" s="10"/>
      <c r="O17" s="10"/>
      <c r="P17" s="10"/>
      <c r="Q17" s="10"/>
      <c r="R17" s="10"/>
      <c r="S17" s="10"/>
    </row>
    <row r="18" spans="1:19" ht="15.75" customHeight="1" x14ac:dyDescent="0.25">
      <c r="A18" s="35" t="s">
        <v>41</v>
      </c>
      <c r="B18" s="18">
        <v>0</v>
      </c>
      <c r="C18" s="10"/>
      <c r="D18" s="10"/>
      <c r="E18" s="10"/>
      <c r="F18" s="10"/>
      <c r="G18" s="10"/>
      <c r="H18" s="9"/>
      <c r="L18" s="9"/>
      <c r="M18" s="9"/>
      <c r="N18" s="9"/>
      <c r="O18" s="9"/>
      <c r="P18" s="9"/>
      <c r="Q18" s="9"/>
      <c r="R18" s="9"/>
      <c r="S18" s="9"/>
    </row>
    <row r="19" spans="1:19" ht="21" x14ac:dyDescent="0.25">
      <c r="A19" s="35" t="s">
        <v>42</v>
      </c>
      <c r="B19" s="19">
        <f ca="1">SUBTOTAL(9,B20:B23)</f>
        <v>109541430.5999999</v>
      </c>
      <c r="C19" s="10"/>
      <c r="D19" s="25"/>
      <c r="E19" s="36"/>
      <c r="F19" s="37"/>
      <c r="G19" s="10"/>
      <c r="H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38" t="s">
        <v>44</v>
      </c>
      <c r="B21" s="18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39">
        <v>0.65</v>
      </c>
      <c r="D21" s="25"/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38" t="s">
        <v>45</v>
      </c>
      <c r="B22" s="18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39">
        <v>0.35</v>
      </c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38" t="s">
        <v>46</v>
      </c>
      <c r="B23" s="18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35" t="s">
        <v>47</v>
      </c>
      <c r="B24" s="19">
        <f ca="1">SUBTOTAL(9,B25:B26)</f>
        <v>48023645.390000001</v>
      </c>
      <c r="C24" s="10"/>
      <c r="D24" s="25"/>
      <c r="E24" s="36"/>
      <c r="F24" s="37"/>
      <c r="G24" s="1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38" t="s">
        <v>48</v>
      </c>
      <c r="B25" s="18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38" t="s">
        <v>49</v>
      </c>
      <c r="B26" s="18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31.5" x14ac:dyDescent="0.25">
      <c r="A27" s="35" t="s">
        <v>50</v>
      </c>
      <c r="B27" s="18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21" x14ac:dyDescent="0.25">
      <c r="A28" s="35" t="s">
        <v>51</v>
      </c>
      <c r="B28" s="18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21" x14ac:dyDescent="0.25">
      <c r="A29" s="35" t="s">
        <v>52</v>
      </c>
      <c r="B29" s="18">
        <f ca="1">IFERROR(__xludf.DUMMYFUNCTION("IMPORTRANGE(""https://docs.google.com/spreadsheets/d/1FBHj3tIjJmfNsOMVo4OfhWoA-7k8indhyr0aMgoLHaM/edit?gid=1384695068#gid=1384695068"",""Hoja 1!c8"")"),27445905)</f>
        <v>27445905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21" x14ac:dyDescent="0.25">
      <c r="A30" s="35" t="s">
        <v>53</v>
      </c>
      <c r="B30" s="18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35" t="s">
        <v>54</v>
      </c>
      <c r="B31" s="18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35" t="s">
        <v>56</v>
      </c>
      <c r="B33" s="18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42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21" x14ac:dyDescent="0.25">
      <c r="A37" s="35" t="s">
        <v>60</v>
      </c>
      <c r="B37" s="18">
        <v>0</v>
      </c>
      <c r="C37" s="10"/>
      <c r="D37" s="25"/>
      <c r="E37" s="37"/>
      <c r="F37" s="37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35" t="s">
        <v>61</v>
      </c>
      <c r="B38" s="18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0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35" t="s">
        <v>62</v>
      </c>
      <c r="B39" s="18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spans="1:19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</sheetData>
  <mergeCells count="3">
    <mergeCell ref="E13:G13"/>
    <mergeCell ref="E14:G14"/>
    <mergeCell ref="E16:G16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>
      <selection activeCell="H29" sqref="H29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3" t="s">
        <v>1</v>
      </c>
      <c r="B1" s="15" t="s">
        <v>3</v>
      </c>
      <c r="C1" s="10"/>
      <c r="D1" s="13" t="s">
        <v>194</v>
      </c>
      <c r="E1" s="13" t="s">
        <v>26</v>
      </c>
      <c r="F1" s="40">
        <v>1</v>
      </c>
      <c r="G1" s="40">
        <v>2.1</v>
      </c>
      <c r="H1" s="40">
        <v>2.2000000000000002</v>
      </c>
      <c r="I1" s="40">
        <v>3</v>
      </c>
      <c r="J1" s="40">
        <v>4</v>
      </c>
      <c r="K1" s="40">
        <v>5</v>
      </c>
      <c r="L1" s="40">
        <v>6</v>
      </c>
      <c r="M1" s="40">
        <v>7</v>
      </c>
      <c r="N1" s="40">
        <v>8</v>
      </c>
      <c r="O1" s="40">
        <v>9</v>
      </c>
      <c r="P1" s="40" t="s">
        <v>195</v>
      </c>
      <c r="Q1" s="40" t="s">
        <v>196</v>
      </c>
      <c r="R1" s="40">
        <v>12</v>
      </c>
      <c r="S1" s="40">
        <v>13</v>
      </c>
      <c r="T1" s="40">
        <v>14</v>
      </c>
      <c r="U1" s="40">
        <v>15.1</v>
      </c>
      <c r="V1" s="40">
        <v>15.2</v>
      </c>
      <c r="W1" s="40">
        <v>16</v>
      </c>
      <c r="X1" s="40">
        <v>17</v>
      </c>
      <c r="Y1" s="40">
        <v>18</v>
      </c>
      <c r="Z1" s="40">
        <v>19</v>
      </c>
      <c r="AA1" s="40">
        <v>20</v>
      </c>
      <c r="AB1" s="40">
        <v>21</v>
      </c>
      <c r="AC1" s="13" t="s">
        <v>177</v>
      </c>
      <c r="AD1" s="9"/>
    </row>
    <row r="2" spans="1:30" ht="15.75" customHeight="1" x14ac:dyDescent="0.25">
      <c r="A2" s="13" t="s">
        <v>0</v>
      </c>
      <c r="B2" s="21" t="s">
        <v>63</v>
      </c>
      <c r="C2" s="22"/>
      <c r="D2" s="41" t="s">
        <v>178</v>
      </c>
      <c r="E2" s="15" t="s">
        <v>179</v>
      </c>
      <c r="F2" s="42">
        <v>15</v>
      </c>
      <c r="G2" s="15">
        <v>3.12</v>
      </c>
      <c r="H2" s="15">
        <v>3.37</v>
      </c>
      <c r="I2" s="15">
        <v>0.8</v>
      </c>
      <c r="J2" s="15">
        <v>3.5</v>
      </c>
      <c r="K2" s="15">
        <v>5.17</v>
      </c>
      <c r="L2" s="15">
        <v>19.309999999999999</v>
      </c>
      <c r="M2" s="15">
        <v>8.2100000000000009</v>
      </c>
      <c r="N2" s="15">
        <v>0.91</v>
      </c>
      <c r="O2" s="15">
        <v>3.16</v>
      </c>
      <c r="P2" s="15">
        <v>12.16</v>
      </c>
      <c r="Q2" s="15">
        <v>12.16</v>
      </c>
      <c r="R2" s="15">
        <v>4</v>
      </c>
      <c r="S2" s="15">
        <v>2</v>
      </c>
      <c r="T2" s="15">
        <v>3.15</v>
      </c>
      <c r="U2" s="15">
        <v>1.85</v>
      </c>
      <c r="V2" s="15">
        <v>1</v>
      </c>
      <c r="W2" s="15">
        <v>14</v>
      </c>
      <c r="X2" s="15">
        <v>14</v>
      </c>
      <c r="Y2" s="15">
        <v>7.84</v>
      </c>
      <c r="Z2" s="15">
        <v>3.17</v>
      </c>
      <c r="AA2" s="43">
        <v>2</v>
      </c>
      <c r="AB2" s="15">
        <v>2.38</v>
      </c>
      <c r="AC2" s="23">
        <f t="shared" ref="AC2:AC8" si="0">SUM(F2:AB2)</f>
        <v>142.25999999999996</v>
      </c>
    </row>
    <row r="3" spans="1:30" ht="15.75" customHeight="1" x14ac:dyDescent="0.25">
      <c r="A3" s="13" t="s">
        <v>180</v>
      </c>
      <c r="B3" s="15"/>
      <c r="C3" s="10"/>
      <c r="D3" s="44" t="s">
        <v>181</v>
      </c>
      <c r="E3" s="15" t="s">
        <v>182</v>
      </c>
      <c r="F3" s="42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>
        <v>5</v>
      </c>
      <c r="S3" s="15"/>
      <c r="T3" s="15">
        <v>1</v>
      </c>
      <c r="U3" s="15">
        <v>1</v>
      </c>
      <c r="V3" s="15"/>
      <c r="W3" s="15"/>
      <c r="X3" s="15"/>
      <c r="Y3" s="15">
        <v>1</v>
      </c>
      <c r="Z3" s="15">
        <v>1</v>
      </c>
      <c r="AA3" s="45"/>
      <c r="AB3" s="14"/>
      <c r="AC3" s="23">
        <f t="shared" si="0"/>
        <v>9</v>
      </c>
    </row>
    <row r="4" spans="1:30" ht="15.75" customHeight="1" x14ac:dyDescent="0.25">
      <c r="A4" s="13" t="s">
        <v>19</v>
      </c>
      <c r="B4" s="15" t="s">
        <v>32</v>
      </c>
      <c r="C4" s="10"/>
      <c r="D4" s="44" t="s">
        <v>181</v>
      </c>
      <c r="E4" s="15" t="s">
        <v>183</v>
      </c>
      <c r="F4" s="42"/>
      <c r="G4" s="23"/>
      <c r="H4" s="14"/>
      <c r="I4" s="23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23">
        <f t="shared" si="0"/>
        <v>0</v>
      </c>
    </row>
    <row r="5" spans="1:30" ht="15.75" customHeight="1" x14ac:dyDescent="0.25">
      <c r="A5" s="13" t="s">
        <v>20</v>
      </c>
      <c r="B5" s="15" t="s">
        <v>33</v>
      </c>
      <c r="C5" s="10"/>
      <c r="D5" s="44" t="s">
        <v>184</v>
      </c>
      <c r="E5" s="46" t="s">
        <v>182</v>
      </c>
      <c r="F5" s="42"/>
      <c r="G5" s="15">
        <v>1</v>
      </c>
      <c r="H5" s="15">
        <v>1</v>
      </c>
      <c r="I5" s="15"/>
      <c r="J5" s="15"/>
      <c r="K5" s="15">
        <v>1</v>
      </c>
      <c r="L5" s="15">
        <v>1</v>
      </c>
      <c r="M5" s="15"/>
      <c r="N5" s="15"/>
      <c r="O5" s="15">
        <v>1</v>
      </c>
      <c r="P5" s="15"/>
      <c r="Q5" s="15">
        <v>1</v>
      </c>
      <c r="R5" s="15">
        <v>1</v>
      </c>
      <c r="S5" s="15"/>
      <c r="T5" s="15"/>
      <c r="U5" s="15">
        <v>1</v>
      </c>
      <c r="V5" s="15"/>
      <c r="W5" s="15"/>
      <c r="X5" s="15">
        <v>1</v>
      </c>
      <c r="Y5" s="15"/>
      <c r="Z5" s="15">
        <v>1</v>
      </c>
      <c r="AA5" s="45"/>
      <c r="AB5" s="15"/>
      <c r="AC5" s="23">
        <f t="shared" si="0"/>
        <v>10</v>
      </c>
    </row>
    <row r="6" spans="1:30" ht="15.75" customHeight="1" x14ac:dyDescent="0.25">
      <c r="A6" s="13" t="s">
        <v>21</v>
      </c>
      <c r="B6" s="15" t="s">
        <v>64</v>
      </c>
      <c r="C6" s="10"/>
      <c r="D6" s="44" t="s">
        <v>184</v>
      </c>
      <c r="E6" s="46" t="s">
        <v>183</v>
      </c>
      <c r="F6" s="42"/>
      <c r="G6" s="23"/>
      <c r="H6" s="14"/>
      <c r="I6" s="2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23">
        <f t="shared" si="0"/>
        <v>0</v>
      </c>
    </row>
    <row r="7" spans="1:30" ht="15.75" customHeight="1" x14ac:dyDescent="0.25">
      <c r="A7" s="13" t="s">
        <v>185</v>
      </c>
      <c r="B7" s="15">
        <v>2023</v>
      </c>
      <c r="C7" s="10"/>
      <c r="D7" s="47" t="s">
        <v>186</v>
      </c>
      <c r="E7" s="15" t="s">
        <v>182</v>
      </c>
      <c r="F7" s="42"/>
      <c r="G7" s="23"/>
      <c r="H7" s="14"/>
      <c r="I7" s="23"/>
      <c r="J7" s="14"/>
      <c r="K7" s="14"/>
      <c r="L7" s="14"/>
      <c r="M7" s="14"/>
      <c r="N7" s="14">
        <v>1</v>
      </c>
      <c r="O7" s="14">
        <v>1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23">
        <f t="shared" si="0"/>
        <v>2</v>
      </c>
    </row>
    <row r="8" spans="1:30" ht="15.75" customHeight="1" x14ac:dyDescent="0.25">
      <c r="A8" s="13" t="s">
        <v>187</v>
      </c>
      <c r="B8" s="15">
        <v>2024</v>
      </c>
      <c r="C8" s="10"/>
      <c r="D8" s="47" t="s">
        <v>186</v>
      </c>
      <c r="E8" s="15" t="s">
        <v>179</v>
      </c>
      <c r="F8" s="42"/>
      <c r="G8" s="23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23">
        <f t="shared" si="0"/>
        <v>0</v>
      </c>
    </row>
    <row r="9" spans="1:30" ht="13" x14ac:dyDescent="0.3">
      <c r="A9" s="13" t="s">
        <v>23</v>
      </c>
      <c r="B9" s="48">
        <f>AC2</f>
        <v>142.25999999999996</v>
      </c>
      <c r="C9" s="25"/>
      <c r="D9" s="26" t="s">
        <v>180</v>
      </c>
      <c r="E9" s="27"/>
      <c r="F9" s="15" t="s">
        <v>100</v>
      </c>
      <c r="G9" s="15" t="s">
        <v>91</v>
      </c>
      <c r="H9" s="15" t="s">
        <v>31</v>
      </c>
      <c r="I9" s="15" t="s">
        <v>197</v>
      </c>
      <c r="J9" s="15" t="s">
        <v>31</v>
      </c>
      <c r="K9" s="15" t="s">
        <v>31</v>
      </c>
      <c r="L9" s="15" t="s">
        <v>198</v>
      </c>
      <c r="M9" s="15" t="s">
        <v>198</v>
      </c>
      <c r="N9" s="15" t="s">
        <v>31</v>
      </c>
      <c r="O9" s="15" t="s">
        <v>31</v>
      </c>
      <c r="P9" s="15" t="s">
        <v>198</v>
      </c>
      <c r="Q9" s="15" t="s">
        <v>198</v>
      </c>
      <c r="R9" s="15" t="s">
        <v>31</v>
      </c>
      <c r="S9" s="15" t="s">
        <v>31</v>
      </c>
      <c r="T9" s="15" t="s">
        <v>100</v>
      </c>
      <c r="U9" s="15" t="s">
        <v>31</v>
      </c>
      <c r="V9" s="15" t="s">
        <v>198</v>
      </c>
      <c r="W9" s="15" t="s">
        <v>198</v>
      </c>
      <c r="X9" s="15" t="s">
        <v>198</v>
      </c>
      <c r="Y9" s="15" t="s">
        <v>198</v>
      </c>
      <c r="Z9" s="15" t="s">
        <v>31</v>
      </c>
      <c r="AA9" s="49" t="s">
        <v>31</v>
      </c>
      <c r="AB9" s="15" t="s">
        <v>31</v>
      </c>
      <c r="AC9" s="23"/>
    </row>
    <row r="10" spans="1:30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15" t="s">
        <v>33</v>
      </c>
      <c r="N10" s="15" t="s">
        <v>33</v>
      </c>
      <c r="O10" s="15" t="s">
        <v>33</v>
      </c>
      <c r="P10" s="15" t="s">
        <v>33</v>
      </c>
      <c r="Q10" s="15" t="s">
        <v>33</v>
      </c>
      <c r="R10" s="15" t="s">
        <v>33</v>
      </c>
      <c r="S10" s="15" t="s">
        <v>33</v>
      </c>
      <c r="T10" s="15" t="s">
        <v>33</v>
      </c>
      <c r="U10" s="15" t="s">
        <v>33</v>
      </c>
      <c r="V10" s="15" t="s">
        <v>33</v>
      </c>
      <c r="W10" s="15" t="s">
        <v>33</v>
      </c>
      <c r="X10" s="15" t="s">
        <v>33</v>
      </c>
      <c r="Y10" s="15" t="s">
        <v>33</v>
      </c>
      <c r="Z10" s="15" t="s">
        <v>33</v>
      </c>
      <c r="AA10" s="15" t="s">
        <v>33</v>
      </c>
      <c r="AB10" s="15" t="s">
        <v>33</v>
      </c>
    </row>
    <row r="11" spans="1:30" ht="13" x14ac:dyDescent="0.3">
      <c r="A11" s="13" t="s">
        <v>190</v>
      </c>
      <c r="B11" s="28">
        <v>21</v>
      </c>
      <c r="C11" s="29"/>
      <c r="D11" s="26" t="s">
        <v>191</v>
      </c>
      <c r="E11" s="27"/>
      <c r="F11" s="24" t="s">
        <v>199</v>
      </c>
      <c r="G11" s="24" t="s">
        <v>189</v>
      </c>
      <c r="H11" s="24" t="s">
        <v>189</v>
      </c>
      <c r="I11" s="24" t="s">
        <v>189</v>
      </c>
      <c r="J11" s="24" t="s">
        <v>189</v>
      </c>
      <c r="K11" s="24" t="s">
        <v>189</v>
      </c>
      <c r="L11" s="24" t="s">
        <v>189</v>
      </c>
      <c r="M11" s="24" t="s">
        <v>189</v>
      </c>
      <c r="N11" s="24" t="s">
        <v>189</v>
      </c>
      <c r="O11" s="24" t="s">
        <v>189</v>
      </c>
      <c r="P11" s="24" t="s">
        <v>189</v>
      </c>
      <c r="Q11" s="24" t="s">
        <v>189</v>
      </c>
      <c r="R11" s="24" t="s">
        <v>189</v>
      </c>
      <c r="S11" s="24" t="s">
        <v>189</v>
      </c>
      <c r="T11" s="24" t="s">
        <v>189</v>
      </c>
      <c r="U11" s="24" t="s">
        <v>189</v>
      </c>
      <c r="V11" s="24" t="s">
        <v>189</v>
      </c>
      <c r="W11" s="24" t="s">
        <v>189</v>
      </c>
      <c r="X11" s="24" t="s">
        <v>189</v>
      </c>
      <c r="Y11" s="24" t="s">
        <v>199</v>
      </c>
      <c r="Z11" s="24" t="s">
        <v>199</v>
      </c>
      <c r="AA11" s="24" t="s">
        <v>200</v>
      </c>
      <c r="AB11" s="24" t="s">
        <v>200</v>
      </c>
      <c r="AD11" s="9"/>
    </row>
    <row r="12" spans="1:30" ht="15.75" customHeight="1" x14ac:dyDescent="0.25">
      <c r="A12" s="13" t="s">
        <v>192</v>
      </c>
      <c r="B12" s="28">
        <f>F40</f>
        <v>0</v>
      </c>
      <c r="C12" s="29" t="s">
        <v>201</v>
      </c>
      <c r="F12" s="7" t="s">
        <v>202</v>
      </c>
      <c r="J12" s="9"/>
      <c r="K12" s="9"/>
      <c r="L12" s="9" t="s">
        <v>203</v>
      </c>
      <c r="M12" s="9" t="s">
        <v>203</v>
      </c>
      <c r="N12" s="9"/>
      <c r="O12" s="9"/>
      <c r="P12" s="9" t="s">
        <v>203</v>
      </c>
      <c r="Q12" s="9" t="s">
        <v>203</v>
      </c>
      <c r="R12" s="9"/>
      <c r="S12" s="9"/>
      <c r="T12" s="9"/>
      <c r="U12" s="9"/>
      <c r="V12" s="9" t="s">
        <v>203</v>
      </c>
      <c r="W12" s="9" t="s">
        <v>203</v>
      </c>
      <c r="X12" s="9" t="s">
        <v>203</v>
      </c>
      <c r="Y12" s="9" t="s">
        <v>203</v>
      </c>
      <c r="Z12" s="9"/>
      <c r="AA12" s="9"/>
      <c r="AB12" s="9"/>
      <c r="AC12" s="9"/>
      <c r="AD12" s="9"/>
    </row>
    <row r="13" spans="1:30" ht="15.75" customHeight="1" x14ac:dyDescent="0.25">
      <c r="A13" s="13" t="s">
        <v>35</v>
      </c>
      <c r="B13" s="28">
        <f>H40</f>
        <v>0</v>
      </c>
      <c r="C13" s="29" t="s">
        <v>65</v>
      </c>
      <c r="E13" s="154" t="s">
        <v>36</v>
      </c>
      <c r="F13" s="155"/>
      <c r="G13" s="156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5.75" customHeight="1" x14ac:dyDescent="0.25">
      <c r="A14" s="13" t="s">
        <v>37</v>
      </c>
      <c r="B14" s="28">
        <v>2</v>
      </c>
      <c r="C14" s="29" t="s">
        <v>66</v>
      </c>
      <c r="E14" s="157" t="s">
        <v>67</v>
      </c>
      <c r="F14" s="148"/>
      <c r="G14" s="14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5.75" customHeight="1" x14ac:dyDescent="0.25">
      <c r="A15" s="13" t="s">
        <v>39</v>
      </c>
      <c r="B15" s="31">
        <f ca="1">SUBTOTAL(9,B17:B38)</f>
        <v>3385721983.4396005</v>
      </c>
      <c r="C15" s="32"/>
      <c r="E15" s="158"/>
      <c r="F15" s="159"/>
      <c r="G15" s="16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5.75" customHeight="1" x14ac:dyDescent="0.25">
      <c r="A16" s="10"/>
      <c r="B16" s="9"/>
      <c r="C16" s="9"/>
      <c r="E16" s="158"/>
      <c r="F16" s="159"/>
      <c r="G16" s="160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5.75" customHeight="1" x14ac:dyDescent="0.25">
      <c r="A17" s="13" t="s">
        <v>40</v>
      </c>
      <c r="B17" s="33" t="s">
        <v>28</v>
      </c>
      <c r="C17" s="13" t="s">
        <v>68</v>
      </c>
      <c r="D17" s="34"/>
      <c r="E17" s="158"/>
      <c r="F17" s="159"/>
      <c r="G17" s="160"/>
      <c r="H17" s="20"/>
      <c r="I17" s="20"/>
      <c r="J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ht="15.75" customHeight="1" x14ac:dyDescent="0.25">
      <c r="A18" s="50" t="s">
        <v>41</v>
      </c>
      <c r="B18" s="18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7"/>
      <c r="E18" s="158"/>
      <c r="F18" s="159"/>
      <c r="G18" s="160"/>
      <c r="H18" s="10"/>
      <c r="I18" s="10"/>
      <c r="J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5.75" customHeight="1" x14ac:dyDescent="0.25">
      <c r="A19" s="50" t="s">
        <v>42</v>
      </c>
      <c r="B19" s="19">
        <f ca="1">SUBTOTAL(9,B20:B23)</f>
        <v>669580071.36469996</v>
      </c>
      <c r="C19" s="15"/>
      <c r="D19" s="37"/>
      <c r="E19" s="161"/>
      <c r="F19" s="151"/>
      <c r="G19" s="152"/>
      <c r="H19" s="10"/>
      <c r="I19" s="10"/>
      <c r="J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5.75" customHeight="1" x14ac:dyDescent="0.25">
      <c r="A20" s="51" t="s">
        <v>43</v>
      </c>
      <c r="B20" s="18">
        <v>0</v>
      </c>
      <c r="C20" s="15"/>
      <c r="D20" s="37"/>
      <c r="E20" s="10"/>
      <c r="F20" s="10"/>
      <c r="G20" s="10"/>
      <c r="H20" s="10"/>
      <c r="I20" s="10"/>
      <c r="J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5.75" customHeight="1" x14ac:dyDescent="0.25">
      <c r="A21" s="51" t="s">
        <v>44</v>
      </c>
      <c r="B21" s="18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15" t="s">
        <v>69</v>
      </c>
      <c r="D21" s="37"/>
      <c r="E21" s="10"/>
      <c r="F21" s="10"/>
      <c r="G21" s="10"/>
      <c r="H21" s="10"/>
      <c r="I21" s="10"/>
      <c r="J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5.75" customHeight="1" x14ac:dyDescent="0.25">
      <c r="A22" s="51" t="s">
        <v>45</v>
      </c>
      <c r="B22" s="18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15"/>
      <c r="D22" s="37"/>
      <c r="E22" s="10"/>
      <c r="F22" s="10"/>
      <c r="G22" s="10"/>
      <c r="H22" s="10"/>
      <c r="I22" s="10"/>
      <c r="J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5.75" customHeight="1" x14ac:dyDescent="0.25">
      <c r="A23" s="51" t="s">
        <v>46</v>
      </c>
      <c r="B23" s="18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15"/>
      <c r="D23" s="37"/>
      <c r="E23" s="10"/>
      <c r="F23" s="10"/>
      <c r="G23" s="10"/>
      <c r="H23" s="10"/>
      <c r="I23" s="10"/>
      <c r="J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5.75" customHeight="1" x14ac:dyDescent="0.25">
      <c r="A24" s="50" t="s">
        <v>47</v>
      </c>
      <c r="B24" s="52">
        <f ca="1">SUBTOTAL(9,B25:B26)</f>
        <v>198605538.60357499</v>
      </c>
      <c r="C24" s="15"/>
      <c r="F24" s="10"/>
      <c r="G24" s="37" t="str">
        <f>A28</f>
        <v>5 - ESTUDIO DE ESTABILIDAD Y ESTABILIZACIÓN DE TALUDES</v>
      </c>
      <c r="H24" s="10" t="str">
        <f>A27</f>
        <v>4 - ESTUDIO DE SUELOS PARA EL DISEÑO DE FUNDACIONES DE PUENTES Y OTRAS ESTRUCTURAS DE CONTENCIÓN</v>
      </c>
      <c r="I24" s="10"/>
      <c r="J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5.75" customHeight="1" x14ac:dyDescent="0.25">
      <c r="A25" s="51" t="s">
        <v>48</v>
      </c>
      <c r="B25" s="53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15"/>
      <c r="F25" s="10"/>
      <c r="G25" s="54">
        <v>0.4</v>
      </c>
      <c r="H25" s="54">
        <v>0.25</v>
      </c>
      <c r="I25" s="10"/>
      <c r="J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5.75" customHeight="1" x14ac:dyDescent="0.25">
      <c r="A26" s="51" t="s">
        <v>49</v>
      </c>
      <c r="B26" s="53">
        <v>0</v>
      </c>
      <c r="C26" s="15"/>
      <c r="F26" s="10"/>
      <c r="G26" s="37"/>
      <c r="H26" s="10"/>
      <c r="I26" s="10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5.75" customHeight="1" x14ac:dyDescent="0.25">
      <c r="A27" s="55" t="s">
        <v>50</v>
      </c>
      <c r="B27" s="18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15"/>
      <c r="D27" s="56" t="s">
        <v>70</v>
      </c>
      <c r="F27" s="10"/>
      <c r="G27" s="37"/>
      <c r="H27" s="10"/>
      <c r="I27" s="10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5.75" customHeight="1" x14ac:dyDescent="0.25">
      <c r="A28" s="50" t="s">
        <v>51</v>
      </c>
      <c r="B28" s="18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15"/>
      <c r="F28" s="10"/>
      <c r="G28" s="54">
        <v>0.6</v>
      </c>
      <c r="H28" s="54">
        <v>0.75</v>
      </c>
      <c r="I28" s="10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5.75" customHeight="1" x14ac:dyDescent="0.25">
      <c r="A29" s="50" t="s">
        <v>52</v>
      </c>
      <c r="B29" s="18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15"/>
      <c r="D29" s="37"/>
      <c r="E29" s="10"/>
      <c r="F29" s="10"/>
      <c r="G29" s="10"/>
      <c r="H29" s="10"/>
      <c r="I29" s="10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5.75" customHeight="1" x14ac:dyDescent="0.25">
      <c r="A30" s="50" t="s">
        <v>53</v>
      </c>
      <c r="B30" s="18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15" t="s">
        <v>71</v>
      </c>
      <c r="D30" s="37"/>
      <c r="E30" s="10"/>
      <c r="F30" s="10"/>
      <c r="G30" s="10"/>
      <c r="H30" s="10"/>
      <c r="I30" s="10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5.75" customHeight="1" x14ac:dyDescent="0.25">
      <c r="A31" s="55" t="s">
        <v>54</v>
      </c>
      <c r="B31" s="18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15"/>
      <c r="D31" s="37" t="s">
        <v>72</v>
      </c>
      <c r="E31" s="10"/>
      <c r="F31" s="10"/>
      <c r="G31" s="10"/>
      <c r="H31" s="10"/>
      <c r="I31" s="10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5.75" customHeight="1" x14ac:dyDescent="0.25">
      <c r="A32" s="57" t="s">
        <v>55</v>
      </c>
      <c r="B32" s="18">
        <v>0</v>
      </c>
      <c r="C32" s="15"/>
      <c r="D32" s="37"/>
      <c r="E32" s="10"/>
      <c r="F32" s="10"/>
      <c r="G32" s="10"/>
      <c r="H32" s="10"/>
      <c r="I32" s="10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5.75" customHeight="1" x14ac:dyDescent="0.25">
      <c r="A33" s="58" t="s">
        <v>56</v>
      </c>
      <c r="B33" s="18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15"/>
      <c r="D33" s="37"/>
      <c r="E33" s="10"/>
      <c r="F33" s="10"/>
      <c r="G33" s="10"/>
      <c r="H33" s="10"/>
      <c r="I33" s="10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5.75" customHeight="1" x14ac:dyDescent="0.25">
      <c r="A34" s="50" t="s">
        <v>57</v>
      </c>
      <c r="B34" s="18"/>
      <c r="C34" s="15"/>
      <c r="D34" s="37"/>
      <c r="E34" s="10"/>
      <c r="F34" s="10"/>
      <c r="G34" s="10"/>
      <c r="H34" s="10"/>
      <c r="I34" s="10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5.75" customHeight="1" x14ac:dyDescent="0.25">
      <c r="A35" s="50" t="s">
        <v>58</v>
      </c>
      <c r="B35" s="18"/>
      <c r="C35" s="15"/>
      <c r="D35" s="37"/>
      <c r="E35" s="10"/>
      <c r="F35" s="10"/>
      <c r="G35" s="10"/>
      <c r="H35" s="10"/>
      <c r="I35" s="10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5.75" customHeight="1" x14ac:dyDescent="0.25">
      <c r="A36" s="59" t="s">
        <v>59</v>
      </c>
      <c r="B36" s="18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15"/>
      <c r="D36" s="37"/>
      <c r="E36" s="10"/>
      <c r="F36" s="10"/>
      <c r="G36" s="10"/>
      <c r="H36" s="10"/>
      <c r="I36" s="10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2.5" x14ac:dyDescent="0.25">
      <c r="A37" s="59" t="s">
        <v>60</v>
      </c>
      <c r="B37" s="18"/>
      <c r="C37" s="15"/>
      <c r="D37" s="37"/>
      <c r="E37" s="10"/>
      <c r="F37" s="10"/>
      <c r="G37" s="10"/>
      <c r="H37" s="10"/>
      <c r="I37" s="10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50" x14ac:dyDescent="0.25">
      <c r="A38" s="50" t="s">
        <v>61</v>
      </c>
      <c r="B38" s="18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15" t="s">
        <v>73</v>
      </c>
      <c r="D38" s="37"/>
      <c r="E38" s="10"/>
      <c r="F38" s="10"/>
      <c r="G38" s="10"/>
      <c r="H38" s="10"/>
      <c r="I38" s="10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2.5" x14ac:dyDescent="0.25">
      <c r="A39" s="35" t="s">
        <v>62</v>
      </c>
      <c r="B39" s="18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15"/>
      <c r="D39" s="9"/>
      <c r="E39" s="9"/>
      <c r="F39" s="10"/>
      <c r="G39" s="10"/>
      <c r="H39" s="10"/>
      <c r="I39" s="10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2.5" x14ac:dyDescent="0.25">
      <c r="A40" s="10"/>
      <c r="B40" s="9"/>
      <c r="C40" s="9"/>
      <c r="D40" s="9"/>
      <c r="E40" s="9"/>
      <c r="F40" s="10"/>
      <c r="G40" s="10"/>
      <c r="H40" s="10"/>
      <c r="I40" s="10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2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2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2.5" x14ac:dyDescent="0.25"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2.5" x14ac:dyDescent="0.25"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2.5" x14ac:dyDescent="0.25"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2.5" x14ac:dyDescent="0.25"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2.5" x14ac:dyDescent="0.25"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2.5" x14ac:dyDescent="0.25"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4:30" ht="12.5" x14ac:dyDescent="0.25"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4:30" ht="12.5" x14ac:dyDescent="0.25"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4:30" ht="12.5" x14ac:dyDescent="0.25"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4:30" ht="12.5" x14ac:dyDescent="0.25"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4:30" ht="12.5" x14ac:dyDescent="0.25"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4:30" ht="12.5" x14ac:dyDescent="0.25"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4:30" ht="12.5" x14ac:dyDescent="0.25"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4:30" ht="12.5" x14ac:dyDescent="0.25"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4:30" ht="12.5" x14ac:dyDescent="0.25"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4:30" ht="12.5" x14ac:dyDescent="0.25"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4:30" ht="12.5" x14ac:dyDescent="0.25"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4:30" ht="12.5" x14ac:dyDescent="0.25"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4:30" ht="12.5" x14ac:dyDescent="0.25"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4:30" ht="12.5" x14ac:dyDescent="0.25"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4:30" ht="12.5" x14ac:dyDescent="0.25"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4:30" ht="12.5" x14ac:dyDescent="0.25"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2.5" x14ac:dyDescent="0.25"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2.5" x14ac:dyDescent="0.25"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2.5" x14ac:dyDescent="0.25"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2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2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2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2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2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2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2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2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2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2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2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2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2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2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2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2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2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2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2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2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2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2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2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2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2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2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2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2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2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2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2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2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2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2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2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2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2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2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2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2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2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2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2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2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2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2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2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2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2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2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2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2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2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2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2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2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2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2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2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2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2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2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2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2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2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2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2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2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2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2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2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2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2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2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2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2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2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2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2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2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2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2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2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2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2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12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12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12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12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12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2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12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12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12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12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12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12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12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12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12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12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12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2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2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2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2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2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2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2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2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2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2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2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2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2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2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2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2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2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2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2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2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2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2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2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2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2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2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2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2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2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2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2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2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2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2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2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2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2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2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2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2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2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2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2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2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2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2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2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2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2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2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2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2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2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2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2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2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2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2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2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2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2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2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2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2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2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2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2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2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2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2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2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2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2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12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12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12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12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12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12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12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12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12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12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12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12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12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12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12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12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12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12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12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12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12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12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12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12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12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12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12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12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12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12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2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2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2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2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2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2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2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2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2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2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2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2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2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2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2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2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2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2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2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2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2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2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2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2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2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2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2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2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2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2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12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12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12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12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12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12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12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12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12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12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12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12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12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12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12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12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12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12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12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12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12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12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12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12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12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12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12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12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12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12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12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12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12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12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12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12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12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12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12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12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12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12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12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12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12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12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12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12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12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12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12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12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12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12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12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12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12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12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12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12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12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12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12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12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12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12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12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2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2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2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2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2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2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2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2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2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2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2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2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2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2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2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2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2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2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2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2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2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2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2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2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2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2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2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2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2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2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2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2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2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2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2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2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2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2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2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2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2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2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2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2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2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2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2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2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2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2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2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2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2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2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2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2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2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2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2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2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2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2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2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2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2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2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2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2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2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2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2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2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2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2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2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2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2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2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2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2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2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2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2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2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2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2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2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2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2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2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2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2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2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2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2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2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2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2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2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2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2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2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2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2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2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2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2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2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2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2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2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2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2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2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2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2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2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2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2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2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2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2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2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2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2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2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2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2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2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2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2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2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2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2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2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2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2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2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2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2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2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2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2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2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2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2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2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2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2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2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2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2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2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2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2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2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2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2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2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2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2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2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2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2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2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2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2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2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2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2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2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2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2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2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2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2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2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2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2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2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2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2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2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2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2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2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2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2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2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2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2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2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2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2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2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2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2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2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2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2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2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2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2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12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12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12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12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12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12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12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12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12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12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12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12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12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12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12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12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12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12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12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12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12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12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12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12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12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12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12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12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12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12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2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12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12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12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12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12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12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12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12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12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12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12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12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12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12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12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12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12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12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12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2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2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12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12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2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12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12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12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12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12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2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12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12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12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12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12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12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12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12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12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12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12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12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12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12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12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12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12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12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12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2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2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12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12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2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12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12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12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12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12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2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12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12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12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12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12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12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12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12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12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12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12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12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12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12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12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12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12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12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12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12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12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12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12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12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12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12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12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12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12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12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12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12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12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12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12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12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2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2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2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2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2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2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2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2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2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2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2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2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2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2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2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2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2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2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2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2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2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2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2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2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2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2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2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2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2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2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2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2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2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2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2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2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2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2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2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2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2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2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2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2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2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2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2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2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2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2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2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2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2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2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2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2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2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2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2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2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2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2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2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2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2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2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2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2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2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2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2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2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2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2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2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2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2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2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2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2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2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2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2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2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2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2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2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2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2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2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2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2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2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2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2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2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2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2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2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2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2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2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2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2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2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2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2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2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2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2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2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2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2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2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2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2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2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2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2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2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2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2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2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2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2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2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2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2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2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2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2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2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2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2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2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2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2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2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2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2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2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2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2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12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12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12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12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12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12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12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12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12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12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12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12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12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12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12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12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12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12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12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12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12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12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12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12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12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12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12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2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2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2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12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12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12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12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12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12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12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12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12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12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12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12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12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12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12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12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12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12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12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12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12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12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12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12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12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12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12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12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12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12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12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12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12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12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12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12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12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12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12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12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12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12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12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12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12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12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12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12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2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2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2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12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2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2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2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2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2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2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2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2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12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12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12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12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12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12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12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12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12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12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12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12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12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12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12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12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12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12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12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12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12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12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12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2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2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2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2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2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2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2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2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2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2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2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2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2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2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2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2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2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2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2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2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2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2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2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2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2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2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2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2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2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2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2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2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2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2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2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2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2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2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2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2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2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2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2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2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2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2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  <row r="1002" spans="1:30" ht="12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</row>
    <row r="1003" spans="1:30" ht="12.5" x14ac:dyDescent="0.25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</row>
    <row r="1004" spans="1:30" ht="12.5" x14ac:dyDescent="0.25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</row>
    <row r="1005" spans="1:30" ht="12.5" x14ac:dyDescent="0.25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</row>
    <row r="1006" spans="1:30" ht="12.5" x14ac:dyDescent="0.25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</row>
    <row r="1007" spans="1:30" ht="12.5" x14ac:dyDescent="0.25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</row>
    <row r="1008" spans="1:30" ht="12.5" x14ac:dyDescent="0.25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F32" sqref="F32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3" t="s">
        <v>1</v>
      </c>
      <c r="B1" s="15" t="s">
        <v>4</v>
      </c>
      <c r="C1" s="10"/>
      <c r="D1" s="60" t="s">
        <v>194</v>
      </c>
      <c r="E1" s="60" t="s">
        <v>26</v>
      </c>
      <c r="F1" s="60" t="s">
        <v>204</v>
      </c>
      <c r="G1" s="60" t="s">
        <v>177</v>
      </c>
      <c r="H1" s="20"/>
      <c r="I1" s="9"/>
      <c r="J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21" t="s">
        <v>74</v>
      </c>
      <c r="C2" s="22"/>
      <c r="D2" s="16" t="s">
        <v>178</v>
      </c>
      <c r="E2" s="15" t="s">
        <v>179</v>
      </c>
      <c r="F2" s="15">
        <f>(230+201+370+540+245+210+170+200+255+298+210+340+785+520+220+449)/1000</f>
        <v>5.2430000000000003</v>
      </c>
      <c r="G2" s="14">
        <f t="shared" ref="G2:G8" si="0">SUM(F2)</f>
        <v>5.2430000000000003</v>
      </c>
      <c r="J2" s="10"/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5">
        <v>2</v>
      </c>
      <c r="G3" s="14">
        <f t="shared" si="0"/>
        <v>2</v>
      </c>
      <c r="J3" s="10"/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f>30+8.3</f>
        <v>38.299999999999997</v>
      </c>
      <c r="G4" s="14">
        <f t="shared" si="0"/>
        <v>38.299999999999997</v>
      </c>
      <c r="J4" s="10"/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10"/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15" t="s">
        <v>64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10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62">
        <v>2022</v>
      </c>
      <c r="C7" s="63"/>
      <c r="D7" s="16" t="s">
        <v>186</v>
      </c>
      <c r="E7" s="15" t="s">
        <v>182</v>
      </c>
      <c r="F7" s="15">
        <v>3</v>
      </c>
      <c r="G7" s="14">
        <f t="shared" si="0"/>
        <v>3</v>
      </c>
      <c r="J7" s="10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43">
        <v>2023</v>
      </c>
      <c r="C8" s="63"/>
      <c r="D8" s="16" t="s">
        <v>186</v>
      </c>
      <c r="E8" s="15" t="s">
        <v>179</v>
      </c>
      <c r="F8" s="15">
        <f>(36+30+80) / 1000</f>
        <v>0.14599999999999999</v>
      </c>
      <c r="G8" s="14">
        <f t="shared" si="0"/>
        <v>0.14599999999999999</v>
      </c>
      <c r="J8" s="10"/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48">
        <f>G2</f>
        <v>5.2430000000000003</v>
      </c>
      <c r="C9" s="25"/>
      <c r="D9" s="16" t="s">
        <v>180</v>
      </c>
      <c r="E9" s="23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/>
      <c r="H10" s="10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13" t="s">
        <v>190</v>
      </c>
      <c r="B11" s="28">
        <v>1</v>
      </c>
      <c r="C11" s="29"/>
      <c r="D11" s="26" t="s">
        <v>191</v>
      </c>
      <c r="E11" s="27"/>
      <c r="F11" s="24" t="s">
        <v>189</v>
      </c>
      <c r="G11" s="24"/>
      <c r="H11" s="10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5.75" customHeight="1" x14ac:dyDescent="0.25">
      <c r="A12" s="13" t="s">
        <v>192</v>
      </c>
      <c r="B12" s="28">
        <v>0</v>
      </c>
      <c r="C12" s="29"/>
      <c r="G12" s="10"/>
      <c r="H12" s="10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5.75" customHeight="1" x14ac:dyDescent="0.25">
      <c r="A13" s="13" t="s">
        <v>35</v>
      </c>
      <c r="B13" s="28">
        <v>0</v>
      </c>
      <c r="C13" s="29"/>
      <c r="G13" s="10"/>
      <c r="H13" s="10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5.75" customHeight="1" x14ac:dyDescent="0.25">
      <c r="A14" s="13" t="s">
        <v>37</v>
      </c>
      <c r="B14" s="28">
        <v>3</v>
      </c>
      <c r="C14" s="29"/>
      <c r="E14" s="147" t="s">
        <v>36</v>
      </c>
      <c r="F14" s="148"/>
      <c r="G14" s="149"/>
      <c r="H14" s="10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31">
        <f ca="1">SUBTOTAL(9,B18:B39)</f>
        <v>610090248</v>
      </c>
      <c r="C15" s="32"/>
      <c r="E15" s="64"/>
      <c r="F15" s="10"/>
      <c r="G15" s="65"/>
      <c r="H15" s="1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0"/>
      <c r="E16" s="64"/>
      <c r="F16" s="10"/>
      <c r="G16" s="6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76</v>
      </c>
      <c r="B17" s="33" t="s">
        <v>28</v>
      </c>
      <c r="C17" s="13" t="s">
        <v>68</v>
      </c>
      <c r="D17" s="10"/>
      <c r="E17" s="64"/>
      <c r="F17" s="10"/>
      <c r="G17" s="65"/>
      <c r="H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15"/>
      <c r="D18" s="25"/>
      <c r="E18" s="30"/>
      <c r="F18" s="66"/>
      <c r="G18" s="67"/>
      <c r="H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45589738</v>
      </c>
      <c r="C19" s="15"/>
      <c r="D19" s="25"/>
      <c r="E19" s="36"/>
      <c r="F19" s="37"/>
      <c r="H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5"/>
      <c r="D20" s="25"/>
      <c r="E20" s="37"/>
      <c r="F20" s="37"/>
      <c r="H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15"/>
      <c r="D21" s="25"/>
      <c r="E21" s="37"/>
      <c r="F21" s="37"/>
      <c r="H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15"/>
      <c r="D22" s="25"/>
      <c r="E22" s="37"/>
      <c r="F22" s="37"/>
      <c r="H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5"/>
      <c r="D23" s="25"/>
      <c r="E23" s="37"/>
      <c r="F23" s="37"/>
      <c r="H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 ca="1">SUBTOTAL(9,B25:B26)</f>
        <v>31934839</v>
      </c>
      <c r="C24" s="15"/>
      <c r="D24" s="25"/>
      <c r="E24" s="36"/>
      <c r="F24" s="37"/>
      <c r="H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15"/>
      <c r="D25" s="25"/>
      <c r="E25" s="37"/>
      <c r="F25" s="37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5"/>
      <c r="D26" s="25"/>
      <c r="E26" s="37"/>
      <c r="F26" s="37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15"/>
      <c r="D27" s="25"/>
      <c r="E27" s="37"/>
      <c r="F27" s="37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15"/>
      <c r="D28" s="25"/>
      <c r="E28" s="37"/>
      <c r="F28" s="37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15"/>
      <c r="D29" s="25"/>
      <c r="E29" s="37"/>
      <c r="F29" s="37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15"/>
      <c r="D30" s="25"/>
      <c r="E30" s="37"/>
      <c r="F30" s="37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15"/>
      <c r="D31" s="25"/>
      <c r="E31" s="37"/>
      <c r="F31" s="37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5"/>
      <c r="D32" s="25" t="s">
        <v>77</v>
      </c>
      <c r="E32" s="37" t="s">
        <v>78</v>
      </c>
      <c r="F32" s="7" t="s">
        <v>205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5"/>
      <c r="D33" s="25"/>
      <c r="E33" s="37"/>
      <c r="F33" s="37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15"/>
      <c r="D34" s="25"/>
      <c r="E34" s="37"/>
      <c r="F34" s="37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15" t="s">
        <v>79</v>
      </c>
      <c r="D35" s="25"/>
      <c r="E35" s="37"/>
      <c r="F35" s="37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15"/>
      <c r="D36" s="25"/>
      <c r="E36" s="37"/>
      <c r="F36" s="37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25" x14ac:dyDescent="0.25">
      <c r="A37" s="35" t="s">
        <v>60</v>
      </c>
      <c r="B37" s="18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15" t="s">
        <v>80</v>
      </c>
      <c r="D37" s="25"/>
      <c r="E37" s="37"/>
      <c r="F37" s="37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5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15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3" t="s">
        <v>1</v>
      </c>
      <c r="B1" s="15" t="s">
        <v>5</v>
      </c>
      <c r="C1" s="10"/>
      <c r="D1" s="13" t="s">
        <v>194</v>
      </c>
      <c r="E1" s="13" t="s">
        <v>26</v>
      </c>
      <c r="F1" s="13" t="s">
        <v>204</v>
      </c>
      <c r="G1" s="13" t="s">
        <v>177</v>
      </c>
      <c r="H1" s="20"/>
      <c r="I1" s="20"/>
      <c r="J1" s="20"/>
      <c r="L1" s="9"/>
      <c r="M1" s="9"/>
      <c r="N1" s="9"/>
      <c r="O1" s="9"/>
      <c r="P1" s="9"/>
      <c r="Q1" s="9"/>
      <c r="R1" s="9"/>
      <c r="S1" s="9"/>
      <c r="T1" s="9"/>
    </row>
    <row r="2" spans="1:20" ht="13" x14ac:dyDescent="0.25">
      <c r="A2" s="13" t="s">
        <v>0</v>
      </c>
      <c r="B2" s="68" t="s">
        <v>81</v>
      </c>
      <c r="C2" s="22"/>
      <c r="D2" s="16" t="s">
        <v>178</v>
      </c>
      <c r="E2" s="15" t="s">
        <v>179</v>
      </c>
      <c r="F2" s="15">
        <v>17.399999999999999</v>
      </c>
      <c r="G2" s="15">
        <f t="shared" ref="G2:G8" si="0">SUM(F2)</f>
        <v>17.399999999999999</v>
      </c>
      <c r="J2" s="10"/>
      <c r="L2" s="9"/>
      <c r="M2" s="9"/>
      <c r="N2" s="9"/>
      <c r="O2" s="9"/>
      <c r="P2" s="9"/>
      <c r="Q2" s="9"/>
      <c r="R2" s="9"/>
      <c r="S2" s="9"/>
      <c r="T2" s="9"/>
    </row>
    <row r="3" spans="1:20" ht="26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11</v>
      </c>
      <c r="G3" s="15">
        <f t="shared" si="0"/>
        <v>11</v>
      </c>
      <c r="J3" s="10"/>
      <c r="L3" s="9"/>
      <c r="M3" s="9"/>
      <c r="N3" s="9"/>
      <c r="O3" s="9"/>
      <c r="P3" s="9"/>
      <c r="Q3" s="9"/>
      <c r="R3" s="9"/>
      <c r="S3" s="9"/>
      <c r="T3" s="9"/>
    </row>
    <row r="4" spans="1:20" ht="26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v>4856.1993099999991</v>
      </c>
      <c r="G4" s="15">
        <f t="shared" si="0"/>
        <v>4856.1993099999991</v>
      </c>
      <c r="J4" s="10"/>
      <c r="L4" s="9"/>
      <c r="M4" s="9"/>
      <c r="N4" s="9"/>
      <c r="O4" s="9"/>
      <c r="P4" s="9"/>
      <c r="Q4" s="9"/>
      <c r="R4" s="9"/>
      <c r="S4" s="9"/>
      <c r="T4" s="9"/>
    </row>
    <row r="5" spans="1:20" ht="26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14</v>
      </c>
      <c r="G5" s="15">
        <f t="shared" si="0"/>
        <v>14</v>
      </c>
      <c r="J5" s="10"/>
      <c r="L5" s="9"/>
      <c r="M5" s="9"/>
      <c r="N5" s="9"/>
      <c r="O5" s="9"/>
      <c r="P5" s="9"/>
      <c r="Q5" s="9"/>
      <c r="R5" s="9"/>
      <c r="S5" s="9"/>
      <c r="T5" s="9"/>
    </row>
    <row r="6" spans="1:20" ht="26" x14ac:dyDescent="0.25">
      <c r="A6" s="13" t="s">
        <v>21</v>
      </c>
      <c r="B6" s="15" t="s">
        <v>82</v>
      </c>
      <c r="C6" s="10"/>
      <c r="D6" s="16" t="s">
        <v>184</v>
      </c>
      <c r="E6" s="15" t="s">
        <v>183</v>
      </c>
      <c r="F6" s="15">
        <f>(2.5*39*F5)</f>
        <v>1365</v>
      </c>
      <c r="G6" s="15">
        <f t="shared" si="0"/>
        <v>1365</v>
      </c>
      <c r="J6" s="10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43">
        <v>2014</v>
      </c>
      <c r="C7" s="63"/>
      <c r="D7" s="16" t="s">
        <v>186</v>
      </c>
      <c r="E7" s="15" t="s">
        <v>182</v>
      </c>
      <c r="F7" s="15">
        <v>0</v>
      </c>
      <c r="G7" s="15">
        <f t="shared" si="0"/>
        <v>0</v>
      </c>
      <c r="J7" s="10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43">
        <v>2015</v>
      </c>
      <c r="C8" s="63"/>
      <c r="D8" s="16" t="s">
        <v>186</v>
      </c>
      <c r="E8" s="15" t="s">
        <v>179</v>
      </c>
      <c r="F8" s="15">
        <v>0</v>
      </c>
      <c r="G8" s="15">
        <f t="shared" si="0"/>
        <v>0</v>
      </c>
      <c r="J8" s="10"/>
      <c r="L8" s="9"/>
      <c r="M8" s="9"/>
      <c r="N8" s="9"/>
      <c r="O8" s="9"/>
      <c r="P8" s="9"/>
      <c r="Q8" s="9"/>
      <c r="R8" s="9"/>
      <c r="S8" s="9"/>
      <c r="T8" s="9"/>
    </row>
    <row r="9" spans="1:20" ht="13" x14ac:dyDescent="0.25">
      <c r="A9" s="13" t="s">
        <v>23</v>
      </c>
      <c r="B9" s="48">
        <f>G2</f>
        <v>17.399999999999999</v>
      </c>
      <c r="C9" s="25"/>
      <c r="D9" s="16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69" t="s">
        <v>199</v>
      </c>
      <c r="C10" s="70"/>
      <c r="D10" s="26" t="s">
        <v>20</v>
      </c>
      <c r="E10" s="27"/>
      <c r="F10" s="15" t="s">
        <v>33</v>
      </c>
      <c r="G10" s="23"/>
      <c r="H10" s="10"/>
      <c r="I10" s="10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6.5" customHeight="1" x14ac:dyDescent="0.3">
      <c r="A11" s="61" t="s">
        <v>190</v>
      </c>
      <c r="B11" s="71">
        <v>1</v>
      </c>
      <c r="C11" s="72"/>
      <c r="D11" s="26" t="s">
        <v>191</v>
      </c>
      <c r="E11" s="27"/>
      <c r="F11" s="24" t="s">
        <v>199</v>
      </c>
      <c r="G11" s="23"/>
      <c r="H11" s="10"/>
      <c r="I11" s="10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71">
        <v>11</v>
      </c>
      <c r="C12" s="72"/>
      <c r="D12" s="20"/>
      <c r="E12" s="20"/>
      <c r="H12" s="10"/>
      <c r="I12" s="10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71">
        <v>14</v>
      </c>
      <c r="C13" s="72"/>
      <c r="D13" s="20"/>
      <c r="E13" s="20"/>
      <c r="H13" s="10"/>
      <c r="I13" s="10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71">
        <v>0</v>
      </c>
      <c r="D14" s="20"/>
      <c r="E14" s="20"/>
      <c r="H14" s="10"/>
      <c r="I14" s="10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3" x14ac:dyDescent="0.25">
      <c r="A15" s="13" t="s">
        <v>39</v>
      </c>
      <c r="B15" s="31">
        <f ca="1">SUBTOTAL(9,B18:B55)</f>
        <v>893560504.29830492</v>
      </c>
      <c r="C15" s="73">
        <v>1731799</v>
      </c>
      <c r="D15" s="7">
        <v>855006714</v>
      </c>
      <c r="E15" s="37">
        <f ca="1">B15-D15</f>
        <v>38553790.298304915</v>
      </c>
      <c r="F15" s="10"/>
      <c r="G15" s="10"/>
      <c r="H15" s="10"/>
      <c r="I15" s="1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2.5" x14ac:dyDescent="0.25">
      <c r="A16" s="10"/>
      <c r="B16" s="9"/>
      <c r="C16" s="9"/>
      <c r="D16" s="10"/>
      <c r="E16" s="9"/>
      <c r="F16" s="10"/>
      <c r="G16" s="10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3" x14ac:dyDescent="0.25">
      <c r="A17" s="13" t="s">
        <v>40</v>
      </c>
      <c r="B17" s="74" t="s">
        <v>28</v>
      </c>
      <c r="C17" s="75" t="s">
        <v>68</v>
      </c>
      <c r="D17" s="34"/>
      <c r="E17" s="34"/>
      <c r="F17" s="10"/>
      <c r="G17" s="10"/>
      <c r="H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2.5" x14ac:dyDescent="0.25">
      <c r="A18" s="35" t="s">
        <v>41</v>
      </c>
      <c r="B18" s="76">
        <v>0</v>
      </c>
      <c r="C18" s="77"/>
      <c r="D18" s="25"/>
      <c r="E18" s="37"/>
      <c r="F18" s="37"/>
      <c r="G18" s="10"/>
      <c r="H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3" x14ac:dyDescent="0.25">
      <c r="A19" s="35" t="s">
        <v>42</v>
      </c>
      <c r="B19" s="78">
        <f ca="1">SUBTOTAL(9,B20:B23)</f>
        <v>138765091.99999988</v>
      </c>
      <c r="C19" s="77"/>
      <c r="D19" s="25"/>
      <c r="E19" s="36"/>
      <c r="F19" s="37"/>
      <c r="G19" s="10"/>
      <c r="H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2.5" x14ac:dyDescent="0.25">
      <c r="A20" s="38" t="s">
        <v>43</v>
      </c>
      <c r="B20" s="76">
        <v>0</v>
      </c>
      <c r="C20" s="77"/>
      <c r="D20" s="25"/>
      <c r="E20" s="37"/>
      <c r="F20" s="37"/>
      <c r="G20" s="10"/>
      <c r="H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2.5" x14ac:dyDescent="0.25">
      <c r="A21" s="38" t="s">
        <v>44</v>
      </c>
      <c r="B21" s="76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77"/>
      <c r="D21" s="25"/>
      <c r="E21" s="37"/>
      <c r="F21" s="37"/>
      <c r="G21" s="10"/>
      <c r="H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2.5" x14ac:dyDescent="0.25">
      <c r="A22" s="38" t="s">
        <v>45</v>
      </c>
      <c r="B22" s="76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77"/>
      <c r="D22" s="25"/>
      <c r="E22" s="37"/>
      <c r="F22" s="37"/>
      <c r="G22" s="10"/>
      <c r="H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2.5" x14ac:dyDescent="0.25">
      <c r="A23" s="38" t="s">
        <v>46</v>
      </c>
      <c r="B23" s="76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77"/>
      <c r="D23" s="25"/>
      <c r="E23" s="37"/>
      <c r="F23" s="37"/>
      <c r="G23" s="10"/>
      <c r="H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3" x14ac:dyDescent="0.25">
      <c r="A24" s="35" t="s">
        <v>47</v>
      </c>
      <c r="B24" s="78">
        <f ca="1">SUBTOTAL(9,B25:B26)</f>
        <v>69248614.759322003</v>
      </c>
      <c r="C24" s="77"/>
      <c r="D24" s="25"/>
      <c r="E24" s="36"/>
      <c r="F24" s="37"/>
      <c r="G24" s="10"/>
      <c r="H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50" x14ac:dyDescent="0.25">
      <c r="A25" s="38" t="s">
        <v>48</v>
      </c>
      <c r="B25" s="76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77" t="s">
        <v>83</v>
      </c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2.5" x14ac:dyDescent="0.25">
      <c r="A26" s="38" t="s">
        <v>49</v>
      </c>
      <c r="B26" s="76">
        <v>0</v>
      </c>
      <c r="C26" s="77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31.5" x14ac:dyDescent="0.25">
      <c r="A27" s="35" t="s">
        <v>50</v>
      </c>
      <c r="B27" s="78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77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21" x14ac:dyDescent="0.25">
      <c r="A28" s="35" t="s">
        <v>51</v>
      </c>
      <c r="B28" s="78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77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3" x14ac:dyDescent="0.25">
      <c r="A29" s="35" t="s">
        <v>52</v>
      </c>
      <c r="B29" s="78"/>
      <c r="C29" s="77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37.5" x14ac:dyDescent="0.25">
      <c r="A30" s="35" t="s">
        <v>53</v>
      </c>
      <c r="B30" s="78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77" t="s">
        <v>84</v>
      </c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3" x14ac:dyDescent="0.25">
      <c r="A31" s="35" t="s">
        <v>54</v>
      </c>
      <c r="B31" s="78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77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3" x14ac:dyDescent="0.25">
      <c r="A32" s="35" t="s">
        <v>55</v>
      </c>
      <c r="B32" s="78">
        <v>0</v>
      </c>
      <c r="C32" s="77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3" x14ac:dyDescent="0.25">
      <c r="A33" s="35" t="s">
        <v>56</v>
      </c>
      <c r="B33" s="78">
        <v>0</v>
      </c>
      <c r="C33" s="77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3" x14ac:dyDescent="0.25">
      <c r="A34" s="35" t="s">
        <v>57</v>
      </c>
      <c r="B34" s="78">
        <v>0</v>
      </c>
      <c r="C34" s="77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3" x14ac:dyDescent="0.25">
      <c r="A35" s="35" t="s">
        <v>58</v>
      </c>
      <c r="B35" s="78">
        <v>0</v>
      </c>
      <c r="C35" s="77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31.5" x14ac:dyDescent="0.25">
      <c r="A36" s="35" t="s">
        <v>59</v>
      </c>
      <c r="B36" s="78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77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3" x14ac:dyDescent="0.25">
      <c r="A37" s="35" t="s">
        <v>60</v>
      </c>
      <c r="B37" s="78">
        <v>0</v>
      </c>
      <c r="C37" s="77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25" x14ac:dyDescent="0.25">
      <c r="A38" s="35" t="s">
        <v>61</v>
      </c>
      <c r="B38" s="78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77" t="s">
        <v>85</v>
      </c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3" x14ac:dyDescent="0.25">
      <c r="A39" s="35" t="s">
        <v>62</v>
      </c>
      <c r="B39" s="78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77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3" t="s">
        <v>1</v>
      </c>
      <c r="B1" s="79" t="s">
        <v>6</v>
      </c>
      <c r="C1" s="10"/>
      <c r="D1" s="13" t="s">
        <v>194</v>
      </c>
      <c r="E1" s="60" t="s">
        <v>26</v>
      </c>
      <c r="F1" s="60" t="s">
        <v>204</v>
      </c>
      <c r="G1" s="13" t="s">
        <v>177</v>
      </c>
      <c r="H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80" t="s">
        <v>86</v>
      </c>
      <c r="C2" s="22"/>
      <c r="D2" s="16" t="s">
        <v>178</v>
      </c>
      <c r="E2" s="15" t="s">
        <v>179</v>
      </c>
      <c r="F2" s="15">
        <v>10.06</v>
      </c>
      <c r="G2" s="23">
        <f t="shared" ref="G2:G8" si="0">SUM(F2)</f>
        <v>10.06</v>
      </c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79" t="s">
        <v>75</v>
      </c>
      <c r="C3" s="10"/>
      <c r="D3" s="16" t="s">
        <v>181</v>
      </c>
      <c r="E3" s="15" t="s">
        <v>182</v>
      </c>
      <c r="F3" s="15">
        <v>6</v>
      </c>
      <c r="G3" s="23">
        <f t="shared" si="0"/>
        <v>6</v>
      </c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f>(240+62+45)*11.06</f>
        <v>3837.82</v>
      </c>
      <c r="G4" s="23">
        <f t="shared" si="0"/>
        <v>3837.82</v>
      </c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0</v>
      </c>
      <c r="G5" s="23">
        <f t="shared" si="0"/>
        <v>0</v>
      </c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79" t="s">
        <v>87</v>
      </c>
      <c r="C6" s="10"/>
      <c r="D6" s="16" t="s">
        <v>184</v>
      </c>
      <c r="E6" s="15" t="s">
        <v>183</v>
      </c>
      <c r="F6" s="15">
        <v>0</v>
      </c>
      <c r="G6" s="23">
        <f t="shared" si="0"/>
        <v>0</v>
      </c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2021</v>
      </c>
      <c r="C7" s="63"/>
      <c r="D7" s="16" t="s">
        <v>186</v>
      </c>
      <c r="E7" s="15" t="s">
        <v>182</v>
      </c>
      <c r="F7" s="15">
        <v>0</v>
      </c>
      <c r="G7" s="23">
        <f t="shared" si="0"/>
        <v>0</v>
      </c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2022</v>
      </c>
      <c r="C8" s="63"/>
      <c r="D8" s="16" t="s">
        <v>186</v>
      </c>
      <c r="E8" s="15" t="s">
        <v>179</v>
      </c>
      <c r="F8" s="15">
        <v>0</v>
      </c>
      <c r="G8" s="23">
        <f t="shared" si="0"/>
        <v>0</v>
      </c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82">
        <f>G2</f>
        <v>10.06</v>
      </c>
      <c r="C9" s="25"/>
      <c r="D9" s="16" t="s">
        <v>180</v>
      </c>
      <c r="E9" s="14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23"/>
      <c r="H10" s="10"/>
      <c r="I10" s="10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23"/>
      <c r="H11" s="10"/>
      <c r="I11" s="10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>
        <v>6</v>
      </c>
      <c r="C12" s="72"/>
      <c r="H12" s="10"/>
      <c r="I12" s="10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>
        <v>0</v>
      </c>
      <c r="C13" s="72"/>
      <c r="D13" s="154" t="s">
        <v>36</v>
      </c>
      <c r="E13" s="156"/>
      <c r="H13" s="10"/>
      <c r="I13" s="10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>
        <v>0</v>
      </c>
      <c r="C14" s="72"/>
      <c r="D14" s="157"/>
      <c r="E14" s="149"/>
      <c r="H14" s="10"/>
      <c r="I14" s="10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85">
        <f ca="1">SUBTOTAL(9,B17:B54)</f>
        <v>371076561</v>
      </c>
      <c r="C15" s="32"/>
      <c r="D15" s="158"/>
      <c r="E15" s="160"/>
      <c r="H15" s="10"/>
      <c r="I15" s="1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20"/>
      <c r="H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0"/>
      <c r="D18" s="158"/>
      <c r="E18" s="160"/>
      <c r="F18" s="37"/>
      <c r="G18" s="10"/>
      <c r="H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24274253</v>
      </c>
      <c r="C19" s="10"/>
      <c r="D19" s="161"/>
      <c r="E19" s="152"/>
      <c r="F19" s="37"/>
      <c r="G19" s="10"/>
      <c r="H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0"/>
      <c r="D21" s="25"/>
      <c r="E21" s="37"/>
      <c r="F21" s="37"/>
      <c r="G21" s="10"/>
      <c r="H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0"/>
      <c r="D22" s="25"/>
      <c r="E22" s="37"/>
      <c r="F22" s="37"/>
      <c r="G22" s="10"/>
      <c r="H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 ca="1">SUBTOTAL(9,B25:B26)</f>
        <v>22013759</v>
      </c>
      <c r="C24" s="10"/>
      <c r="D24" s="25"/>
      <c r="E24" s="36"/>
      <c r="F24" s="37"/>
      <c r="G24" s="10"/>
      <c r="H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0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3" t="s">
        <v>1</v>
      </c>
      <c r="B1" s="79" t="s">
        <v>7</v>
      </c>
      <c r="C1" s="10"/>
      <c r="D1" s="13" t="s">
        <v>194</v>
      </c>
      <c r="E1" s="60" t="s">
        <v>26</v>
      </c>
      <c r="F1" s="60" t="s">
        <v>206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75" customHeight="1" x14ac:dyDescent="0.25">
      <c r="A2" s="13" t="s">
        <v>0</v>
      </c>
      <c r="B2" s="80" t="s">
        <v>88</v>
      </c>
      <c r="C2" s="22"/>
      <c r="D2" s="16" t="s">
        <v>178</v>
      </c>
      <c r="E2" s="15" t="s">
        <v>179</v>
      </c>
      <c r="F2" s="15">
        <v>5</v>
      </c>
      <c r="G2" s="14">
        <f t="shared" ref="G2:G8" si="0">SUM(F2)</f>
        <v>5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5">
      <c r="A3" s="13" t="s">
        <v>180</v>
      </c>
      <c r="B3" s="79" t="s">
        <v>75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1</v>
      </c>
      <c r="G5" s="14">
        <f t="shared" si="0"/>
        <v>1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5">
      <c r="A6" s="13" t="s">
        <v>21</v>
      </c>
      <c r="B6" s="79" t="s">
        <v>89</v>
      </c>
      <c r="C6" s="10"/>
      <c r="D6" s="16" t="s">
        <v>184</v>
      </c>
      <c r="E6" s="15" t="s">
        <v>183</v>
      </c>
      <c r="F6" s="15">
        <f>23.25*2.5</f>
        <v>58.125</v>
      </c>
      <c r="G6" s="14">
        <f t="shared" si="0"/>
        <v>58.125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3" x14ac:dyDescent="0.3">
      <c r="A8" s="61" t="s">
        <v>187</v>
      </c>
      <c r="B8" s="81">
        <v>2018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5">
      <c r="A9" s="13" t="s">
        <v>23</v>
      </c>
      <c r="B9" s="82">
        <f>G2</f>
        <v>5</v>
      </c>
      <c r="C9" s="25"/>
      <c r="D9" s="16" t="s">
        <v>180</v>
      </c>
      <c r="E9" s="23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1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3" x14ac:dyDescent="0.3">
      <c r="A12" s="61" t="s">
        <v>192</v>
      </c>
      <c r="B12" s="84">
        <v>0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3" x14ac:dyDescent="0.3">
      <c r="A13" s="61" t="s">
        <v>35</v>
      </c>
      <c r="B13" s="84">
        <v>1</v>
      </c>
      <c r="C13" s="72"/>
      <c r="D13" s="154" t="s">
        <v>36</v>
      </c>
      <c r="E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3" x14ac:dyDescent="0.3">
      <c r="A14" s="61" t="s">
        <v>37</v>
      </c>
      <c r="B14" s="84">
        <v>0</v>
      </c>
      <c r="C14" s="72"/>
      <c r="D14" s="157"/>
      <c r="E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5">
      <c r="A15" s="13" t="s">
        <v>39</v>
      </c>
      <c r="B15" s="85">
        <f ca="1">SUBTOTAL(9,B19:B55)</f>
        <v>68672568.25999999</v>
      </c>
      <c r="C15" s="32"/>
      <c r="D15" s="158"/>
      <c r="E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20"/>
      <c r="H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5.75" customHeight="1" x14ac:dyDescent="0.25">
      <c r="A18" s="35" t="s">
        <v>41</v>
      </c>
      <c r="B18" s="18">
        <v>0</v>
      </c>
      <c r="C18" s="10"/>
      <c r="D18" s="158"/>
      <c r="E18" s="160"/>
      <c r="F18" s="37"/>
      <c r="G18" s="10"/>
      <c r="H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5">
      <c r="A19" s="35" t="s">
        <v>42</v>
      </c>
      <c r="B19" s="19">
        <f ca="1">SUBTOTAL(9,B20:B23)</f>
        <v>5563433.5800000001</v>
      </c>
      <c r="C19" s="10"/>
      <c r="D19" s="158"/>
      <c r="E19" s="160"/>
      <c r="F19" s="37"/>
      <c r="G19" s="10"/>
      <c r="H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5">
      <c r="A20" s="38" t="s">
        <v>43</v>
      </c>
      <c r="B20" s="18">
        <v>0</v>
      </c>
      <c r="C20" s="10"/>
      <c r="D20" s="161"/>
      <c r="E20" s="152"/>
      <c r="F20" s="37"/>
      <c r="G20" s="10"/>
      <c r="H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5">
      <c r="A21" s="38" t="s">
        <v>44</v>
      </c>
      <c r="B21" s="18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0"/>
      <c r="D21" s="25"/>
      <c r="E21" s="37"/>
      <c r="F21" s="37"/>
      <c r="G21" s="10"/>
      <c r="H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5">
      <c r="A22" s="38" t="s">
        <v>45</v>
      </c>
      <c r="B22" s="18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0"/>
      <c r="D22" s="25"/>
      <c r="E22" s="37"/>
      <c r="F22" s="37"/>
      <c r="G22" s="10"/>
      <c r="H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5">
      <c r="A24" s="35" t="s">
        <v>47</v>
      </c>
      <c r="B24" s="19">
        <f ca="1">SUBTOTAL(9,B25:B26)</f>
        <v>9160563.8949999996</v>
      </c>
      <c r="C24" s="10"/>
      <c r="D24" s="25"/>
      <c r="E24" s="36"/>
      <c r="F24" s="37"/>
      <c r="G24" s="10"/>
      <c r="H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5">
      <c r="A25" s="38" t="s">
        <v>48</v>
      </c>
      <c r="B25" s="18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5">
      <c r="A27" s="35" t="s">
        <v>50</v>
      </c>
      <c r="B27" s="18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5">
      <c r="A28" s="35" t="s">
        <v>51</v>
      </c>
      <c r="B28" s="18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5">
      <c r="A29" s="35" t="s">
        <v>52</v>
      </c>
      <c r="B29" s="18"/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5">
      <c r="A30" s="35" t="s">
        <v>53</v>
      </c>
      <c r="B30" s="18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5">
      <c r="A31" s="35" t="s">
        <v>54</v>
      </c>
      <c r="B31" s="18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5">
      <c r="A33" s="35" t="s">
        <v>56</v>
      </c>
      <c r="B33" s="18">
        <v>0</v>
      </c>
      <c r="C33" s="10"/>
      <c r="D33" s="86">
        <f ca="1">B39/B15</f>
        <v>6.4230892651341631E-2</v>
      </c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2.5" x14ac:dyDescent="0.25">
      <c r="A38" s="35" t="s">
        <v>61</v>
      </c>
      <c r="B38" s="18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2.5" x14ac:dyDescent="0.25">
      <c r="A39" s="35" t="s">
        <v>62</v>
      </c>
      <c r="B39" s="18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3" t="s">
        <v>1</v>
      </c>
      <c r="B1" s="79" t="s">
        <v>8</v>
      </c>
      <c r="C1" s="10"/>
      <c r="D1" s="13" t="s">
        <v>194</v>
      </c>
      <c r="E1" s="13" t="s">
        <v>26</v>
      </c>
      <c r="F1" s="13" t="s">
        <v>207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</row>
    <row r="2" spans="1:20" ht="24.75" customHeight="1" x14ac:dyDescent="0.25">
      <c r="A2" s="13" t="s">
        <v>0</v>
      </c>
      <c r="B2" s="87" t="s">
        <v>90</v>
      </c>
      <c r="C2" s="22"/>
      <c r="D2" s="16" t="s">
        <v>178</v>
      </c>
      <c r="E2" s="15" t="s">
        <v>179</v>
      </c>
      <c r="F2" s="15">
        <v>13.69</v>
      </c>
      <c r="G2" s="14">
        <f t="shared" ref="G2:G8" si="0">SUM(F2)</f>
        <v>13.69</v>
      </c>
      <c r="J2" s="9"/>
      <c r="L2" s="9"/>
      <c r="M2" s="9"/>
      <c r="N2" s="9"/>
      <c r="O2" s="9"/>
      <c r="P2" s="9"/>
      <c r="Q2" s="9"/>
      <c r="R2" s="9"/>
      <c r="S2" s="9"/>
      <c r="T2" s="9"/>
    </row>
    <row r="3" spans="1:20" ht="26" x14ac:dyDescent="0.25">
      <c r="A3" s="13" t="s">
        <v>180</v>
      </c>
      <c r="B3" s="79" t="s">
        <v>91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</row>
    <row r="4" spans="1:20" ht="26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</row>
    <row r="5" spans="1:20" ht="26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9"/>
      <c r="L5" s="9"/>
      <c r="M5" s="9"/>
      <c r="N5" s="9"/>
      <c r="O5" s="9"/>
      <c r="P5" s="9"/>
      <c r="Q5" s="9"/>
      <c r="R5" s="9"/>
      <c r="S5" s="9"/>
      <c r="T5" s="9"/>
    </row>
    <row r="6" spans="1:20" ht="26" x14ac:dyDescent="0.25">
      <c r="A6" s="13" t="s">
        <v>21</v>
      </c>
      <c r="B6" s="79" t="s">
        <v>92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9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2021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2022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</row>
    <row r="9" spans="1:20" ht="13" x14ac:dyDescent="0.25">
      <c r="A9" s="13" t="s">
        <v>23</v>
      </c>
      <c r="B9" s="82">
        <f>G2</f>
        <v>13.69</v>
      </c>
      <c r="C9" s="25"/>
      <c r="D9" s="16" t="s">
        <v>180</v>
      </c>
      <c r="E9" s="23"/>
      <c r="F9" s="15" t="s">
        <v>91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1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>
        <v>9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>
        <v>0</v>
      </c>
      <c r="C14" s="72"/>
      <c r="D14" s="157" t="s">
        <v>93</v>
      </c>
      <c r="E14" s="148"/>
      <c r="F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3" x14ac:dyDescent="0.25">
      <c r="A15" s="13" t="s">
        <v>39</v>
      </c>
      <c r="B15" s="85">
        <f ca="1">SUBTOTAL(9,B19:B55)</f>
        <v>432039843</v>
      </c>
      <c r="C15" s="32"/>
      <c r="D15" s="158"/>
      <c r="E15" s="159"/>
      <c r="F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2.5" x14ac:dyDescent="0.25">
      <c r="A16" s="10"/>
      <c r="B16" s="9"/>
      <c r="C16" s="9"/>
      <c r="D16" s="158"/>
      <c r="E16" s="159"/>
      <c r="F16" s="160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3" x14ac:dyDescent="0.25">
      <c r="A17" s="13" t="s">
        <v>40</v>
      </c>
      <c r="B17" s="74" t="s">
        <v>28</v>
      </c>
      <c r="C17" s="34"/>
      <c r="D17" s="158"/>
      <c r="E17" s="159"/>
      <c r="F17" s="160"/>
      <c r="G17" s="20"/>
      <c r="H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2.5" x14ac:dyDescent="0.25">
      <c r="A18" s="35" t="s">
        <v>41</v>
      </c>
      <c r="B18" s="76">
        <v>0</v>
      </c>
      <c r="C18" s="10"/>
      <c r="D18" s="158"/>
      <c r="E18" s="159"/>
      <c r="F18" s="160"/>
      <c r="G18" s="10"/>
      <c r="H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3" x14ac:dyDescent="0.25">
      <c r="A19" s="35" t="s">
        <v>42</v>
      </c>
      <c r="B19" s="78">
        <f ca="1">SUBTOTAL(9,B20:B23)</f>
        <v>18446052</v>
      </c>
      <c r="C19" s="10"/>
      <c r="D19" s="161"/>
      <c r="E19" s="151"/>
      <c r="F19" s="152"/>
      <c r="G19" s="10"/>
      <c r="H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2.5" x14ac:dyDescent="0.25">
      <c r="A20" s="38" t="s">
        <v>43</v>
      </c>
      <c r="B20" s="76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25" x14ac:dyDescent="0.25">
      <c r="A21" s="38" t="s">
        <v>44</v>
      </c>
      <c r="B21" s="76">
        <v>0</v>
      </c>
      <c r="C21" s="10"/>
      <c r="D21" s="25" t="s">
        <v>94</v>
      </c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2.5" x14ac:dyDescent="0.25">
      <c r="A22" s="38" t="s">
        <v>45</v>
      </c>
      <c r="B22" s="76">
        <v>0</v>
      </c>
      <c r="C22" s="10"/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2.5" x14ac:dyDescent="0.25">
      <c r="A23" s="38" t="s">
        <v>46</v>
      </c>
      <c r="B23" s="76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3" x14ac:dyDescent="0.25">
      <c r="A24" s="88" t="s">
        <v>47</v>
      </c>
      <c r="B24" s="89">
        <f ca="1">SUBTOTAL(9,B25:B26)</f>
        <v>49134765</v>
      </c>
      <c r="C24" s="90"/>
      <c r="D24" s="91"/>
      <c r="E24" s="92"/>
      <c r="F24" s="93"/>
      <c r="G24" s="90"/>
      <c r="H24" s="94"/>
      <c r="I24" s="56"/>
      <c r="J24" s="56"/>
      <c r="K24" s="56"/>
      <c r="L24" s="94"/>
      <c r="M24" s="94"/>
      <c r="N24" s="94"/>
      <c r="O24" s="94"/>
      <c r="P24" s="94"/>
      <c r="Q24" s="94"/>
      <c r="R24" s="94"/>
      <c r="S24" s="94"/>
      <c r="T24" s="94"/>
    </row>
    <row r="25" spans="1:20" ht="12.5" x14ac:dyDescent="0.25">
      <c r="A25" s="38" t="s">
        <v>48</v>
      </c>
      <c r="B25" s="76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2.5" x14ac:dyDescent="0.25">
      <c r="A26" s="38" t="s">
        <v>49</v>
      </c>
      <c r="B26" s="76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31.5" x14ac:dyDescent="0.25">
      <c r="A27" s="88" t="s">
        <v>50</v>
      </c>
      <c r="B27" s="95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90"/>
      <c r="D27" s="91"/>
      <c r="E27" s="93"/>
      <c r="F27" s="93"/>
      <c r="G27" s="90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</row>
    <row r="28" spans="1:20" ht="21" x14ac:dyDescent="0.25">
      <c r="A28" s="88" t="s">
        <v>51</v>
      </c>
      <c r="B28" s="95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90"/>
      <c r="D28" s="91"/>
      <c r="E28" s="93"/>
      <c r="F28" s="93"/>
      <c r="G28" s="90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</row>
    <row r="29" spans="1:20" ht="12.5" x14ac:dyDescent="0.25">
      <c r="A29" s="88" t="s">
        <v>52</v>
      </c>
      <c r="B29" s="95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90"/>
      <c r="D29" s="91"/>
      <c r="E29" s="93"/>
      <c r="F29" s="93"/>
      <c r="G29" s="90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</row>
    <row r="30" spans="1:20" ht="21" x14ac:dyDescent="0.25">
      <c r="A30" s="35" t="s">
        <v>53</v>
      </c>
      <c r="B30" s="76">
        <v>0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2.5" x14ac:dyDescent="0.25">
      <c r="A31" s="35" t="s">
        <v>54</v>
      </c>
      <c r="B31" s="76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2.5" x14ac:dyDescent="0.25">
      <c r="A32" s="35" t="s">
        <v>55</v>
      </c>
      <c r="B32" s="76">
        <v>0</v>
      </c>
      <c r="C32" s="10"/>
      <c r="D32" s="86">
        <f ca="1">B39/B15</f>
        <v>0.28561190362250921</v>
      </c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2.5" x14ac:dyDescent="0.25">
      <c r="A33" s="35" t="s">
        <v>56</v>
      </c>
      <c r="B33" s="76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2.5" x14ac:dyDescent="0.25">
      <c r="A34" s="35" t="s">
        <v>57</v>
      </c>
      <c r="B34" s="76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2.5" x14ac:dyDescent="0.25">
      <c r="A35" s="35" t="s">
        <v>58</v>
      </c>
      <c r="B35" s="76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31.5" x14ac:dyDescent="0.25">
      <c r="A36" s="35" t="s">
        <v>59</v>
      </c>
      <c r="B36" s="76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76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76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76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3" t="s">
        <v>1</v>
      </c>
      <c r="B1" s="15" t="s">
        <v>9</v>
      </c>
      <c r="C1" s="10"/>
      <c r="D1" s="13" t="s">
        <v>194</v>
      </c>
      <c r="E1" s="13" t="s">
        <v>26</v>
      </c>
      <c r="F1" s="13" t="s">
        <v>207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75" customHeight="1" x14ac:dyDescent="0.25">
      <c r="A2" s="13" t="s">
        <v>0</v>
      </c>
      <c r="B2" s="21" t="s">
        <v>95</v>
      </c>
      <c r="C2" s="22"/>
      <c r="D2" s="16" t="s">
        <v>178</v>
      </c>
      <c r="E2" s="15" t="s">
        <v>179</v>
      </c>
      <c r="F2" s="15">
        <v>5</v>
      </c>
      <c r="G2" s="14">
        <f t="shared" ref="G2:G8" si="0">SUM(F2)</f>
        <v>5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5">
      <c r="A6" s="13" t="s">
        <v>21</v>
      </c>
      <c r="B6" s="15" t="s">
        <v>96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3" x14ac:dyDescent="0.3">
      <c r="A7" s="61" t="s">
        <v>185</v>
      </c>
      <c r="B7" s="43">
        <v>2020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3" x14ac:dyDescent="0.3">
      <c r="A8" s="61" t="s">
        <v>187</v>
      </c>
      <c r="B8" s="43">
        <v>2020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5">
      <c r="A9" s="13" t="s">
        <v>23</v>
      </c>
      <c r="B9" s="48">
        <f>G2</f>
        <v>5</v>
      </c>
      <c r="C9" s="25"/>
      <c r="D9" s="16" t="s">
        <v>180</v>
      </c>
      <c r="E9" s="15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3" x14ac:dyDescent="0.3">
      <c r="A10" s="61" t="s">
        <v>188</v>
      </c>
      <c r="B10" s="69" t="s">
        <v>189</v>
      </c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3" x14ac:dyDescent="0.3">
      <c r="A11" s="61" t="s">
        <v>190</v>
      </c>
      <c r="B11" s="71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3" x14ac:dyDescent="0.3">
      <c r="A12" s="61" t="s">
        <v>192</v>
      </c>
      <c r="B12" s="71">
        <v>0</v>
      </c>
      <c r="C12" s="72"/>
      <c r="D12" s="10"/>
      <c r="E12" s="9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3" x14ac:dyDescent="0.3">
      <c r="A13" s="61" t="s">
        <v>35</v>
      </c>
      <c r="B13" s="71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3" x14ac:dyDescent="0.3">
      <c r="A14" s="61" t="s">
        <v>37</v>
      </c>
      <c r="B14" s="71">
        <v>0</v>
      </c>
      <c r="C14" s="72"/>
      <c r="D14" s="157"/>
      <c r="E14" s="148"/>
      <c r="F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5">
      <c r="A15" s="13" t="s">
        <v>39</v>
      </c>
      <c r="B15" s="31">
        <f ca="1">SUBTOTAL(9,B18:B54)</f>
        <v>54125203.960000001</v>
      </c>
      <c r="C15" s="32"/>
      <c r="D15" s="158"/>
      <c r="E15" s="159"/>
      <c r="F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5">
      <c r="A16" s="10"/>
      <c r="B16" s="9"/>
      <c r="C16" s="9"/>
      <c r="D16" s="158"/>
      <c r="E16" s="159"/>
      <c r="F16" s="160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5">
      <c r="A17" s="13" t="s">
        <v>40</v>
      </c>
      <c r="B17" s="33" t="s">
        <v>28</v>
      </c>
      <c r="C17" s="34"/>
      <c r="D17" s="158"/>
      <c r="E17" s="159"/>
      <c r="F17" s="160"/>
      <c r="G17" s="20"/>
      <c r="H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5.75" customHeight="1" x14ac:dyDescent="0.25">
      <c r="A18" s="35" t="s">
        <v>41</v>
      </c>
      <c r="B18" s="18">
        <v>0</v>
      </c>
      <c r="C18" s="10"/>
      <c r="D18" s="158"/>
      <c r="E18" s="159"/>
      <c r="F18" s="160"/>
      <c r="G18" s="10"/>
      <c r="H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5">
      <c r="A19" s="35" t="s">
        <v>42</v>
      </c>
      <c r="B19" s="19">
        <f ca="1">SUBTOTAL(9,B20:B23)</f>
        <v>6566503.8300000001</v>
      </c>
      <c r="C19" s="10"/>
      <c r="D19" s="161"/>
      <c r="E19" s="151"/>
      <c r="F19" s="152"/>
      <c r="G19" s="10"/>
      <c r="H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5">
      <c r="A21" s="38" t="s">
        <v>44</v>
      </c>
      <c r="B21" s="18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0"/>
      <c r="D21" s="25"/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5">
      <c r="A22" s="38" t="s">
        <v>45</v>
      </c>
      <c r="B22" s="18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0"/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5">
      <c r="A24" s="35" t="s">
        <v>47</v>
      </c>
      <c r="B24" s="19">
        <f ca="1">SUBTOTAL(9,B25:B26)</f>
        <v>3663681.9904999998</v>
      </c>
      <c r="C24" s="10"/>
      <c r="D24" s="25"/>
      <c r="E24" s="36"/>
      <c r="F24" s="37"/>
      <c r="G24" s="10"/>
      <c r="H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5">
      <c r="A25" s="38" t="s">
        <v>48</v>
      </c>
      <c r="B25" s="18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5">
      <c r="A27" s="35" t="s">
        <v>50</v>
      </c>
      <c r="B27" s="18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5">
      <c r="A28" s="35" t="s">
        <v>51</v>
      </c>
      <c r="B28" s="18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5">
      <c r="A29" s="35" t="s">
        <v>52</v>
      </c>
      <c r="B29" s="18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5">
      <c r="A30" s="35" t="s">
        <v>53</v>
      </c>
      <c r="B30" s="18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5">
      <c r="A31" s="35" t="s">
        <v>54</v>
      </c>
      <c r="B31" s="18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5">
      <c r="A35" s="35" t="s">
        <v>58</v>
      </c>
      <c r="B35" s="18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5">
      <c r="A36" s="35" t="s">
        <v>59</v>
      </c>
      <c r="B36" s="18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2.5" x14ac:dyDescent="0.25">
      <c r="A39" s="35" t="s">
        <v>62</v>
      </c>
      <c r="B39" s="18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3" t="s">
        <v>1</v>
      </c>
      <c r="B1" s="15" t="s">
        <v>10</v>
      </c>
      <c r="C1" s="10"/>
      <c r="D1" s="13" t="s">
        <v>194</v>
      </c>
      <c r="E1" s="13" t="s">
        <v>26</v>
      </c>
      <c r="F1" s="13" t="s">
        <v>207</v>
      </c>
      <c r="G1" s="13" t="s">
        <v>208</v>
      </c>
      <c r="H1" s="13" t="s">
        <v>209</v>
      </c>
      <c r="I1" s="13" t="s">
        <v>210</v>
      </c>
      <c r="J1" s="13" t="s">
        <v>211</v>
      </c>
      <c r="K1" s="13" t="s">
        <v>212</v>
      </c>
      <c r="L1" s="13" t="s">
        <v>213</v>
      </c>
      <c r="M1" s="13" t="s">
        <v>214</v>
      </c>
      <c r="N1" s="13" t="s">
        <v>177</v>
      </c>
      <c r="Q1" s="20"/>
      <c r="S1" s="9"/>
      <c r="T1" s="9"/>
      <c r="U1" s="9"/>
      <c r="V1" s="9"/>
      <c r="W1" s="9"/>
      <c r="X1" s="9"/>
      <c r="Y1" s="9"/>
      <c r="Z1" s="9"/>
      <c r="AA1" s="9"/>
      <c r="AB1" s="9"/>
    </row>
    <row r="2" spans="1:28" ht="15.75" customHeight="1" x14ac:dyDescent="0.25">
      <c r="A2" s="13" t="s">
        <v>0</v>
      </c>
      <c r="B2" s="21" t="s">
        <v>97</v>
      </c>
      <c r="C2" s="22"/>
      <c r="D2" s="16" t="s">
        <v>178</v>
      </c>
      <c r="E2" s="15" t="s">
        <v>179</v>
      </c>
      <c r="F2" s="15">
        <f>9.5+37+4.4</f>
        <v>50.9</v>
      </c>
      <c r="G2" s="15">
        <v>9</v>
      </c>
      <c r="H2" s="15">
        <v>21</v>
      </c>
      <c r="I2" s="15">
        <v>14</v>
      </c>
      <c r="J2" s="15">
        <v>6.56</v>
      </c>
      <c r="K2" s="15">
        <v>18.920000000000002</v>
      </c>
      <c r="L2" s="15">
        <v>14.52</v>
      </c>
      <c r="M2" s="15">
        <v>9.86</v>
      </c>
      <c r="N2" s="15">
        <f t="shared" ref="N2:N8" si="0">SUM(F2:M2)</f>
        <v>144.76</v>
      </c>
      <c r="Q2" s="10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5">
        <f t="shared" si="0"/>
        <v>0</v>
      </c>
      <c r="Q3" s="10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5">
        <f t="shared" si="0"/>
        <v>0</v>
      </c>
      <c r="Q4" s="10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5">
        <f t="shared" si="0"/>
        <v>0</v>
      </c>
      <c r="Q5" s="10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5.75" customHeight="1" x14ac:dyDescent="0.25">
      <c r="A6" s="13" t="s">
        <v>21</v>
      </c>
      <c r="B6" s="15" t="s">
        <v>98</v>
      </c>
      <c r="C6" s="10"/>
      <c r="D6" s="16" t="s">
        <v>184</v>
      </c>
      <c r="E6" s="15" t="s">
        <v>183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f t="shared" si="0"/>
        <v>0</v>
      </c>
      <c r="Q6" s="10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3" x14ac:dyDescent="0.3">
      <c r="A7" s="61" t="s">
        <v>185</v>
      </c>
      <c r="B7" s="43">
        <v>2017</v>
      </c>
      <c r="C7" s="63"/>
      <c r="D7" s="15" t="s">
        <v>186</v>
      </c>
      <c r="E7" s="15" t="s">
        <v>182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5">
        <f t="shared" si="0"/>
        <v>0</v>
      </c>
      <c r="Q7" s="10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3" x14ac:dyDescent="0.3">
      <c r="A8" s="61" t="s">
        <v>187</v>
      </c>
      <c r="B8" s="43">
        <v>2017</v>
      </c>
      <c r="C8" s="63"/>
      <c r="D8" s="16" t="s">
        <v>186</v>
      </c>
      <c r="E8" s="15" t="s">
        <v>179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5">
        <f t="shared" si="0"/>
        <v>0</v>
      </c>
      <c r="Q8" s="10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5.75" customHeight="1" x14ac:dyDescent="0.25">
      <c r="A9" s="13" t="s">
        <v>23</v>
      </c>
      <c r="B9" s="48">
        <f>N2</f>
        <v>144.76</v>
      </c>
      <c r="C9" s="25"/>
      <c r="D9" s="16" t="s">
        <v>180</v>
      </c>
      <c r="E9" s="15"/>
      <c r="F9" s="15" t="s">
        <v>75</v>
      </c>
      <c r="G9" s="15" t="s">
        <v>75</v>
      </c>
      <c r="H9" s="15" t="s">
        <v>75</v>
      </c>
      <c r="I9" s="15" t="s">
        <v>75</v>
      </c>
      <c r="J9" s="15" t="s">
        <v>75</v>
      </c>
      <c r="K9" s="15" t="s">
        <v>75</v>
      </c>
      <c r="L9" s="15" t="s">
        <v>75</v>
      </c>
      <c r="M9" s="15" t="s">
        <v>75</v>
      </c>
      <c r="N9" s="14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3" x14ac:dyDescent="0.3">
      <c r="A10" s="61" t="s">
        <v>188</v>
      </c>
      <c r="B10" s="69" t="s">
        <v>189</v>
      </c>
      <c r="C10" s="70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15" t="s">
        <v>33</v>
      </c>
      <c r="N10" s="23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3" x14ac:dyDescent="0.3">
      <c r="A11" s="61" t="s">
        <v>190</v>
      </c>
      <c r="B11" s="71">
        <v>8</v>
      </c>
      <c r="C11" s="72"/>
      <c r="D11" s="16" t="s">
        <v>191</v>
      </c>
      <c r="E11" s="15"/>
      <c r="F11" s="69" t="s">
        <v>199</v>
      </c>
      <c r="G11" s="69" t="s">
        <v>189</v>
      </c>
      <c r="H11" s="69" t="s">
        <v>189</v>
      </c>
      <c r="I11" s="69" t="s">
        <v>189</v>
      </c>
      <c r="J11" s="69" t="s">
        <v>189</v>
      </c>
      <c r="K11" s="69" t="s">
        <v>189</v>
      </c>
      <c r="L11" s="69" t="s">
        <v>189</v>
      </c>
      <c r="M11" s="69" t="s">
        <v>200</v>
      </c>
      <c r="N11" s="14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3" x14ac:dyDescent="0.3">
      <c r="A12" s="61" t="s">
        <v>192</v>
      </c>
      <c r="B12" s="71">
        <v>0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3" x14ac:dyDescent="0.3">
      <c r="A13" s="61" t="s">
        <v>35</v>
      </c>
      <c r="B13" s="71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10"/>
      <c r="L13" s="10"/>
      <c r="M13" s="10"/>
      <c r="N13" s="10"/>
      <c r="O13" s="10"/>
      <c r="P13" s="10"/>
      <c r="Q13" s="10"/>
      <c r="R13" s="10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3" x14ac:dyDescent="0.3">
      <c r="A14" s="61" t="s">
        <v>37</v>
      </c>
      <c r="B14" s="71">
        <v>0</v>
      </c>
      <c r="C14" s="72"/>
      <c r="D14" s="162"/>
      <c r="E14" s="155"/>
      <c r="F14" s="156"/>
      <c r="G14" s="10"/>
      <c r="H14" s="9"/>
      <c r="I14" s="9"/>
      <c r="J14" s="9"/>
      <c r="K14" s="10"/>
      <c r="L14" s="10"/>
      <c r="M14" s="10"/>
      <c r="N14" s="10"/>
      <c r="O14" s="10"/>
      <c r="P14" s="10"/>
      <c r="Q14" s="10"/>
      <c r="R14" s="10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5.75" customHeight="1" x14ac:dyDescent="0.25">
      <c r="A15" s="13" t="s">
        <v>39</v>
      </c>
      <c r="B15" s="31">
        <f ca="1">SUBTOTAL(9,B19:B55)</f>
        <v>824025521.65999889</v>
      </c>
      <c r="C15" s="32"/>
      <c r="D15" s="10"/>
      <c r="E15" s="9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5.75" customHeight="1" x14ac:dyDescent="0.25">
      <c r="A16" s="10"/>
      <c r="B16" s="9"/>
      <c r="C16" s="9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5.75" customHeight="1" x14ac:dyDescent="0.25">
      <c r="A17" s="13" t="s">
        <v>40</v>
      </c>
      <c r="B17" s="74" t="s">
        <v>28</v>
      </c>
      <c r="C17" s="34"/>
      <c r="D17" s="34"/>
      <c r="E17" s="34"/>
      <c r="F17" s="34"/>
      <c r="G17" s="20"/>
      <c r="H17" s="10"/>
      <c r="I17" s="20"/>
      <c r="J17" s="20"/>
      <c r="K17" s="20"/>
      <c r="L17" s="20"/>
      <c r="M17" s="2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ht="15.75" customHeight="1" x14ac:dyDescent="0.25">
      <c r="A18" s="35" t="s">
        <v>41</v>
      </c>
      <c r="B18" s="76">
        <v>0</v>
      </c>
      <c r="C18" s="10"/>
      <c r="D18" s="25"/>
      <c r="E18" s="37"/>
      <c r="F18" s="37"/>
      <c r="G18" s="10"/>
      <c r="H18" s="9"/>
      <c r="I18" s="10"/>
      <c r="J18" s="10"/>
      <c r="K18" s="10"/>
      <c r="L18" s="10"/>
      <c r="M18" s="10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5.75" customHeight="1" x14ac:dyDescent="0.25">
      <c r="A19" s="35" t="s">
        <v>42</v>
      </c>
      <c r="B19" s="78">
        <f ca="1">SUBTOTAL(9,B20:B23)</f>
        <v>391037249.359999</v>
      </c>
      <c r="C19" s="10"/>
      <c r="D19" s="25"/>
      <c r="E19" s="36"/>
      <c r="F19" s="37"/>
      <c r="G19" s="10"/>
      <c r="H19" s="9"/>
      <c r="I19" s="10"/>
      <c r="J19" s="10"/>
      <c r="K19" s="10"/>
      <c r="L19" s="10"/>
      <c r="M19" s="10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5.75" customHeight="1" x14ac:dyDescent="0.25">
      <c r="A20" s="38" t="s">
        <v>43</v>
      </c>
      <c r="B20" s="76">
        <v>0</v>
      </c>
      <c r="C20" s="10"/>
      <c r="D20" s="25"/>
      <c r="E20" s="37"/>
      <c r="F20" s="37"/>
      <c r="G20" s="10"/>
      <c r="H20" s="9"/>
      <c r="I20" s="10"/>
      <c r="J20" s="10"/>
      <c r="K20" s="10"/>
      <c r="L20" s="10"/>
      <c r="M20" s="10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25">
      <c r="A21" s="38" t="s">
        <v>44</v>
      </c>
      <c r="B21" s="76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0"/>
      <c r="D21" s="25"/>
      <c r="E21" s="37"/>
      <c r="F21" s="37"/>
      <c r="G21" s="10"/>
      <c r="H21" s="9"/>
      <c r="I21" s="10"/>
      <c r="J21" s="10"/>
      <c r="K21" s="10"/>
      <c r="L21" s="10"/>
      <c r="M21" s="10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25">
      <c r="A22" s="38" t="s">
        <v>45</v>
      </c>
      <c r="B22" s="76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0"/>
      <c r="D22" s="25"/>
      <c r="E22" s="37"/>
      <c r="F22" s="37"/>
      <c r="G22" s="10"/>
      <c r="H22" s="9"/>
      <c r="I22" s="10"/>
      <c r="J22" s="10"/>
      <c r="K22" s="10"/>
      <c r="L22" s="10"/>
      <c r="M22" s="10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25">
      <c r="A23" s="38" t="s">
        <v>46</v>
      </c>
      <c r="B23" s="76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0"/>
      <c r="D23" s="25"/>
      <c r="E23" s="37"/>
      <c r="F23" s="37"/>
      <c r="G23" s="10"/>
      <c r="H23" s="9"/>
      <c r="I23" s="10"/>
      <c r="J23" s="10"/>
      <c r="K23" s="10"/>
      <c r="L23" s="10"/>
      <c r="M23" s="10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25">
      <c r="A24" s="35" t="s">
        <v>47</v>
      </c>
      <c r="B24" s="78">
        <f>SUBTOTAL(9,B25:B26)</f>
        <v>0</v>
      </c>
      <c r="C24" s="10"/>
      <c r="D24" s="25"/>
      <c r="E24" s="36"/>
      <c r="F24" s="37"/>
      <c r="G24" s="10"/>
      <c r="H24" s="9"/>
      <c r="I24" s="10"/>
      <c r="J24" s="10"/>
      <c r="K24" s="10"/>
      <c r="L24" s="10"/>
      <c r="M24" s="10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25">
      <c r="A25" s="38" t="s">
        <v>48</v>
      </c>
      <c r="B25" s="76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25">
      <c r="A26" s="38" t="s">
        <v>49</v>
      </c>
      <c r="B26" s="76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25">
      <c r="A27" s="35" t="s">
        <v>50</v>
      </c>
      <c r="B27" s="76">
        <v>0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25">
      <c r="A28" s="35" t="s">
        <v>51</v>
      </c>
      <c r="B28" s="76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25">
      <c r="A29" s="35" t="s">
        <v>52</v>
      </c>
      <c r="B29" s="76">
        <v>0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25">
      <c r="A30" s="35" t="s">
        <v>53</v>
      </c>
      <c r="B30" s="76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25">
      <c r="A31" s="35" t="s">
        <v>54</v>
      </c>
      <c r="B31" s="76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25">
      <c r="A32" s="35" t="s">
        <v>55</v>
      </c>
      <c r="B32" s="76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25">
      <c r="A33" s="35" t="s">
        <v>56</v>
      </c>
      <c r="B33" s="76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25">
      <c r="A34" s="35" t="s">
        <v>57</v>
      </c>
      <c r="B34" s="76">
        <v>0</v>
      </c>
      <c r="C34" s="10"/>
      <c r="D34" s="25"/>
      <c r="E34" s="96">
        <f ca="1">B39/B15</f>
        <v>9.4277869747891832E-2</v>
      </c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5.75" customHeight="1" x14ac:dyDescent="0.25">
      <c r="A35" s="35" t="s">
        <v>58</v>
      </c>
      <c r="B35" s="76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5.75" customHeight="1" x14ac:dyDescent="0.25">
      <c r="A36" s="35" t="s">
        <v>59</v>
      </c>
      <c r="B36" s="76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2.5" x14ac:dyDescent="0.25">
      <c r="A37" s="35" t="s">
        <v>60</v>
      </c>
      <c r="B37" s="76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2.5" x14ac:dyDescent="0.25">
      <c r="A38" s="35" t="s">
        <v>61</v>
      </c>
      <c r="B38" s="76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2.5" x14ac:dyDescent="0.25">
      <c r="A39" s="35" t="s">
        <v>62</v>
      </c>
      <c r="B39" s="76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 spans="1:28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 spans="1:28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  <row r="1003" spans="1:28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</row>
    <row r="1004" spans="1:28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</row>
    <row r="1005" spans="1:28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</row>
    <row r="1006" spans="1:28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</row>
    <row r="1007" spans="1:28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</row>
    <row r="1008" spans="1:28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</row>
    <row r="1009" spans="1:28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6" sqref="G26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6" width="11.81640625" customWidth="1"/>
    <col min="7" max="8" width="12" bestFit="1" customWidth="1"/>
  </cols>
  <sheetData>
    <row r="1" spans="1:18" ht="15.75" customHeight="1" x14ac:dyDescent="0.25">
      <c r="A1" s="13" t="s">
        <v>1</v>
      </c>
      <c r="B1" s="79" t="s">
        <v>11</v>
      </c>
      <c r="C1" s="10"/>
      <c r="D1" s="13" t="s">
        <v>194</v>
      </c>
      <c r="E1" s="11" t="s">
        <v>26</v>
      </c>
      <c r="F1" s="11" t="s">
        <v>215</v>
      </c>
      <c r="G1" s="11" t="s">
        <v>216</v>
      </c>
      <c r="H1" s="11" t="s">
        <v>96</v>
      </c>
      <c r="I1" s="11" t="s">
        <v>217</v>
      </c>
      <c r="J1" s="20"/>
      <c r="K1" s="9"/>
      <c r="L1" s="9"/>
      <c r="M1" s="9"/>
      <c r="N1" s="9"/>
      <c r="O1" s="9"/>
      <c r="P1" s="9"/>
      <c r="Q1" s="9"/>
      <c r="R1" s="9"/>
    </row>
    <row r="2" spans="1:18" ht="15.75" customHeight="1" x14ac:dyDescent="0.25">
      <c r="A2" s="13" t="s">
        <v>0</v>
      </c>
      <c r="B2" s="80" t="s">
        <v>99</v>
      </c>
      <c r="C2" s="22"/>
      <c r="D2" s="137" t="s">
        <v>178</v>
      </c>
      <c r="E2" s="142" t="s">
        <v>179</v>
      </c>
      <c r="F2" s="143">
        <v>8.35</v>
      </c>
      <c r="G2" s="143">
        <v>8.6</v>
      </c>
      <c r="H2" s="121">
        <v>8.5</v>
      </c>
      <c r="I2" s="121">
        <v>25.45</v>
      </c>
      <c r="M2" s="9"/>
      <c r="N2" s="9"/>
      <c r="O2" s="9"/>
      <c r="P2" s="9"/>
      <c r="Q2" s="9"/>
      <c r="R2" s="9"/>
    </row>
    <row r="3" spans="1:18" ht="15.75" customHeight="1" x14ac:dyDescent="0.25">
      <c r="A3" s="13" t="s">
        <v>180</v>
      </c>
      <c r="B3" s="79" t="s">
        <v>100</v>
      </c>
      <c r="C3" s="10"/>
      <c r="D3" s="137" t="s">
        <v>181</v>
      </c>
      <c r="E3" s="142" t="s">
        <v>182</v>
      </c>
      <c r="F3" s="143">
        <v>10</v>
      </c>
      <c r="G3" s="143">
        <v>0</v>
      </c>
      <c r="H3" s="121">
        <v>16</v>
      </c>
      <c r="I3" s="121">
        <v>26</v>
      </c>
      <c r="M3" s="9"/>
      <c r="N3" s="9"/>
      <c r="O3" s="9"/>
      <c r="P3" s="9"/>
      <c r="Q3" s="9"/>
      <c r="R3" s="9"/>
    </row>
    <row r="4" spans="1:18" ht="15.75" customHeight="1" x14ac:dyDescent="0.25">
      <c r="A4" s="13" t="s">
        <v>19</v>
      </c>
      <c r="B4" s="79" t="s">
        <v>32</v>
      </c>
      <c r="C4" s="10"/>
      <c r="D4" s="137" t="s">
        <v>181</v>
      </c>
      <c r="E4" s="142" t="s">
        <v>183</v>
      </c>
      <c r="F4" s="143">
        <v>24258.85</v>
      </c>
      <c r="G4" s="121">
        <v>0</v>
      </c>
      <c r="H4" s="121">
        <v>26811.099999999995</v>
      </c>
      <c r="I4" s="121">
        <v>51069.95</v>
      </c>
      <c r="L4" s="9"/>
      <c r="M4" s="9"/>
      <c r="N4" s="9"/>
      <c r="O4" s="9"/>
      <c r="P4" s="9"/>
      <c r="Q4" s="9"/>
      <c r="R4" s="9"/>
    </row>
    <row r="5" spans="1:18" ht="15.75" customHeight="1" x14ac:dyDescent="0.25">
      <c r="A5" s="13" t="s">
        <v>20</v>
      </c>
      <c r="B5" s="79" t="s">
        <v>33</v>
      </c>
      <c r="C5" s="10"/>
      <c r="D5" s="137" t="s">
        <v>184</v>
      </c>
      <c r="E5" s="142" t="s">
        <v>182</v>
      </c>
      <c r="F5" s="143">
        <v>0</v>
      </c>
      <c r="G5" s="121">
        <v>0</v>
      </c>
      <c r="H5" s="121">
        <v>0</v>
      </c>
      <c r="I5" s="121">
        <v>0</v>
      </c>
      <c r="L5" s="9"/>
      <c r="M5" s="9"/>
      <c r="N5" s="9"/>
      <c r="O5" s="9"/>
      <c r="P5" s="9"/>
      <c r="Q5" s="9"/>
      <c r="R5" s="9"/>
    </row>
    <row r="6" spans="1:18" ht="15.75" customHeight="1" x14ac:dyDescent="0.25">
      <c r="A6" s="13" t="s">
        <v>21</v>
      </c>
      <c r="B6" s="79" t="s">
        <v>101</v>
      </c>
      <c r="C6" s="10"/>
      <c r="D6" s="137" t="s">
        <v>184</v>
      </c>
      <c r="E6" s="142" t="s">
        <v>183</v>
      </c>
      <c r="F6" s="143">
        <v>0</v>
      </c>
      <c r="G6" s="121">
        <v>0</v>
      </c>
      <c r="H6" s="121">
        <v>0</v>
      </c>
      <c r="I6" s="121">
        <v>0</v>
      </c>
      <c r="L6" s="9"/>
      <c r="M6" s="9"/>
      <c r="N6" s="9"/>
      <c r="O6" s="9"/>
      <c r="P6" s="9"/>
      <c r="Q6" s="9"/>
      <c r="R6" s="9"/>
    </row>
    <row r="7" spans="1:18" ht="13" x14ac:dyDescent="0.3">
      <c r="A7" s="61" t="s">
        <v>185</v>
      </c>
      <c r="B7" s="81">
        <v>2017</v>
      </c>
      <c r="C7" s="63"/>
      <c r="D7" s="137" t="s">
        <v>186</v>
      </c>
      <c r="E7" s="142" t="s">
        <v>182</v>
      </c>
      <c r="F7" s="143">
        <v>5</v>
      </c>
      <c r="G7" s="121">
        <v>1</v>
      </c>
      <c r="H7" s="121">
        <v>15</v>
      </c>
      <c r="I7" s="121">
        <v>21</v>
      </c>
      <c r="L7" s="9"/>
      <c r="M7" s="9"/>
      <c r="N7" s="9"/>
      <c r="O7" s="9"/>
      <c r="P7" s="9"/>
      <c r="Q7" s="9"/>
      <c r="R7" s="9"/>
    </row>
    <row r="8" spans="1:18" ht="13" x14ac:dyDescent="0.3">
      <c r="A8" s="61" t="s">
        <v>187</v>
      </c>
      <c r="B8" s="81">
        <v>2020</v>
      </c>
      <c r="C8" s="63"/>
      <c r="D8" s="137" t="s">
        <v>186</v>
      </c>
      <c r="E8" s="142" t="s">
        <v>179</v>
      </c>
      <c r="F8" s="143">
        <v>0.92</v>
      </c>
      <c r="G8" s="121">
        <v>8.6</v>
      </c>
      <c r="H8" s="121">
        <v>2.2746999999999997</v>
      </c>
      <c r="I8" s="121">
        <v>11.794699999999999</v>
      </c>
      <c r="L8" s="9"/>
      <c r="M8" s="9"/>
      <c r="N8" s="9"/>
      <c r="O8" s="9"/>
      <c r="P8" s="9"/>
      <c r="Q8" s="9"/>
      <c r="R8" s="9"/>
    </row>
    <row r="9" spans="1:18" ht="15.75" customHeight="1" x14ac:dyDescent="0.25">
      <c r="A9" s="13" t="s">
        <v>23</v>
      </c>
      <c r="B9" s="82">
        <f>I2</f>
        <v>25.45</v>
      </c>
      <c r="C9" s="25"/>
      <c r="D9" s="138" t="s">
        <v>180</v>
      </c>
      <c r="E9" s="144"/>
      <c r="F9" s="142" t="s">
        <v>100</v>
      </c>
      <c r="G9" s="142" t="s">
        <v>100</v>
      </c>
      <c r="H9" s="142" t="s">
        <v>100</v>
      </c>
      <c r="I9" s="144"/>
      <c r="L9" s="9"/>
      <c r="M9" s="9"/>
      <c r="N9" s="9"/>
      <c r="O9" s="9"/>
      <c r="P9" s="9"/>
      <c r="Q9" s="9"/>
      <c r="R9" s="9"/>
    </row>
    <row r="10" spans="1:18" ht="13" x14ac:dyDescent="0.3">
      <c r="A10" s="61" t="s">
        <v>188</v>
      </c>
      <c r="B10" s="83" t="s">
        <v>189</v>
      </c>
      <c r="C10" s="70"/>
      <c r="D10" s="139" t="s">
        <v>20</v>
      </c>
      <c r="E10" s="144"/>
      <c r="F10" s="142" t="s">
        <v>33</v>
      </c>
      <c r="G10" s="142" t="s">
        <v>33</v>
      </c>
      <c r="H10" s="142" t="s">
        <v>33</v>
      </c>
      <c r="I10" s="142"/>
      <c r="J10" s="9"/>
      <c r="K10" s="9"/>
      <c r="L10" s="9"/>
      <c r="M10" s="9"/>
      <c r="N10" s="9"/>
      <c r="O10" s="9"/>
      <c r="P10" s="9"/>
      <c r="Q10" s="9"/>
      <c r="R10" s="9"/>
    </row>
    <row r="11" spans="1:18" ht="13" x14ac:dyDescent="0.3">
      <c r="A11" s="61" t="s">
        <v>190</v>
      </c>
      <c r="B11" s="84">
        <v>1</v>
      </c>
      <c r="C11" s="72"/>
      <c r="D11" s="16" t="s">
        <v>191</v>
      </c>
      <c r="E11" s="140"/>
      <c r="F11" s="141" t="s">
        <v>189</v>
      </c>
      <c r="G11" s="141" t="s">
        <v>189</v>
      </c>
      <c r="H11" s="141" t="s">
        <v>189</v>
      </c>
      <c r="I11" s="140"/>
      <c r="J11" s="9"/>
      <c r="K11" s="9"/>
      <c r="L11" s="9"/>
      <c r="M11" s="9"/>
      <c r="N11" s="9"/>
      <c r="O11" s="9"/>
      <c r="P11" s="9"/>
      <c r="Q11" s="9"/>
      <c r="R11" s="9"/>
    </row>
    <row r="12" spans="1:18" ht="13" x14ac:dyDescent="0.3">
      <c r="A12" s="61" t="s">
        <v>192</v>
      </c>
      <c r="B12" s="84">
        <v>26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 ht="13" x14ac:dyDescent="0.3">
      <c r="A13" s="61" t="s">
        <v>35</v>
      </c>
      <c r="B13" s="84">
        <v>0</v>
      </c>
      <c r="C13" s="72"/>
      <c r="D13" s="154" t="s">
        <v>36</v>
      </c>
      <c r="E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 spans="1:18" ht="13" x14ac:dyDescent="0.3">
      <c r="A14" s="61" t="s">
        <v>37</v>
      </c>
      <c r="B14" s="84">
        <v>21</v>
      </c>
      <c r="C14" s="72"/>
      <c r="D14" s="164" t="s">
        <v>102</v>
      </c>
      <c r="E14" s="149"/>
      <c r="F14" s="7" t="s">
        <v>103</v>
      </c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 ht="15.75" customHeight="1" x14ac:dyDescent="0.25">
      <c r="A15" s="13" t="s">
        <v>39</v>
      </c>
      <c r="B15" s="85">
        <v>2795752525</v>
      </c>
      <c r="C15" s="32"/>
      <c r="D15" s="158"/>
      <c r="E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8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34"/>
      <c r="K17" s="10"/>
      <c r="L17" s="10"/>
      <c r="M17" s="10"/>
      <c r="N17" s="10"/>
      <c r="O17" s="10"/>
      <c r="P17" s="10"/>
      <c r="Q17" s="10"/>
      <c r="R17" s="10"/>
    </row>
    <row r="18" spans="1:18" ht="15.75" customHeight="1" x14ac:dyDescent="0.25">
      <c r="A18" s="35" t="s">
        <v>41</v>
      </c>
      <c r="B18" s="18">
        <v>0</v>
      </c>
      <c r="C18" s="34"/>
      <c r="D18" s="158"/>
      <c r="E18" s="160"/>
      <c r="F18" s="34"/>
      <c r="G18" s="34"/>
      <c r="K18" s="9"/>
      <c r="L18" s="9"/>
      <c r="M18" s="9"/>
      <c r="N18" s="9"/>
      <c r="O18" s="9"/>
      <c r="P18" s="9"/>
      <c r="Q18" s="9"/>
      <c r="R18" s="9"/>
    </row>
    <row r="19" spans="1:18" ht="15.75" customHeight="1" x14ac:dyDescent="0.25">
      <c r="A19" s="35" t="s">
        <v>42</v>
      </c>
      <c r="B19" s="19">
        <f>SUBTOTAL(9,B20:B23)</f>
        <v>163402162.09999999</v>
      </c>
      <c r="C19" s="34"/>
      <c r="D19" s="161"/>
      <c r="E19" s="152"/>
      <c r="F19" s="34"/>
      <c r="G19" s="34"/>
      <c r="K19" s="9"/>
      <c r="L19" s="9"/>
      <c r="M19" s="9"/>
      <c r="N19" s="9"/>
      <c r="O19" s="9"/>
      <c r="P19" s="9"/>
      <c r="Q19" s="9"/>
      <c r="R19" s="9"/>
    </row>
    <row r="20" spans="1:18" ht="13" x14ac:dyDescent="0.25">
      <c r="A20" s="38" t="s">
        <v>43</v>
      </c>
      <c r="B20" s="18">
        <v>77103400</v>
      </c>
      <c r="C20" s="34"/>
      <c r="D20" s="34"/>
      <c r="E20" s="34"/>
      <c r="F20" s="34"/>
      <c r="M20" s="9"/>
      <c r="N20" s="9"/>
      <c r="O20" s="9"/>
      <c r="P20" s="9"/>
      <c r="Q20" s="9"/>
      <c r="R20" s="9"/>
    </row>
    <row r="21" spans="1:18" ht="15.75" customHeight="1" x14ac:dyDescent="0.3">
      <c r="A21" s="38" t="s">
        <v>44</v>
      </c>
      <c r="B21" s="18">
        <f>(108089340-B34)*0.65</f>
        <v>48467493.100000001</v>
      </c>
      <c r="C21" s="34"/>
      <c r="D21" s="130"/>
      <c r="E21" s="131"/>
      <c r="F21" s="131"/>
      <c r="G21" s="131"/>
      <c r="H21" s="131"/>
      <c r="I21" s="131"/>
      <c r="M21" s="9"/>
      <c r="N21" s="9"/>
      <c r="O21" s="9"/>
      <c r="P21" s="9"/>
      <c r="Q21" s="9"/>
      <c r="R21" s="9"/>
    </row>
    <row r="22" spans="1:18" ht="15.75" customHeight="1" x14ac:dyDescent="0.25">
      <c r="A22" s="38" t="s">
        <v>45</v>
      </c>
      <c r="B22" s="18">
        <f>(108089340-B35)*0.35</f>
        <v>37831269</v>
      </c>
      <c r="C22" s="34"/>
      <c r="D22" s="132"/>
      <c r="E22" s="133"/>
      <c r="F22" s="133"/>
      <c r="G22" s="134"/>
      <c r="H22" s="134"/>
      <c r="I22" s="133"/>
      <c r="M22" s="9"/>
      <c r="N22" s="9"/>
      <c r="O22" s="9"/>
      <c r="P22" s="9"/>
      <c r="Q22" s="9"/>
      <c r="R22" s="9"/>
    </row>
    <row r="23" spans="1:18" ht="15.75" customHeight="1" x14ac:dyDescent="0.25">
      <c r="A23" s="38" t="s">
        <v>46</v>
      </c>
      <c r="B23" s="18">
        <v>0</v>
      </c>
      <c r="C23" s="34"/>
      <c r="D23" s="132"/>
      <c r="E23" s="133"/>
      <c r="F23" s="133"/>
      <c r="G23" s="133"/>
      <c r="H23" s="134"/>
      <c r="I23" s="133"/>
      <c r="M23" s="9"/>
      <c r="N23" s="9"/>
      <c r="O23" s="9"/>
      <c r="P23" s="9"/>
      <c r="Q23" s="9"/>
      <c r="R23" s="9"/>
    </row>
    <row r="24" spans="1:18" ht="15.75" customHeight="1" x14ac:dyDescent="0.25">
      <c r="A24" s="35" t="s">
        <v>47</v>
      </c>
      <c r="B24" s="19">
        <f>SUBTOTAL(9,B25:B26)</f>
        <v>94578300</v>
      </c>
      <c r="C24" s="34"/>
      <c r="D24" s="132"/>
      <c r="E24" s="133"/>
      <c r="F24" s="133"/>
      <c r="G24" s="133"/>
      <c r="H24" s="134"/>
      <c r="I24" s="133"/>
      <c r="M24" s="9"/>
      <c r="N24" s="9"/>
      <c r="O24" s="9"/>
      <c r="P24" s="9"/>
      <c r="Q24" s="9"/>
      <c r="R24" s="9"/>
    </row>
    <row r="25" spans="1:18" ht="15.75" customHeight="1" x14ac:dyDescent="0.25">
      <c r="A25" s="38" t="s">
        <v>48</v>
      </c>
      <c r="B25" s="18">
        <v>94578300</v>
      </c>
      <c r="C25" s="34"/>
      <c r="D25" s="132"/>
      <c r="E25" s="133"/>
      <c r="F25" s="133"/>
      <c r="G25" s="133"/>
      <c r="H25" s="134"/>
      <c r="I25" s="133"/>
      <c r="M25" s="9"/>
      <c r="N25" s="9"/>
      <c r="O25" s="9"/>
      <c r="P25" s="9"/>
      <c r="Q25" s="9"/>
      <c r="R25" s="9"/>
    </row>
    <row r="26" spans="1:18" ht="15.75" customHeight="1" x14ac:dyDescent="0.25">
      <c r="A26" s="38" t="s">
        <v>49</v>
      </c>
      <c r="B26" s="18"/>
      <c r="C26" s="34"/>
      <c r="D26" s="132"/>
      <c r="E26" s="133"/>
      <c r="F26" s="133"/>
      <c r="G26" s="133"/>
      <c r="H26" s="134"/>
      <c r="I26" s="133"/>
      <c r="M26" s="9"/>
      <c r="N26" s="9"/>
      <c r="O26" s="9"/>
      <c r="P26" s="9"/>
      <c r="Q26" s="9"/>
      <c r="R26" s="9"/>
    </row>
    <row r="27" spans="1:18" ht="15.75" customHeight="1" x14ac:dyDescent="0.25">
      <c r="A27" s="35" t="s">
        <v>50</v>
      </c>
      <c r="B27" s="18">
        <v>573103456.80000007</v>
      </c>
      <c r="C27" s="34"/>
      <c r="D27" s="132"/>
      <c r="E27" s="133"/>
      <c r="F27" s="133"/>
      <c r="G27" s="133"/>
      <c r="H27" s="134"/>
      <c r="I27" s="133"/>
      <c r="M27" s="9"/>
      <c r="N27" s="9"/>
      <c r="O27" s="9"/>
      <c r="P27" s="9"/>
      <c r="Q27" s="9"/>
      <c r="R27" s="9"/>
    </row>
    <row r="28" spans="1:18" ht="15.75" customHeight="1" x14ac:dyDescent="0.25">
      <c r="A28" s="35" t="s">
        <v>51</v>
      </c>
      <c r="B28" s="18">
        <v>143275864.19999993</v>
      </c>
      <c r="C28" s="34"/>
      <c r="D28" s="132"/>
      <c r="E28" s="133"/>
      <c r="F28" s="133"/>
      <c r="G28" s="133"/>
      <c r="H28" s="134"/>
      <c r="I28" s="133"/>
      <c r="M28" s="9"/>
      <c r="N28" s="9"/>
      <c r="O28" s="9"/>
      <c r="P28" s="9"/>
      <c r="Q28" s="9"/>
      <c r="R28" s="9"/>
    </row>
    <row r="29" spans="1:18" ht="15.75" customHeight="1" x14ac:dyDescent="0.25">
      <c r="A29" s="35" t="s">
        <v>52</v>
      </c>
      <c r="B29" s="18">
        <f>87828883+9829500+2313000+864000</f>
        <v>100835383</v>
      </c>
      <c r="C29" s="34"/>
      <c r="D29" s="132"/>
      <c r="E29" s="133"/>
      <c r="F29" s="133"/>
      <c r="G29" s="133"/>
      <c r="H29" s="134"/>
      <c r="I29" s="133"/>
      <c r="M29" s="9"/>
      <c r="N29" s="9"/>
      <c r="O29" s="9"/>
      <c r="P29" s="9"/>
      <c r="Q29" s="9"/>
      <c r="R29" s="9"/>
    </row>
    <row r="30" spans="1:18" ht="15.75" customHeight="1" x14ac:dyDescent="0.25">
      <c r="A30" s="35" t="s">
        <v>53</v>
      </c>
      <c r="B30" s="18">
        <v>126606349</v>
      </c>
      <c r="C30" s="34"/>
      <c r="D30" s="132"/>
      <c r="E30" s="133"/>
      <c r="F30" s="133"/>
      <c r="G30" s="133"/>
      <c r="H30" s="134"/>
      <c r="I30" s="133"/>
      <c r="M30" s="9"/>
      <c r="N30" s="9"/>
      <c r="O30" s="9"/>
      <c r="P30" s="9"/>
      <c r="Q30" s="9"/>
      <c r="R30" s="9"/>
    </row>
    <row r="31" spans="1:18" ht="15.75" customHeight="1" x14ac:dyDescent="0.25">
      <c r="A31" s="35" t="s">
        <v>54</v>
      </c>
      <c r="B31" s="18">
        <v>889642081</v>
      </c>
      <c r="C31" s="34"/>
      <c r="D31" s="132"/>
      <c r="E31" s="133"/>
      <c r="F31" s="133"/>
      <c r="G31" s="133"/>
      <c r="H31" s="134"/>
      <c r="I31" s="133"/>
      <c r="M31" s="9"/>
      <c r="N31" s="9"/>
      <c r="O31" s="9"/>
      <c r="P31" s="9"/>
      <c r="Q31" s="9"/>
      <c r="R31" s="9"/>
    </row>
    <row r="32" spans="1:18" ht="15.75" customHeight="1" x14ac:dyDescent="0.25">
      <c r="A32" s="35" t="s">
        <v>55</v>
      </c>
      <c r="B32" s="18">
        <f>1567000+182731440+15821000+1425000+20505600+17733000+712500+33848500+712500+2850000</f>
        <v>277906540</v>
      </c>
      <c r="C32" s="34"/>
      <c r="D32" s="34"/>
      <c r="E32" s="9"/>
      <c r="F32" s="9"/>
      <c r="G32" s="9"/>
      <c r="H32" s="9"/>
      <c r="I32" s="9"/>
      <c r="M32" s="9"/>
      <c r="N32" s="9"/>
      <c r="O32" s="9"/>
      <c r="P32" s="9"/>
      <c r="Q32" s="9"/>
      <c r="R32" s="9"/>
    </row>
    <row r="33" spans="1:18" ht="15.75" customHeight="1" x14ac:dyDescent="0.25">
      <c r="A33" s="35" t="s">
        <v>56</v>
      </c>
      <c r="B33" s="18">
        <v>0</v>
      </c>
      <c r="C33" s="34"/>
      <c r="D33" s="34"/>
      <c r="E33" s="9"/>
      <c r="F33" s="9"/>
      <c r="G33" s="9"/>
      <c r="H33" s="9"/>
      <c r="I33" s="9"/>
      <c r="M33" s="9"/>
      <c r="N33" s="9"/>
      <c r="O33" s="9"/>
      <c r="P33" s="9"/>
      <c r="Q33" s="9"/>
      <c r="R33" s="9"/>
    </row>
    <row r="34" spans="1:18" ht="13" x14ac:dyDescent="0.25">
      <c r="A34" s="35" t="s">
        <v>57</v>
      </c>
      <c r="B34" s="18">
        <v>33523966</v>
      </c>
      <c r="C34" s="34"/>
      <c r="D34" s="34"/>
      <c r="E34" s="9"/>
      <c r="F34" s="9"/>
      <c r="G34" s="9"/>
      <c r="H34" s="9"/>
      <c r="I34" s="9"/>
      <c r="M34" s="9"/>
      <c r="N34" s="9"/>
      <c r="O34" s="9"/>
      <c r="P34" s="9"/>
      <c r="Q34" s="9"/>
      <c r="R34" s="9"/>
    </row>
    <row r="35" spans="1:18" ht="15.75" customHeight="1" x14ac:dyDescent="0.3">
      <c r="A35" s="35" t="s">
        <v>58</v>
      </c>
      <c r="B35" s="18">
        <v>0</v>
      </c>
      <c r="C35" s="34"/>
      <c r="D35" s="130"/>
      <c r="E35" s="131"/>
      <c r="F35" s="131"/>
      <c r="G35" s="131"/>
      <c r="H35" s="131"/>
      <c r="I35" s="131"/>
      <c r="M35" s="9"/>
      <c r="N35" s="9"/>
      <c r="O35" s="9"/>
      <c r="P35" s="9"/>
      <c r="Q35" s="9"/>
      <c r="R35" s="9"/>
    </row>
    <row r="36" spans="1:18" ht="15.75" customHeight="1" x14ac:dyDescent="0.25">
      <c r="A36" s="35" t="s">
        <v>59</v>
      </c>
      <c r="B36" s="18">
        <v>0</v>
      </c>
      <c r="C36" s="34"/>
      <c r="D36" s="132"/>
      <c r="E36" s="133"/>
      <c r="F36" s="133"/>
      <c r="G36" s="133"/>
      <c r="H36" s="134"/>
      <c r="I36" s="133"/>
      <c r="M36" s="9"/>
      <c r="N36" s="9"/>
      <c r="O36" s="9"/>
      <c r="P36" s="9"/>
      <c r="Q36" s="9"/>
      <c r="R36" s="9"/>
    </row>
    <row r="37" spans="1:18" ht="13" x14ac:dyDescent="0.25">
      <c r="A37" s="35" t="s">
        <v>60</v>
      </c>
      <c r="B37" s="18">
        <v>0</v>
      </c>
      <c r="C37" s="34"/>
      <c r="D37" s="132"/>
      <c r="E37" s="133"/>
      <c r="F37" s="133"/>
      <c r="G37" s="133"/>
      <c r="H37" s="134"/>
      <c r="I37" s="133"/>
      <c r="M37" s="9"/>
      <c r="N37" s="9"/>
      <c r="O37" s="9"/>
      <c r="P37" s="9"/>
      <c r="Q37" s="9"/>
      <c r="R37" s="9"/>
    </row>
    <row r="38" spans="1:18" ht="13" x14ac:dyDescent="0.25">
      <c r="A38" s="35" t="s">
        <v>61</v>
      </c>
      <c r="B38" s="18">
        <v>0</v>
      </c>
      <c r="C38" s="34"/>
      <c r="D38" s="132"/>
      <c r="E38" s="133"/>
      <c r="F38" s="133"/>
      <c r="G38" s="133"/>
      <c r="H38" s="134"/>
      <c r="I38" s="133"/>
      <c r="M38" s="9"/>
      <c r="N38" s="9"/>
      <c r="O38" s="9"/>
      <c r="P38" s="9"/>
      <c r="Q38" s="9"/>
      <c r="R38" s="9"/>
    </row>
    <row r="39" spans="1:18" ht="12.5" x14ac:dyDescent="0.25">
      <c r="A39" s="35" t="s">
        <v>62</v>
      </c>
      <c r="B39" s="18">
        <f>397993938+6231424</f>
        <v>404225362</v>
      </c>
      <c r="C39" s="9"/>
      <c r="D39" s="132"/>
      <c r="E39" s="133"/>
      <c r="F39" s="133"/>
      <c r="G39" s="133"/>
      <c r="H39" s="134"/>
      <c r="I39" s="133"/>
      <c r="M39" s="9"/>
      <c r="N39" s="9"/>
      <c r="O39" s="9"/>
      <c r="P39" s="9"/>
      <c r="Q39" s="9"/>
      <c r="R39" s="9"/>
    </row>
    <row r="40" spans="1:18" ht="12.5" x14ac:dyDescent="0.25">
      <c r="A40" s="10"/>
      <c r="B40" s="9"/>
      <c r="C40" s="9"/>
      <c r="D40" s="133"/>
      <c r="E40" s="133"/>
      <c r="F40" s="133"/>
      <c r="G40" s="133"/>
      <c r="H40" s="134"/>
      <c r="I40" s="133"/>
      <c r="M40" s="9"/>
      <c r="N40" s="9"/>
      <c r="O40" s="9"/>
      <c r="P40" s="9"/>
      <c r="Q40" s="9"/>
      <c r="R40" s="9"/>
    </row>
    <row r="41" spans="1:18" ht="12.5" x14ac:dyDescent="0.25">
      <c r="A41" s="10"/>
      <c r="B41" s="9"/>
      <c r="C41" s="9"/>
      <c r="D41" s="133"/>
      <c r="E41" s="133"/>
      <c r="F41" s="133"/>
      <c r="G41" s="134"/>
      <c r="H41" s="134"/>
      <c r="I41" s="133"/>
      <c r="M41" s="9"/>
      <c r="N41" s="9"/>
      <c r="O41" s="9"/>
      <c r="P41" s="9"/>
      <c r="Q41" s="9"/>
      <c r="R41" s="9"/>
    </row>
    <row r="42" spans="1:18" ht="12.5" x14ac:dyDescent="0.25">
      <c r="A42" s="10"/>
      <c r="B42" s="9"/>
      <c r="C42" s="9"/>
      <c r="D42" s="133"/>
      <c r="E42" s="133"/>
      <c r="F42" s="133"/>
      <c r="G42" s="133"/>
      <c r="H42" s="134"/>
      <c r="I42" s="133"/>
      <c r="M42" s="9"/>
      <c r="N42" s="9"/>
      <c r="O42" s="9"/>
      <c r="P42" s="9"/>
      <c r="Q42" s="9"/>
      <c r="R42" s="9"/>
    </row>
    <row r="43" spans="1:18" ht="12.5" x14ac:dyDescent="0.25">
      <c r="A43" s="10"/>
      <c r="B43" s="9"/>
      <c r="C43" s="9"/>
      <c r="D43" s="133"/>
      <c r="E43" s="133"/>
      <c r="F43" s="133"/>
      <c r="G43" s="133"/>
      <c r="H43" s="134"/>
      <c r="I43" s="133"/>
      <c r="M43" s="9"/>
      <c r="N43" s="9"/>
      <c r="O43" s="9"/>
      <c r="P43" s="9"/>
      <c r="Q43" s="9"/>
      <c r="R43" s="9"/>
    </row>
    <row r="44" spans="1:18" ht="12.5" x14ac:dyDescent="0.25">
      <c r="A44" s="10"/>
      <c r="B44" s="9"/>
      <c r="C44" s="9"/>
      <c r="D44" s="133"/>
      <c r="E44" s="133"/>
      <c r="F44" s="133"/>
      <c r="G44" s="133"/>
      <c r="H44" s="134"/>
      <c r="I44" s="133"/>
      <c r="M44" s="9"/>
      <c r="N44" s="9"/>
      <c r="O44" s="9"/>
      <c r="P44" s="9"/>
      <c r="Q44" s="9"/>
      <c r="R44" s="9"/>
    </row>
    <row r="45" spans="1:18" ht="12.5" x14ac:dyDescent="0.25">
      <c r="A45" s="10"/>
      <c r="B45" s="9"/>
      <c r="C45" s="9"/>
      <c r="D45" s="133"/>
      <c r="E45" s="133"/>
      <c r="F45" s="133"/>
      <c r="G45" s="133"/>
      <c r="H45" s="134"/>
      <c r="I45" s="133"/>
      <c r="M45" s="9"/>
      <c r="N45" s="9"/>
      <c r="O45" s="9"/>
      <c r="P45" s="9"/>
      <c r="Q45" s="9"/>
      <c r="R45" s="9"/>
    </row>
    <row r="46" spans="1:18" ht="12.5" x14ac:dyDescent="0.25">
      <c r="A46" s="10"/>
      <c r="B46" s="9"/>
      <c r="C46" s="9"/>
      <c r="D46" s="133"/>
      <c r="E46" s="133"/>
      <c r="F46" s="133"/>
      <c r="G46" s="133"/>
      <c r="H46" s="134"/>
      <c r="I46" s="133"/>
      <c r="M46" s="9"/>
      <c r="N46" s="9"/>
      <c r="O46" s="9"/>
      <c r="P46" s="9"/>
      <c r="Q46" s="9"/>
      <c r="R46" s="9"/>
    </row>
    <row r="47" spans="1:18" ht="12.5" x14ac:dyDescent="0.25">
      <c r="A47" s="10"/>
      <c r="B47" s="9"/>
      <c r="C47" s="9"/>
      <c r="D47" s="133"/>
      <c r="E47" s="133"/>
      <c r="F47" s="133"/>
      <c r="G47" s="133"/>
      <c r="H47" s="134"/>
      <c r="I47" s="133"/>
      <c r="M47" s="9"/>
      <c r="N47" s="9"/>
      <c r="O47" s="9"/>
      <c r="P47" s="9"/>
      <c r="Q47" s="9"/>
      <c r="R47" s="9"/>
    </row>
    <row r="48" spans="1:18" ht="12.5" x14ac:dyDescent="0.25">
      <c r="A48" s="10"/>
      <c r="B48" s="9"/>
      <c r="C48" s="9"/>
      <c r="D48" s="133"/>
      <c r="E48" s="133"/>
      <c r="F48" s="133"/>
      <c r="G48" s="133"/>
      <c r="H48" s="134"/>
      <c r="I48" s="133"/>
      <c r="M48" s="9"/>
      <c r="N48" s="9"/>
      <c r="O48" s="9"/>
      <c r="P48" s="9"/>
      <c r="Q48" s="9"/>
      <c r="R48" s="9"/>
    </row>
    <row r="49" spans="1:18" ht="12.5" x14ac:dyDescent="0.25">
      <c r="A49" s="10"/>
      <c r="B49" s="9"/>
      <c r="C49" s="9"/>
      <c r="D49" s="133"/>
      <c r="E49" s="133"/>
      <c r="F49" s="133"/>
      <c r="G49" s="133"/>
      <c r="H49" s="134"/>
      <c r="I49" s="133"/>
      <c r="M49" s="9"/>
      <c r="N49" s="9"/>
      <c r="O49" s="9"/>
      <c r="P49" s="9"/>
      <c r="Q49" s="9"/>
      <c r="R49" s="9"/>
    </row>
    <row r="50" spans="1:18" ht="12.5" x14ac:dyDescent="0.25">
      <c r="A50" s="10"/>
      <c r="B50" s="9"/>
      <c r="C50" s="9"/>
      <c r="D50" s="133"/>
      <c r="E50" s="133"/>
      <c r="F50" s="133"/>
      <c r="G50" s="133"/>
      <c r="H50" s="133"/>
      <c r="I50" s="133"/>
      <c r="M50" s="9"/>
      <c r="N50" s="9"/>
      <c r="O50" s="9"/>
      <c r="P50" s="9"/>
      <c r="Q50" s="9"/>
      <c r="R50" s="9"/>
    </row>
    <row r="51" spans="1:18" ht="12.5" x14ac:dyDescent="0.25">
      <c r="A51" s="10"/>
      <c r="B51" s="9"/>
      <c r="C51" s="9"/>
      <c r="D51" s="133"/>
      <c r="E51" s="133"/>
      <c r="F51" s="133"/>
      <c r="G51" s="133"/>
      <c r="H51" s="134"/>
      <c r="I51" s="133"/>
      <c r="M51" s="9"/>
      <c r="N51" s="9"/>
      <c r="O51" s="9"/>
      <c r="P51" s="9"/>
      <c r="Q51" s="9"/>
      <c r="R51" s="9"/>
    </row>
    <row r="52" spans="1:18" ht="12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 ht="12.5" x14ac:dyDescent="0.25">
      <c r="A54" s="10"/>
      <c r="B54" s="9"/>
      <c r="C54" s="9"/>
      <c r="D54" s="165"/>
      <c r="E54" s="165"/>
      <c r="F54" s="135"/>
      <c r="J54" s="9"/>
      <c r="K54" s="9"/>
      <c r="L54" s="9"/>
      <c r="M54" s="9"/>
      <c r="N54" s="9"/>
      <c r="O54" s="9"/>
      <c r="P54" s="9"/>
      <c r="Q54" s="9"/>
      <c r="R54" s="9"/>
    </row>
    <row r="55" spans="1:18" ht="12.5" x14ac:dyDescent="0.25">
      <c r="A55" s="10"/>
      <c r="B55" s="9"/>
      <c r="C55" s="9"/>
      <c r="D55" s="159"/>
      <c r="E55" s="159"/>
      <c r="F55" s="135"/>
      <c r="J55" s="9"/>
      <c r="K55" s="9"/>
      <c r="L55" s="9"/>
      <c r="M55" s="9"/>
      <c r="N55" s="9"/>
      <c r="O55" s="9"/>
      <c r="P55" s="9"/>
      <c r="Q55" s="9"/>
      <c r="R55" s="9"/>
    </row>
    <row r="56" spans="1:18" ht="12.5" x14ac:dyDescent="0.25">
      <c r="A56" s="10"/>
      <c r="B56" s="9"/>
      <c r="C56" s="9"/>
      <c r="D56" s="136"/>
      <c r="E56" s="136"/>
      <c r="F56" s="136"/>
      <c r="G56" s="163"/>
      <c r="K56" s="9"/>
      <c r="L56" s="9"/>
      <c r="M56" s="9"/>
      <c r="N56" s="9"/>
      <c r="O56" s="9"/>
      <c r="P56" s="9"/>
      <c r="Q56" s="9"/>
      <c r="R56" s="9"/>
    </row>
    <row r="57" spans="1:18" ht="12.5" x14ac:dyDescent="0.25">
      <c r="A57" s="10"/>
      <c r="B57" s="9"/>
      <c r="C57" s="9"/>
      <c r="D57" s="136"/>
      <c r="E57" s="136"/>
      <c r="F57" s="136"/>
      <c r="G57" s="159"/>
      <c r="K57" s="9"/>
      <c r="L57" s="9"/>
      <c r="M57" s="9"/>
      <c r="N57" s="9"/>
      <c r="O57" s="9"/>
      <c r="P57" s="9"/>
      <c r="Q57" s="9"/>
      <c r="R57" s="9"/>
    </row>
    <row r="58" spans="1:18" ht="12.5" x14ac:dyDescent="0.25">
      <c r="A58" s="10"/>
      <c r="B58" s="9"/>
      <c r="C58" s="9"/>
      <c r="D58" s="136"/>
      <c r="E58" s="136"/>
      <c r="F58" s="136"/>
      <c r="G58" s="159"/>
      <c r="K58" s="9"/>
      <c r="L58" s="9"/>
      <c r="M58" s="9"/>
      <c r="N58" s="9"/>
      <c r="O58" s="9"/>
      <c r="P58" s="9"/>
      <c r="Q58" s="9"/>
      <c r="R58" s="9"/>
    </row>
    <row r="59" spans="1:18" ht="12.5" x14ac:dyDescent="0.25">
      <c r="A59" s="10"/>
      <c r="B59" s="9"/>
      <c r="C59" s="9"/>
      <c r="D59" s="136"/>
      <c r="E59" s="136"/>
      <c r="F59" s="136"/>
      <c r="G59" s="159"/>
      <c r="K59" s="9"/>
      <c r="L59" s="9"/>
      <c r="M59" s="9"/>
      <c r="N59" s="9"/>
      <c r="O59" s="9"/>
      <c r="P59" s="9"/>
      <c r="Q59" s="9"/>
      <c r="R59" s="9"/>
    </row>
    <row r="60" spans="1:18" ht="12.5" x14ac:dyDescent="0.25">
      <c r="A60" s="10"/>
      <c r="B60" s="9"/>
      <c r="C60" s="9"/>
      <c r="D60" s="136"/>
      <c r="E60" s="136"/>
      <c r="F60" s="136"/>
      <c r="G60" s="159"/>
      <c r="K60" s="9"/>
      <c r="L60" s="9"/>
      <c r="M60" s="9"/>
      <c r="N60" s="9"/>
      <c r="O60" s="9"/>
      <c r="P60" s="9"/>
      <c r="Q60" s="9"/>
      <c r="R60" s="9"/>
    </row>
    <row r="61" spans="1:18" ht="12.5" x14ac:dyDescent="0.25">
      <c r="A61" s="10"/>
      <c r="B61" s="9"/>
      <c r="C61" s="9"/>
      <c r="D61" s="136"/>
      <c r="E61" s="136"/>
      <c r="F61" s="136"/>
      <c r="G61" s="163"/>
      <c r="K61" s="9"/>
      <c r="L61" s="9"/>
      <c r="M61" s="9"/>
      <c r="N61" s="9"/>
      <c r="O61" s="9"/>
      <c r="P61" s="9"/>
      <c r="Q61" s="9"/>
      <c r="R61" s="9"/>
    </row>
    <row r="62" spans="1:18" ht="12.5" x14ac:dyDescent="0.25">
      <c r="A62" s="10"/>
      <c r="B62" s="9"/>
      <c r="C62" s="9"/>
      <c r="D62" s="136"/>
      <c r="E62" s="136"/>
      <c r="F62" s="136"/>
      <c r="G62" s="159"/>
      <c r="K62" s="9"/>
      <c r="L62" s="9"/>
      <c r="M62" s="9"/>
      <c r="N62" s="9"/>
      <c r="O62" s="9"/>
      <c r="P62" s="9"/>
      <c r="Q62" s="9"/>
      <c r="R62" s="9"/>
    </row>
    <row r="63" spans="1:18" ht="12.5" x14ac:dyDescent="0.25">
      <c r="A63" s="10"/>
      <c r="B63" s="9"/>
      <c r="C63" s="9"/>
      <c r="D63" s="136"/>
      <c r="E63" s="136"/>
      <c r="F63" s="136"/>
      <c r="G63" s="159"/>
      <c r="K63" s="9"/>
      <c r="L63" s="9"/>
      <c r="M63" s="9"/>
      <c r="N63" s="9"/>
      <c r="O63" s="9"/>
      <c r="P63" s="9"/>
      <c r="Q63" s="9"/>
      <c r="R63" s="9"/>
    </row>
    <row r="64" spans="1:18" ht="12.5" x14ac:dyDescent="0.25">
      <c r="A64" s="10"/>
      <c r="B64" s="9"/>
      <c r="C64" s="9"/>
      <c r="D64" s="136"/>
      <c r="E64" s="136"/>
      <c r="F64" s="136"/>
      <c r="G64" s="159"/>
      <c r="K64" s="9"/>
      <c r="L64" s="9"/>
      <c r="M64" s="9"/>
      <c r="N64" s="9"/>
      <c r="O64" s="9"/>
      <c r="P64" s="9"/>
      <c r="Q64" s="9"/>
      <c r="R64" s="9"/>
    </row>
    <row r="65" spans="1:18" ht="12.5" x14ac:dyDescent="0.25">
      <c r="A65" s="10"/>
      <c r="B65" s="9"/>
      <c r="C65" s="9"/>
      <c r="D65" s="136"/>
      <c r="E65" s="136"/>
      <c r="F65" s="136"/>
      <c r="G65" s="159"/>
      <c r="K65" s="9"/>
      <c r="L65" s="9"/>
      <c r="M65" s="9"/>
      <c r="N65" s="9"/>
      <c r="O65" s="9"/>
      <c r="P65" s="9"/>
      <c r="Q65" s="9"/>
      <c r="R65" s="9"/>
    </row>
    <row r="66" spans="1:18" ht="12.5" x14ac:dyDescent="0.25">
      <c r="A66" s="10"/>
      <c r="B66" s="9"/>
      <c r="C66" s="9"/>
      <c r="D66" s="136"/>
      <c r="E66" s="136"/>
      <c r="F66" s="136"/>
      <c r="G66" s="159"/>
      <c r="K66" s="9"/>
      <c r="L66" s="9"/>
      <c r="M66" s="9"/>
      <c r="N66" s="9"/>
      <c r="O66" s="9"/>
      <c r="P66" s="9"/>
      <c r="Q66" s="9"/>
      <c r="R66" s="9"/>
    </row>
    <row r="67" spans="1:18" ht="12.5" x14ac:dyDescent="0.25">
      <c r="A67" s="10"/>
      <c r="B67" s="9"/>
      <c r="C67" s="9"/>
      <c r="D67" s="136"/>
      <c r="E67" s="136"/>
      <c r="F67" s="136"/>
      <c r="G67" s="159"/>
      <c r="K67" s="9"/>
      <c r="L67" s="9"/>
      <c r="M67" s="9"/>
      <c r="N67" s="9"/>
      <c r="O67" s="9"/>
      <c r="P67" s="9"/>
      <c r="Q67" s="9"/>
      <c r="R67" s="9"/>
    </row>
    <row r="68" spans="1:18" ht="12.5" x14ac:dyDescent="0.25">
      <c r="A68" s="10"/>
      <c r="B68" s="9"/>
      <c r="C68" s="9"/>
      <c r="D68" s="136"/>
      <c r="E68" s="136"/>
      <c r="F68" s="136"/>
      <c r="G68" s="159"/>
      <c r="K68" s="9"/>
      <c r="L68" s="9"/>
      <c r="M68" s="9"/>
      <c r="N68" s="9"/>
      <c r="O68" s="9"/>
      <c r="P68" s="9"/>
      <c r="Q68" s="9"/>
      <c r="R68" s="9"/>
    </row>
    <row r="69" spans="1:18" ht="12.5" x14ac:dyDescent="0.25">
      <c r="A69" s="10"/>
      <c r="B69" s="9"/>
      <c r="C69" s="9"/>
      <c r="D69" s="136"/>
      <c r="E69" s="136"/>
      <c r="F69" s="136"/>
      <c r="G69" s="159"/>
      <c r="K69" s="9"/>
      <c r="L69" s="9"/>
      <c r="M69" s="9"/>
      <c r="N69" s="9"/>
      <c r="O69" s="9"/>
      <c r="P69" s="9"/>
      <c r="Q69" s="9"/>
      <c r="R69" s="9"/>
    </row>
    <row r="70" spans="1:18" ht="12.5" x14ac:dyDescent="0.25">
      <c r="A70" s="10"/>
      <c r="B70" s="9"/>
      <c r="C70" s="9"/>
      <c r="D70" s="136"/>
      <c r="E70" s="136"/>
      <c r="F70" s="136"/>
      <c r="G70" s="159"/>
      <c r="K70" s="9"/>
      <c r="L70" s="9"/>
      <c r="M70" s="9"/>
      <c r="N70" s="9"/>
      <c r="O70" s="9"/>
      <c r="P70" s="9"/>
      <c r="Q70" s="9"/>
      <c r="R70" s="9"/>
    </row>
    <row r="71" spans="1:18" ht="12.5" x14ac:dyDescent="0.25">
      <c r="A71" s="10"/>
      <c r="B71" s="9"/>
      <c r="C71" s="9"/>
      <c r="D71" s="136"/>
      <c r="E71" s="136"/>
      <c r="F71" s="136"/>
      <c r="G71" s="159"/>
      <c r="K71" s="9"/>
      <c r="L71" s="9"/>
      <c r="M71" s="9"/>
      <c r="N71" s="9"/>
      <c r="O71" s="9"/>
      <c r="P71" s="9"/>
      <c r="Q71" s="9"/>
      <c r="R71" s="9"/>
    </row>
    <row r="72" spans="1:18" ht="12.5" x14ac:dyDescent="0.25">
      <c r="A72" s="10"/>
      <c r="B72" s="9"/>
      <c r="C72" s="9"/>
      <c r="D72" s="136"/>
      <c r="E72" s="136"/>
      <c r="F72" s="136"/>
      <c r="G72" s="159"/>
      <c r="K72" s="9"/>
      <c r="L72" s="9"/>
      <c r="M72" s="9"/>
      <c r="N72" s="9"/>
      <c r="O72" s="9"/>
      <c r="P72" s="9"/>
      <c r="Q72" s="9"/>
      <c r="R72" s="9"/>
    </row>
    <row r="73" spans="1:18" ht="12.5" x14ac:dyDescent="0.25">
      <c r="A73" s="10"/>
      <c r="B73" s="9"/>
      <c r="C73" s="9"/>
      <c r="D73" s="136"/>
      <c r="E73" s="136"/>
      <c r="F73" s="136"/>
      <c r="G73" s="159"/>
      <c r="K73" s="9"/>
      <c r="L73" s="9"/>
      <c r="M73" s="9"/>
      <c r="N73" s="9"/>
      <c r="O73" s="9"/>
      <c r="P73" s="9"/>
      <c r="Q73" s="9"/>
      <c r="R73" s="9"/>
    </row>
    <row r="74" spans="1:18" ht="12.5" x14ac:dyDescent="0.25">
      <c r="A74" s="10"/>
      <c r="B74" s="9"/>
      <c r="C74" s="9"/>
      <c r="D74" s="136"/>
      <c r="E74" s="136"/>
      <c r="F74" s="136"/>
      <c r="G74" s="159"/>
      <c r="K74" s="9"/>
      <c r="L74" s="9"/>
      <c r="M74" s="9"/>
      <c r="N74" s="9"/>
      <c r="O74" s="9"/>
      <c r="P74" s="9"/>
      <c r="Q74" s="9"/>
      <c r="R74" s="9"/>
    </row>
    <row r="75" spans="1:18" ht="12.5" x14ac:dyDescent="0.25">
      <c r="A75" s="10"/>
      <c r="B75" s="9"/>
      <c r="C75" s="9"/>
      <c r="D75" s="136"/>
      <c r="E75" s="136"/>
      <c r="F75" s="136"/>
      <c r="G75" s="159"/>
      <c r="K75" s="9"/>
      <c r="L75" s="9"/>
      <c r="M75" s="9"/>
      <c r="N75" s="9"/>
      <c r="O75" s="9"/>
      <c r="P75" s="9"/>
      <c r="Q75" s="9"/>
      <c r="R75" s="9"/>
    </row>
    <row r="76" spans="1:18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 spans="1:18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 spans="1:18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 spans="1:18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 spans="1:18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 spans="1:18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 spans="1:18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 spans="1:18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 spans="1:18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 spans="1:18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 spans="1:18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 spans="1:18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 spans="1:18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spans="1:18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 spans="1:18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 spans="1:18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 spans="1:18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spans="1:18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spans="1:18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spans="1:18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spans="1:18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spans="1:18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spans="1:18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 spans="1:18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 spans="1:18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 spans="1:18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 spans="1:18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 spans="1:18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 spans="1:18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 spans="1:18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 spans="1:18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spans="1:18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 spans="1:18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 spans="1:18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spans="1:18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 spans="1:18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 spans="1:18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spans="1:18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 spans="1:18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 spans="1:18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 spans="1:18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spans="1:18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 spans="1:18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spans="1:18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 spans="1:18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 spans="1:18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 spans="1:18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 spans="1:18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 spans="1:18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spans="1:18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 spans="1:18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 spans="1:18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spans="1:18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spans="1:18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 spans="1:18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 spans="1:18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 spans="1:18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 spans="1:18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 spans="1:18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spans="1:18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spans="1:18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 spans="1:18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 spans="1:18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 spans="1:18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 spans="1:18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 spans="1:18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spans="1:18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spans="1:18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 spans="1:18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 spans="1:18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spans="1:18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spans="1:18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 spans="1:18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 spans="1:18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 spans="1:18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 spans="1:18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 spans="1:18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1:18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spans="1:18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 spans="1:18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 spans="1:18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spans="1:18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 spans="1:18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 spans="1:18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 spans="1:18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spans="1:18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spans="1:18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spans="1:18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 spans="1:18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 spans="1:18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 spans="1:18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 spans="1:18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 spans="1:18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 spans="1:18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 spans="1:18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 spans="1:18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 spans="1:18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 spans="1:18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spans="1:18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 spans="1:18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spans="1:18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 spans="1:18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spans="1:18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spans="1:18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 spans="1:18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spans="1:18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 spans="1:18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spans="1:18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 spans="1:18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 spans="1:18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 spans="1:18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spans="1:18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 spans="1:18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 spans="1:18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 spans="1:18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 spans="1:18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 spans="1:18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 spans="1:18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 spans="1:18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spans="1:18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 spans="1:18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 spans="1:18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spans="1:18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 spans="1:18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 spans="1:18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 spans="1:18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 spans="1:18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 spans="1:18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 spans="1:18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spans="1:18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 spans="1:18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 spans="1:18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spans="1:18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 spans="1:18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spans="1:18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 spans="1:18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 spans="1:18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 spans="1:18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 spans="1:18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spans="1:18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 spans="1:18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 spans="1:18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 spans="1:18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spans="1:18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</row>
    <row r="277" spans="1:18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</row>
    <row r="279" spans="1:18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spans="1:18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</row>
    <row r="281" spans="1:18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</row>
    <row r="282" spans="1:18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</row>
    <row r="283" spans="1:18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spans="1:18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</row>
    <row r="286" spans="1:18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</row>
    <row r="287" spans="1:18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</row>
    <row r="288" spans="1:18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spans="1:18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</row>
    <row r="290" spans="1:18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spans="1:18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spans="1:18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</row>
    <row r="294" spans="1:18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spans="1:18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</row>
    <row r="296" spans="1:18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spans="1:18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</row>
    <row r="299" spans="1:18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spans="1:18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spans="1:18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</row>
    <row r="303" spans="1:18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</row>
    <row r="304" spans="1:18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spans="1:18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spans="1:18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spans="1:18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</row>
    <row r="313" spans="1:18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spans="1:18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</row>
    <row r="316" spans="1:18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spans="1:18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spans="1:18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spans="1:18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</row>
    <row r="323" spans="1:18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</row>
    <row r="324" spans="1:18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</row>
    <row r="325" spans="1:18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spans="1:18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</row>
    <row r="328" spans="1:18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spans="1:18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18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18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spans="1:18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1:18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 spans="1:18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 spans="1:18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spans="1:18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spans="1:18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</row>
    <row r="349" spans="1:18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spans="1:18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spans="1:18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</row>
    <row r="356" spans="1:18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spans="1:18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</row>
    <row r="360" spans="1:18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</row>
    <row r="361" spans="1:18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spans="1:18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 spans="1:18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</row>
    <row r="367" spans="1:18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</row>
    <row r="369" spans="1:18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 spans="1:18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</row>
    <row r="371" spans="1:18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</row>
    <row r="372" spans="1:18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</row>
    <row r="374" spans="1:18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</row>
    <row r="376" spans="1:18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spans="1:18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spans="1:18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</row>
    <row r="379" spans="1:18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spans="1:18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spans="1:18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</row>
    <row r="382" spans="1:18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spans="1:18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spans="1:18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spans="1:18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</row>
    <row r="386" spans="1:18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</row>
    <row r="387" spans="1:18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</row>
    <row r="388" spans="1:18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</row>
    <row r="389" spans="1:18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</row>
    <row r="390" spans="1:18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</row>
    <row r="391" spans="1:18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</row>
    <row r="393" spans="1:18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spans="1:18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spans="1:18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</row>
    <row r="401" spans="1:18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spans="1:18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spans="1:18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spans="1:18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spans="1:18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</row>
    <row r="406" spans="1:18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spans="1:18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</row>
    <row r="408" spans="1:18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spans="1:18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</row>
    <row r="410" spans="1:18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spans="1:18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spans="1:18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</row>
    <row r="415" spans="1:18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</row>
    <row r="416" spans="1:18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</row>
    <row r="418" spans="1:18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</row>
    <row r="419" spans="1:18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</row>
    <row r="420" spans="1:18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</row>
    <row r="421" spans="1:18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spans="1:18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spans="1:18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</row>
    <row r="426" spans="1:18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</row>
    <row r="429" spans="1:18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</row>
    <row r="430" spans="1:18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</row>
    <row r="433" spans="1:18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</row>
    <row r="434" spans="1:18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</row>
    <row r="435" spans="1:18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</row>
    <row r="436" spans="1:18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</row>
    <row r="437" spans="1:18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spans="1:18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</row>
    <row r="439" spans="1:18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spans="1:18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</row>
    <row r="441" spans="1:18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</row>
    <row r="443" spans="1:18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</row>
    <row r="444" spans="1:18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</row>
    <row r="445" spans="1:18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spans="1:18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spans="1:18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spans="1:18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spans="1:18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</row>
    <row r="450" spans="1:18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 spans="1:18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</row>
    <row r="453" spans="1:18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spans="1:18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</row>
    <row r="455" spans="1:18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spans="1:18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spans="1:18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</row>
    <row r="458" spans="1:18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</row>
    <row r="460" spans="1:18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</row>
    <row r="462" spans="1:18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</row>
    <row r="466" spans="1:18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</row>
    <row r="470" spans="1:18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spans="1:18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</row>
    <row r="472" spans="1:18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spans="1:18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</row>
    <row r="477" spans="1:18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</row>
    <row r="481" spans="1:18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spans="1:18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</row>
    <row r="483" spans="1:18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spans="1:18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</row>
    <row r="486" spans="1:18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spans="1:18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spans="1:18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</row>
    <row r="493" spans="1:18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</row>
    <row r="494" spans="1:18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spans="1:18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</row>
    <row r="498" spans="1:18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</row>
    <row r="499" spans="1:18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</row>
    <row r="500" spans="1:18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spans="1:18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</row>
    <row r="504" spans="1:18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</row>
    <row r="505" spans="1:18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spans="1:18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</row>
    <row r="508" spans="1:18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spans="1:18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spans="1:18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spans="1:18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spans="1:18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spans="1:18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</row>
    <row r="520" spans="1:18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spans="1:18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spans="1:18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spans="1:18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spans="1:18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spans="1:18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spans="1:18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</row>
    <row r="534" spans="1:18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spans="1:18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</row>
    <row r="541" spans="1:18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spans="1:18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</row>
    <row r="544" spans="1:18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</row>
    <row r="545" spans="1:18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spans="1:18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spans="1:18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spans="1:18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spans="1:18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spans="1:18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</row>
    <row r="552" spans="1:18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</row>
    <row r="553" spans="1:18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spans="1:18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spans="1:18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</row>
    <row r="557" spans="1:18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spans="1:18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</row>
    <row r="560" spans="1:18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spans="1:18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</row>
    <row r="565" spans="1:18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</row>
    <row r="568" spans="1:18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</row>
    <row r="570" spans="1:18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</row>
    <row r="572" spans="1:18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</row>
    <row r="574" spans="1:18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spans="1:18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spans="1:18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</row>
    <row r="579" spans="1:18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</row>
    <row r="584" spans="1:18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spans="1:18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</row>
    <row r="587" spans="1:18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spans="1:18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spans="1:18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</row>
    <row r="592" spans="1:18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spans="1:18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</row>
    <row r="600" spans="1:18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spans="1:18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spans="1:18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spans="1:18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spans="1:18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spans="1:18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</row>
    <row r="612" spans="1:18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spans="1:18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spans="1:18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</row>
    <row r="616" spans="1:18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</row>
    <row r="618" spans="1:18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spans="1:18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</row>
    <row r="622" spans="1:18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</row>
    <row r="624" spans="1:18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</row>
    <row r="626" spans="1:18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</row>
    <row r="629" spans="1:18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spans="1:18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spans="1:18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</row>
    <row r="637" spans="1:18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</row>
    <row r="638" spans="1:18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</row>
    <row r="639" spans="1:18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spans="1:18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spans="1:18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spans="1:18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spans="1:18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spans="1:18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spans="1:18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</row>
    <row r="647" spans="1:18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spans="1:18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</row>
    <row r="649" spans="1:18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</row>
    <row r="650" spans="1:18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</row>
    <row r="655" spans="1:18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spans="1:18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spans="1:18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</row>
    <row r="658" spans="1:18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spans="1:18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</row>
    <row r="660" spans="1:18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</row>
    <row r="661" spans="1:18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spans="1:18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spans="1:18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</row>
    <row r="665" spans="1:18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spans="1:18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spans="1:18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spans="1:18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</row>
    <row r="670" spans="1:18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</row>
    <row r="673" spans="1:18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spans="1:18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</row>
    <row r="676" spans="1:18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spans="1:18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spans="1:18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</row>
    <row r="687" spans="1:18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spans="1:18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spans="1:18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spans="1:18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</row>
    <row r="692" spans="1:18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spans="1:18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spans="1:18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</row>
    <row r="695" spans="1:18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</row>
    <row r="698" spans="1:18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</row>
    <row r="699" spans="1:18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spans="1:18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</row>
    <row r="702" spans="1:18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</row>
    <row r="703" spans="1:18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</row>
    <row r="705" spans="1:18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spans="1:18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spans="1:18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</row>
    <row r="709" spans="1:18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spans="1:18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</row>
    <row r="712" spans="1:18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</row>
    <row r="713" spans="1:18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spans="1:18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spans="1:18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spans="1:18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spans="1:18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spans="1:18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spans="1:18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spans="1:18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spans="1:18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spans="1:18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</row>
    <row r="729" spans="1:18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</row>
    <row r="730" spans="1:18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spans="1:18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spans="1:18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</row>
    <row r="735" spans="1:18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spans="1:18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</row>
    <row r="737" spans="1:18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</row>
    <row r="739" spans="1:18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</row>
    <row r="741" spans="1:18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</row>
    <row r="742" spans="1:18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spans="1:18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spans="1:18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spans="1:18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spans="1:18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spans="1:18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spans="1:18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</row>
    <row r="758" spans="1:18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spans="1:18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</row>
    <row r="760" spans="1:18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spans="1:18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</row>
    <row r="763" spans="1:18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</row>
    <row r="765" spans="1:18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</row>
    <row r="769" spans="1:18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spans="1:18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</row>
    <row r="782" spans="1:18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</row>
    <row r="783" spans="1:18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spans="1:18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</row>
    <row r="790" spans="1:18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spans="1:18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</row>
    <row r="793" spans="1:18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spans="1:18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spans="1:18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spans="1:18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spans="1:18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</row>
    <row r="800" spans="1:18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</row>
    <row r="804" spans="1:18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spans="1:18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spans="1:18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</row>
    <row r="808" spans="1:18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</row>
    <row r="809" spans="1:18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spans="1:18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</row>
    <row r="811" spans="1:18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spans="1:18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spans="1:18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spans="1:18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</row>
    <row r="820" spans="1:18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</row>
    <row r="822" spans="1:18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</row>
    <row r="825" spans="1:18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</row>
    <row r="826" spans="1:18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spans="1:18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spans="1:18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spans="1:18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spans="1:18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spans="1:18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</row>
    <row r="838" spans="1:18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spans="1:18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</row>
    <row r="840" spans="1:18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</row>
    <row r="841" spans="1:18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</row>
    <row r="842" spans="1:18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spans="1:18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spans="1:18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spans="1:18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spans="1:18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</row>
    <row r="853" spans="1:18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spans="1:18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spans="1:18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</row>
    <row r="856" spans="1:18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spans="1:18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</row>
    <row r="862" spans="1:18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spans="1:18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</row>
    <row r="865" spans="1:18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</row>
    <row r="866" spans="1:18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</row>
    <row r="870" spans="1:18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</row>
    <row r="873" spans="1:18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spans="1:18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</row>
    <row r="879" spans="1:18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</row>
    <row r="881" spans="1:18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spans="1:18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spans="1:18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spans="1:18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spans="1:18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spans="1:18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spans="1:18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spans="1:18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spans="1:18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spans="1:18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</row>
    <row r="896" spans="1:18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spans="1:18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</row>
    <row r="898" spans="1:18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</row>
    <row r="900" spans="1:18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</row>
    <row r="901" spans="1:18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spans="1:18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spans="1:18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</row>
    <row r="911" spans="1:18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</row>
    <row r="912" spans="1:18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spans="1:18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</row>
    <row r="915" spans="1:18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spans="1:18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spans="1:18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</row>
    <row r="920" spans="1:18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</row>
    <row r="924" spans="1:18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</row>
    <row r="926" spans="1:18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</row>
    <row r="927" spans="1:18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</row>
    <row r="929" spans="1:18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spans="1:18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spans="1:18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spans="1:18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</row>
    <row r="939" spans="1:18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spans="1:18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spans="1:18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</row>
    <row r="944" spans="1:18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spans="1:18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</row>
    <row r="948" spans="1:18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spans="1:18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</row>
    <row r="952" spans="1:18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spans="1:18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spans="1:18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spans="1:18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</row>
    <row r="961" spans="1:18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spans="1:18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spans="1:18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</row>
    <row r="966" spans="1:18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spans="1:18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spans="1:18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</row>
    <row r="973" spans="1:18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spans="1:18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spans="1:18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spans="1:18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spans="1:18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spans="1:18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</row>
    <row r="988" spans="1:18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</row>
    <row r="991" spans="1:18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</row>
    <row r="994" spans="1:18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</row>
    <row r="995" spans="1:18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</row>
    <row r="997" spans="1:18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</row>
    <row r="998" spans="1:18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</row>
    <row r="999" spans="1:18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</row>
    <row r="1001" spans="1:18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</row>
    <row r="1002" spans="1:18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</row>
    <row r="1003" spans="1:18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</row>
    <row r="1005" spans="1:18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</row>
    <row r="1006" spans="1:18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</row>
    <row r="1007" spans="1:18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</row>
    <row r="1008" spans="1:18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</row>
    <row r="1009" spans="1:18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</row>
  </sheetData>
  <mergeCells count="6">
    <mergeCell ref="G61:G75"/>
    <mergeCell ref="D13:E13"/>
    <mergeCell ref="D14:E19"/>
    <mergeCell ref="D54:D55"/>
    <mergeCell ref="E54:E55"/>
    <mergeCell ref="G56:G60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>
      <selection activeCell="B25" sqref="B25:B26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3" t="s">
        <v>1</v>
      </c>
      <c r="B1" s="79" t="s">
        <v>12</v>
      </c>
      <c r="C1" s="10"/>
      <c r="D1" s="13" t="s">
        <v>194</v>
      </c>
      <c r="E1" s="60" t="s">
        <v>26</v>
      </c>
      <c r="F1" s="13">
        <v>1</v>
      </c>
      <c r="G1" s="13" t="s">
        <v>177</v>
      </c>
      <c r="H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80" t="s">
        <v>104</v>
      </c>
      <c r="C2" s="22"/>
      <c r="D2" s="16" t="s">
        <v>178</v>
      </c>
      <c r="E2" s="15" t="s">
        <v>179</v>
      </c>
      <c r="F2" s="15">
        <v>17</v>
      </c>
      <c r="G2" s="23">
        <v>17</v>
      </c>
      <c r="H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79" t="s">
        <v>31</v>
      </c>
      <c r="C3" s="10"/>
      <c r="D3" s="16" t="s">
        <v>181</v>
      </c>
      <c r="E3" s="15" t="s">
        <v>182</v>
      </c>
      <c r="F3" s="27">
        <v>13</v>
      </c>
      <c r="G3" s="23">
        <f t="shared" ref="G3:G8" si="0">SUM(F3)</f>
        <v>13</v>
      </c>
      <c r="H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27">
        <f>(30+30+47+60+214+153+153+246+70.6+152.8+160+134+91.7)*10.8</f>
        <v>16654.680000000004</v>
      </c>
      <c r="G4" s="23">
        <f t="shared" si="0"/>
        <v>16654.680000000004</v>
      </c>
      <c r="H4" s="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27">
        <v>0</v>
      </c>
      <c r="G5" s="23">
        <f t="shared" si="0"/>
        <v>0</v>
      </c>
      <c r="H5" s="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79" t="s">
        <v>64</v>
      </c>
      <c r="C6" s="10"/>
      <c r="D6" s="16" t="s">
        <v>184</v>
      </c>
      <c r="E6" s="15" t="s">
        <v>183</v>
      </c>
      <c r="F6" s="27">
        <v>0</v>
      </c>
      <c r="G6" s="23">
        <f t="shared" si="0"/>
        <v>0</v>
      </c>
      <c r="H6" s="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27">
        <v>0</v>
      </c>
      <c r="G7" s="23">
        <f t="shared" si="0"/>
        <v>0</v>
      </c>
      <c r="H7" s="9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3" x14ac:dyDescent="0.3">
      <c r="A8" s="61" t="s">
        <v>187</v>
      </c>
      <c r="B8" s="81">
        <v>2018</v>
      </c>
      <c r="C8" s="63"/>
      <c r="D8" s="16" t="s">
        <v>186</v>
      </c>
      <c r="E8" s="15" t="s">
        <v>179</v>
      </c>
      <c r="F8" s="15">
        <v>0</v>
      </c>
      <c r="G8" s="23">
        <f t="shared" si="0"/>
        <v>0</v>
      </c>
      <c r="H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23</v>
      </c>
      <c r="B9" s="82">
        <f>G2</f>
        <v>17</v>
      </c>
      <c r="C9" s="25"/>
      <c r="D9" s="16" t="s">
        <v>180</v>
      </c>
      <c r="E9" s="15"/>
      <c r="F9" s="15" t="s">
        <v>31</v>
      </c>
      <c r="G9" s="23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3" x14ac:dyDescent="0.3">
      <c r="A11" s="61" t="s">
        <v>190</v>
      </c>
      <c r="B11" s="84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3" x14ac:dyDescent="0.3">
      <c r="A12" s="61" t="s">
        <v>192</v>
      </c>
      <c r="B12" s="84">
        <f>G3</f>
        <v>13</v>
      </c>
      <c r="C12" s="72"/>
      <c r="D12" s="10"/>
      <c r="E12" s="9"/>
      <c r="F12" s="10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13" x14ac:dyDescent="0.3">
      <c r="A13" s="61" t="s">
        <v>35</v>
      </c>
      <c r="B13" s="84">
        <f>G5</f>
        <v>0</v>
      </c>
      <c r="C13" s="72"/>
      <c r="D13" s="154" t="s">
        <v>36</v>
      </c>
      <c r="E13" s="156"/>
      <c r="F13" s="10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3" x14ac:dyDescent="0.3">
      <c r="A14" s="61" t="s">
        <v>37</v>
      </c>
      <c r="B14" s="84">
        <f>G7</f>
        <v>0</v>
      </c>
      <c r="C14" s="72"/>
      <c r="D14" s="157" t="s">
        <v>105</v>
      </c>
      <c r="E14" s="149"/>
      <c r="F14" s="10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3" t="s">
        <v>39</v>
      </c>
      <c r="B15" s="85">
        <f ca="1">SUBTOTAL(9,B18:B55)</f>
        <v>295481099.1217705</v>
      </c>
      <c r="C15" s="32"/>
      <c r="D15" s="158"/>
      <c r="E15" s="160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0"/>
      <c r="B16" s="9"/>
      <c r="C16" s="9"/>
      <c r="D16" s="158"/>
      <c r="E16" s="160"/>
      <c r="F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</row>
    <row r="18" spans="1:19" ht="15.75" customHeight="1" x14ac:dyDescent="0.25">
      <c r="A18" s="35" t="s">
        <v>41</v>
      </c>
      <c r="B18" s="18">
        <v>0</v>
      </c>
      <c r="C18" s="10"/>
      <c r="D18" s="158"/>
      <c r="E18" s="160"/>
      <c r="F18" s="37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35" t="s">
        <v>42</v>
      </c>
      <c r="B19" s="19">
        <f ca="1">SUBTOTAL(9,B20:B23)</f>
        <v>60695694.225442097</v>
      </c>
      <c r="C19" s="10"/>
      <c r="D19" s="158"/>
      <c r="E19" s="160"/>
      <c r="F19" s="37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38" t="s">
        <v>43</v>
      </c>
      <c r="B20" s="18">
        <v>0</v>
      </c>
      <c r="C20" s="10"/>
      <c r="D20" s="161"/>
      <c r="E20" s="152"/>
      <c r="F20" s="37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38" t="s">
        <v>44</v>
      </c>
      <c r="B21" s="18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0"/>
      <c r="D21" s="25"/>
      <c r="E21" s="37"/>
      <c r="F21" s="37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38" t="s">
        <v>45</v>
      </c>
      <c r="B22" s="18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0"/>
      <c r="D22" s="25"/>
      <c r="E22" s="37"/>
      <c r="F22" s="37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35" t="s">
        <v>47</v>
      </c>
      <c r="B24" s="19">
        <f ca="1">SUBTOTAL(9,B25:B26)</f>
        <v>32841694.036047701</v>
      </c>
      <c r="C24" s="10"/>
      <c r="D24" s="25"/>
      <c r="E24" s="36"/>
      <c r="F24" s="37"/>
      <c r="G24" s="1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38" t="s">
        <v>48</v>
      </c>
      <c r="B25" s="98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35" t="s">
        <v>50</v>
      </c>
      <c r="B27" s="98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35" t="s">
        <v>51</v>
      </c>
      <c r="B28" s="98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35" t="s">
        <v>52</v>
      </c>
      <c r="B29" s="98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35" t="s">
        <v>53</v>
      </c>
      <c r="B30" s="18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35" t="s">
        <v>54</v>
      </c>
      <c r="B31" s="18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35" t="s">
        <v>62</v>
      </c>
      <c r="B39" s="18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spans="1:19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  <row r="1007" spans="1:19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</row>
    <row r="1008" spans="1:19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</row>
    <row r="1009" spans="1:19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G1" sqref="G1:G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3" t="s">
        <v>1</v>
      </c>
      <c r="B1" s="79" t="s">
        <v>13</v>
      </c>
      <c r="C1" s="10"/>
      <c r="D1" s="13" t="s">
        <v>194</v>
      </c>
      <c r="E1" s="60" t="s">
        <v>26</v>
      </c>
      <c r="F1" s="117" t="s">
        <v>176</v>
      </c>
      <c r="G1" s="124" t="s">
        <v>177</v>
      </c>
      <c r="H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80" t="s">
        <v>106</v>
      </c>
      <c r="C2" s="22"/>
      <c r="D2" s="16" t="s">
        <v>178</v>
      </c>
      <c r="E2" s="15" t="s">
        <v>179</v>
      </c>
      <c r="F2" s="79">
        <v>2.5</v>
      </c>
      <c r="G2" s="125">
        <f t="shared" ref="G2:G8" si="0">SUM(F2)</f>
        <v>2.5</v>
      </c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79"/>
      <c r="C3" s="10"/>
      <c r="D3" s="16" t="s">
        <v>181</v>
      </c>
      <c r="E3" s="15" t="s">
        <v>182</v>
      </c>
      <c r="F3" s="145">
        <v>0</v>
      </c>
      <c r="G3" s="125">
        <f t="shared" si="0"/>
        <v>0</v>
      </c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45">
        <v>0</v>
      </c>
      <c r="G4" s="125">
        <f t="shared" si="0"/>
        <v>0</v>
      </c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45">
        <v>0</v>
      </c>
      <c r="G5" s="125">
        <f t="shared" si="0"/>
        <v>0</v>
      </c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79" t="s">
        <v>64</v>
      </c>
      <c r="C6" s="10"/>
      <c r="D6" s="16" t="s">
        <v>184</v>
      </c>
      <c r="E6" s="15" t="s">
        <v>183</v>
      </c>
      <c r="F6" s="145">
        <v>0</v>
      </c>
      <c r="G6" s="125">
        <f t="shared" si="0"/>
        <v>0</v>
      </c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23">
        <v>0</v>
      </c>
      <c r="G7" s="146">
        <f t="shared" si="0"/>
        <v>0</v>
      </c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2019</v>
      </c>
      <c r="C8" s="63"/>
      <c r="D8" s="16" t="s">
        <v>186</v>
      </c>
      <c r="E8" s="15" t="s">
        <v>179</v>
      </c>
      <c r="F8" s="14">
        <v>0</v>
      </c>
      <c r="G8" s="23">
        <f t="shared" si="0"/>
        <v>0</v>
      </c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82">
        <f>G2</f>
        <v>2.5</v>
      </c>
      <c r="C9" s="25"/>
      <c r="D9" s="16" t="s">
        <v>180</v>
      </c>
      <c r="E9" s="15"/>
      <c r="F9" s="15" t="s">
        <v>31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/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/>
      <c r="C12" s="72"/>
      <c r="F12" s="10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/>
      <c r="C13" s="72"/>
      <c r="D13" s="154" t="s">
        <v>36</v>
      </c>
      <c r="E13" s="156"/>
      <c r="F13" s="10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/>
      <c r="C14" s="72"/>
      <c r="D14" s="157"/>
      <c r="E14" s="149"/>
      <c r="F14" s="10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85">
        <f ca="1">SUBTOTAL(9,B19:B55)</f>
        <v>43016606.219999991</v>
      </c>
      <c r="C15" s="32"/>
      <c r="D15" s="161"/>
      <c r="E15" s="152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40</v>
      </c>
      <c r="B17" s="33" t="s">
        <v>28</v>
      </c>
      <c r="C17" s="34"/>
      <c r="D17" s="34"/>
      <c r="E17" s="34"/>
      <c r="F17" s="34"/>
      <c r="G17" s="20"/>
      <c r="H17" s="10"/>
      <c r="I17" s="20"/>
      <c r="J17" s="20"/>
      <c r="K17" s="2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/>
      <c r="C18" s="10"/>
      <c r="D18" s="25"/>
      <c r="E18" s="37"/>
      <c r="F18" s="37"/>
      <c r="G18" s="10"/>
      <c r="H18" s="9"/>
      <c r="I18" s="10"/>
      <c r="J18" s="10"/>
      <c r="K18" s="10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1199104.21</v>
      </c>
      <c r="C19" s="10"/>
      <c r="D19" s="25"/>
      <c r="E19" s="36"/>
      <c r="F19" s="37"/>
      <c r="G19" s="10"/>
      <c r="H19" s="9"/>
      <c r="I19" s="10"/>
      <c r="J19" s="10"/>
      <c r="K19" s="10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I20" s="10"/>
      <c r="J20" s="10"/>
      <c r="K20" s="10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0"/>
      <c r="D21" s="25"/>
      <c r="E21" s="37"/>
      <c r="F21" s="37"/>
      <c r="G21" s="10"/>
      <c r="H21" s="9"/>
      <c r="I21" s="10"/>
      <c r="J21" s="10"/>
      <c r="K21" s="10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v>0</v>
      </c>
      <c r="C22" s="10"/>
      <c r="D22" s="25"/>
      <c r="E22" s="37"/>
      <c r="F22" s="37"/>
      <c r="G22" s="10"/>
      <c r="H22" s="9"/>
      <c r="I22" s="10"/>
      <c r="J22" s="10"/>
      <c r="K22" s="10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I23" s="10"/>
      <c r="J23" s="10"/>
      <c r="K23" s="10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>SUBTOTAL(9,B25:B26)</f>
        <v>0</v>
      </c>
      <c r="C24" s="10"/>
      <c r="D24" s="25"/>
      <c r="E24" s="36"/>
      <c r="F24" s="37"/>
      <c r="G24" s="10"/>
      <c r="H24" s="9"/>
      <c r="I24" s="10"/>
      <c r="J24" s="10"/>
      <c r="K24" s="10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workbookViewId="0">
      <selection activeCell="L1" sqref="L1:L1048576"/>
    </sheetView>
  </sheetViews>
  <sheetFormatPr defaultColWidth="12.6328125" defaultRowHeight="15.75" customHeight="1" x14ac:dyDescent="0.25"/>
  <cols>
    <col min="1" max="1" width="42.7265625" customWidth="1"/>
    <col min="2" max="2" width="18.36328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3" t="s">
        <v>1</v>
      </c>
      <c r="B1" s="15" t="s">
        <v>14</v>
      </c>
      <c r="C1" s="10"/>
      <c r="D1" s="13" t="s">
        <v>194</v>
      </c>
      <c r="E1" s="60" t="s">
        <v>26</v>
      </c>
      <c r="F1" s="13">
        <v>1</v>
      </c>
      <c r="G1" s="13">
        <v>2.1</v>
      </c>
      <c r="H1" s="13">
        <v>2.2000000000000002</v>
      </c>
      <c r="I1" s="13">
        <v>3.1</v>
      </c>
      <c r="J1" s="13">
        <v>3.2</v>
      </c>
      <c r="K1" s="13">
        <v>4</v>
      </c>
      <c r="L1" s="13">
        <v>5</v>
      </c>
      <c r="M1" s="13" t="s">
        <v>177</v>
      </c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15.75" customHeight="1" x14ac:dyDescent="0.25">
      <c r="A2" s="13" t="s">
        <v>0</v>
      </c>
      <c r="B2" s="21" t="s">
        <v>107</v>
      </c>
      <c r="C2" s="22"/>
      <c r="D2" s="16" t="s">
        <v>178</v>
      </c>
      <c r="E2" s="15" t="s">
        <v>179</v>
      </c>
      <c r="F2" s="15">
        <v>10</v>
      </c>
      <c r="G2" s="23">
        <v>14.3</v>
      </c>
      <c r="H2" s="23">
        <v>10.199999999999999</v>
      </c>
      <c r="I2" s="23">
        <v>8.5</v>
      </c>
      <c r="J2" s="23">
        <v>13.5</v>
      </c>
      <c r="K2" s="23">
        <v>47.2</v>
      </c>
      <c r="L2" s="23">
        <v>7.6</v>
      </c>
      <c r="M2" s="23">
        <f t="shared" ref="M2:M8" si="0">SUM(F2:L2)</f>
        <v>111.3</v>
      </c>
      <c r="N2" s="9"/>
      <c r="O2" s="9"/>
      <c r="P2" s="9"/>
      <c r="Q2" s="9"/>
      <c r="R2" s="9"/>
      <c r="S2" s="9"/>
      <c r="T2" s="9"/>
      <c r="U2" s="9"/>
      <c r="V2" s="9"/>
      <c r="W2" s="9"/>
    </row>
    <row r="3" spans="1:23" ht="15.75" customHeight="1" x14ac:dyDescent="0.25">
      <c r="A3" s="13" t="s">
        <v>180</v>
      </c>
      <c r="B3" s="15"/>
      <c r="C3" s="10"/>
      <c r="D3" s="16" t="s">
        <v>181</v>
      </c>
      <c r="E3" s="15" t="s">
        <v>182</v>
      </c>
      <c r="F3" s="23"/>
      <c r="G3" s="23"/>
      <c r="H3" s="23"/>
      <c r="I3" s="23"/>
      <c r="J3" s="23"/>
      <c r="K3" s="23"/>
      <c r="L3" s="23"/>
      <c r="M3" s="23">
        <f t="shared" si="0"/>
        <v>0</v>
      </c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ht="30.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23"/>
      <c r="G4" s="23"/>
      <c r="H4" s="23"/>
      <c r="I4" s="23"/>
      <c r="J4" s="23"/>
      <c r="K4" s="23"/>
      <c r="L4" s="23"/>
      <c r="M4" s="23">
        <f t="shared" si="0"/>
        <v>0</v>
      </c>
      <c r="N4" s="9"/>
      <c r="O4" s="9"/>
      <c r="P4" s="9"/>
      <c r="Q4" s="9"/>
      <c r="R4" s="9"/>
      <c r="S4" s="9"/>
      <c r="T4" s="9"/>
      <c r="U4" s="9"/>
      <c r="V4" s="9"/>
      <c r="W4" s="9"/>
    </row>
    <row r="5" spans="1:23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23"/>
      <c r="G5" s="23"/>
      <c r="H5" s="23"/>
      <c r="I5" s="23"/>
      <c r="J5" s="23"/>
      <c r="K5" s="23"/>
      <c r="L5" s="23"/>
      <c r="M5" s="23">
        <f t="shared" si="0"/>
        <v>0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ht="15.75" customHeight="1" x14ac:dyDescent="0.25">
      <c r="A6" s="13" t="s">
        <v>21</v>
      </c>
      <c r="B6" s="15" t="s">
        <v>64</v>
      </c>
      <c r="C6" s="10"/>
      <c r="D6" s="16" t="s">
        <v>184</v>
      </c>
      <c r="E6" s="15" t="s">
        <v>183</v>
      </c>
      <c r="F6" s="23"/>
      <c r="G6" s="23"/>
      <c r="H6" s="23"/>
      <c r="I6" s="23"/>
      <c r="J6" s="23"/>
      <c r="K6" s="23"/>
      <c r="L6" s="23"/>
      <c r="M6" s="23">
        <f t="shared" si="0"/>
        <v>0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ht="13" x14ac:dyDescent="0.3">
      <c r="A7" s="61" t="s">
        <v>185</v>
      </c>
      <c r="B7" s="43">
        <v>2016</v>
      </c>
      <c r="C7" s="63"/>
      <c r="D7" s="16" t="s">
        <v>186</v>
      </c>
      <c r="E7" s="15" t="s">
        <v>182</v>
      </c>
      <c r="F7" s="23"/>
      <c r="G7" s="23"/>
      <c r="H7" s="23"/>
      <c r="I7" s="23"/>
      <c r="J7" s="23"/>
      <c r="K7" s="23"/>
      <c r="L7" s="23"/>
      <c r="M7" s="23">
        <f t="shared" si="0"/>
        <v>0</v>
      </c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3" x14ac:dyDescent="0.3">
      <c r="A8" s="61" t="s">
        <v>187</v>
      </c>
      <c r="B8" s="43"/>
      <c r="C8" s="63"/>
      <c r="D8" s="16" t="s">
        <v>186</v>
      </c>
      <c r="E8" s="15" t="s">
        <v>179</v>
      </c>
      <c r="F8" s="14"/>
      <c r="G8" s="23"/>
      <c r="H8" s="23"/>
      <c r="I8" s="23"/>
      <c r="J8" s="23"/>
      <c r="K8" s="23"/>
      <c r="L8" s="23"/>
      <c r="M8" s="23">
        <f t="shared" si="0"/>
        <v>0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ht="15.75" customHeight="1" x14ac:dyDescent="0.25">
      <c r="A9" s="13" t="s">
        <v>23</v>
      </c>
      <c r="B9" s="48">
        <f>M2</f>
        <v>111.3</v>
      </c>
      <c r="C9" s="25"/>
      <c r="D9" s="16" t="s">
        <v>180</v>
      </c>
      <c r="E9" s="15"/>
      <c r="F9" s="15" t="s">
        <v>31</v>
      </c>
      <c r="G9" s="15" t="s">
        <v>31</v>
      </c>
      <c r="H9" s="15" t="s">
        <v>218</v>
      </c>
      <c r="I9" s="15" t="s">
        <v>218</v>
      </c>
      <c r="J9" s="15" t="s">
        <v>31</v>
      </c>
      <c r="K9" s="15" t="s">
        <v>218</v>
      </c>
      <c r="L9" s="15" t="s">
        <v>31</v>
      </c>
      <c r="M9" s="23"/>
      <c r="N9" s="9"/>
      <c r="O9" s="9"/>
      <c r="P9" s="9"/>
      <c r="Q9" s="9"/>
      <c r="R9" s="9"/>
      <c r="S9" s="9"/>
      <c r="T9" s="9"/>
      <c r="U9" s="9"/>
      <c r="V9" s="9"/>
      <c r="W9" s="9"/>
    </row>
    <row r="10" spans="1:23" ht="13" x14ac:dyDescent="0.3">
      <c r="A10" s="61" t="s">
        <v>188</v>
      </c>
      <c r="B10" s="69"/>
      <c r="C10" s="70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23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3" ht="13" x14ac:dyDescent="0.3">
      <c r="A11" s="61" t="s">
        <v>190</v>
      </c>
      <c r="B11" s="71">
        <v>5</v>
      </c>
      <c r="C11" s="72"/>
      <c r="D11" s="16" t="s">
        <v>191</v>
      </c>
      <c r="E11" s="15"/>
      <c r="F11" s="69" t="s">
        <v>199</v>
      </c>
      <c r="G11" s="69" t="s">
        <v>199</v>
      </c>
      <c r="H11" s="69" t="s">
        <v>199</v>
      </c>
      <c r="I11" s="69" t="s">
        <v>189</v>
      </c>
      <c r="J11" s="69" t="s">
        <v>189</v>
      </c>
      <c r="K11" s="69" t="s">
        <v>189</v>
      </c>
      <c r="L11" s="69" t="s">
        <v>200</v>
      </c>
      <c r="M11" s="15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spans="1:23" ht="13" x14ac:dyDescent="0.3">
      <c r="A12" s="61" t="s">
        <v>192</v>
      </c>
      <c r="B12" s="71"/>
      <c r="C12" s="72"/>
      <c r="D12" s="10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spans="1:23" ht="13" x14ac:dyDescent="0.3">
      <c r="A13" s="61" t="s">
        <v>35</v>
      </c>
      <c r="B13" s="71"/>
      <c r="C13" s="72"/>
      <c r="D13" s="154" t="s">
        <v>36</v>
      </c>
      <c r="E13" s="15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ht="13" x14ac:dyDescent="0.3">
      <c r="A14" s="61" t="s">
        <v>37</v>
      </c>
      <c r="B14" s="71"/>
      <c r="C14" s="72"/>
      <c r="D14" s="157" t="s">
        <v>108</v>
      </c>
      <c r="E14" s="14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ht="15.75" customHeight="1" x14ac:dyDescent="0.25">
      <c r="A15" s="13" t="s">
        <v>39</v>
      </c>
      <c r="B15" s="31">
        <f ca="1">SUBTOTAL(9,B19:B38)</f>
        <v>243735912.89999992</v>
      </c>
      <c r="C15" s="32"/>
      <c r="D15" s="158"/>
      <c r="E15" s="160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ht="15.75" customHeight="1" x14ac:dyDescent="0.25">
      <c r="A17" s="124" t="s">
        <v>40</v>
      </c>
      <c r="B17" s="126" t="s">
        <v>28</v>
      </c>
      <c r="C17" s="34"/>
      <c r="D17" s="158"/>
      <c r="E17" s="160"/>
      <c r="F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ht="15.75" customHeight="1" x14ac:dyDescent="0.25">
      <c r="A18" s="120" t="s">
        <v>41</v>
      </c>
      <c r="B18" s="127">
        <v>0</v>
      </c>
      <c r="C18" s="10"/>
      <c r="D18" s="158"/>
      <c r="E18" s="160"/>
      <c r="F18" s="9"/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ht="15.75" customHeight="1" x14ac:dyDescent="0.25">
      <c r="A19" s="120" t="s">
        <v>42</v>
      </c>
      <c r="B19" s="128">
        <f ca="1">SUBTOTAL(9,B20:B23)</f>
        <v>110031836.0299999</v>
      </c>
      <c r="C19" s="10"/>
      <c r="D19" s="161"/>
      <c r="E19" s="152"/>
      <c r="F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ht="15.75" customHeight="1" x14ac:dyDescent="0.25">
      <c r="A20" s="129" t="s">
        <v>43</v>
      </c>
      <c r="B20" s="127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0"/>
      <c r="D20" s="25"/>
      <c r="E20" s="37"/>
      <c r="F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ht="15.75" customHeight="1" x14ac:dyDescent="0.25">
      <c r="A21" s="129" t="s">
        <v>44</v>
      </c>
      <c r="B21" s="127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0"/>
      <c r="D21" s="25"/>
      <c r="E21" s="37"/>
      <c r="F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ht="15.75" customHeight="1" x14ac:dyDescent="0.25">
      <c r="A22" s="129" t="s">
        <v>45</v>
      </c>
      <c r="B22" s="127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0"/>
      <c r="D22" s="25"/>
      <c r="E22" s="37"/>
      <c r="F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ht="15.75" customHeight="1" x14ac:dyDescent="0.25">
      <c r="A23" s="129" t="s">
        <v>46</v>
      </c>
      <c r="B23" s="127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0"/>
      <c r="D23" s="25"/>
      <c r="E23" s="37"/>
      <c r="F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ht="15.75" customHeight="1" x14ac:dyDescent="0.25">
      <c r="A24" s="120" t="s">
        <v>47</v>
      </c>
      <c r="B24" s="128">
        <f>SUBTOTAL(9,B25:B26)</f>
        <v>0</v>
      </c>
      <c r="C24" s="10"/>
      <c r="D24" s="25"/>
      <c r="E24" s="36"/>
      <c r="F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5.75" customHeight="1" x14ac:dyDescent="0.25">
      <c r="A25" s="129" t="s">
        <v>48</v>
      </c>
      <c r="B25" s="127">
        <v>0</v>
      </c>
      <c r="C25" s="10"/>
      <c r="D25" s="25"/>
      <c r="E25" s="37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ht="15.75" customHeight="1" x14ac:dyDescent="0.25">
      <c r="A26" s="129" t="s">
        <v>49</v>
      </c>
      <c r="B26" s="127">
        <v>0</v>
      </c>
      <c r="C26" s="10"/>
      <c r="D26" s="25"/>
      <c r="E26" s="37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ht="15.75" customHeight="1" x14ac:dyDescent="0.25">
      <c r="A27" s="120" t="s">
        <v>50</v>
      </c>
      <c r="B27" s="127">
        <v>0</v>
      </c>
      <c r="C27" s="10"/>
      <c r="D27" s="25"/>
      <c r="E27" s="37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spans="1:23" ht="15.75" customHeight="1" x14ac:dyDescent="0.25">
      <c r="A28" s="120" t="s">
        <v>51</v>
      </c>
      <c r="B28" s="127">
        <v>0</v>
      </c>
      <c r="C28" s="10"/>
      <c r="D28" s="25"/>
      <c r="E28" s="37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spans="1:23" ht="15.75" customHeight="1" x14ac:dyDescent="0.25">
      <c r="A29" s="120" t="s">
        <v>52</v>
      </c>
      <c r="B29" s="127">
        <v>0</v>
      </c>
      <c r="C29" s="10"/>
      <c r="D29" s="25"/>
      <c r="E29" s="37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ht="15.75" customHeight="1" x14ac:dyDescent="0.25">
      <c r="A30" s="120" t="s">
        <v>53</v>
      </c>
      <c r="B30" s="127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0"/>
      <c r="D30" s="25"/>
      <c r="E30" s="37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ht="15.75" customHeight="1" x14ac:dyDescent="0.25">
      <c r="A31" s="120" t="s">
        <v>54</v>
      </c>
      <c r="B31" s="127">
        <v>0</v>
      </c>
      <c r="C31" s="10"/>
      <c r="D31" s="25"/>
      <c r="E31" s="37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3" ht="15.75" customHeight="1" x14ac:dyDescent="0.25">
      <c r="A32" s="120" t="s">
        <v>55</v>
      </c>
      <c r="B32" s="127">
        <v>0</v>
      </c>
      <c r="C32" s="10"/>
      <c r="D32" s="25"/>
      <c r="E32" s="37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ht="15.75" customHeight="1" x14ac:dyDescent="0.25">
      <c r="A33" s="120" t="s">
        <v>56</v>
      </c>
      <c r="B33" s="127">
        <v>0</v>
      </c>
      <c r="C33" s="10"/>
      <c r="D33" s="25"/>
      <c r="E33" s="37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</row>
    <row r="34" spans="1:23" ht="15.75" customHeight="1" x14ac:dyDescent="0.25">
      <c r="A34" s="120" t="s">
        <v>57</v>
      </c>
      <c r="B34" s="127">
        <v>0</v>
      </c>
      <c r="C34" s="10"/>
      <c r="D34" s="25"/>
      <c r="E34" s="37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ht="15.75" customHeight="1" x14ac:dyDescent="0.25">
      <c r="A35" s="120" t="s">
        <v>58</v>
      </c>
      <c r="B35" s="127">
        <v>0</v>
      </c>
      <c r="C35" s="10"/>
      <c r="D35" s="25"/>
      <c r="E35" s="37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spans="1:23" ht="15.75" customHeight="1" x14ac:dyDescent="0.25">
      <c r="A36" s="120" t="s">
        <v>59</v>
      </c>
      <c r="B36" s="127">
        <v>0</v>
      </c>
      <c r="C36" s="10"/>
      <c r="D36" s="25"/>
      <c r="E36" s="37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ht="12.5" x14ac:dyDescent="0.25">
      <c r="A37" s="120" t="s">
        <v>60</v>
      </c>
      <c r="B37" s="127">
        <v>0</v>
      </c>
      <c r="C37" s="10"/>
      <c r="D37" s="25"/>
      <c r="E37" s="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ht="12.5" x14ac:dyDescent="0.25">
      <c r="A38" s="120" t="s">
        <v>61</v>
      </c>
      <c r="B38" s="127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0"/>
      <c r="D38" s="25"/>
      <c r="E38" s="37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ht="12.5" x14ac:dyDescent="0.25">
      <c r="A39" s="120" t="s">
        <v>62</v>
      </c>
      <c r="B39" s="127">
        <f ca="1">B15*10%</f>
        <v>24373591.289999992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3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3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1:23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3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3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1:23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1:23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3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3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1:23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1:23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1:23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3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spans="1:23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spans="1:23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spans="1:23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3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1:23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1:23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1:23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1:23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1:23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1:23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1:23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1:23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1:23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1:23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1:23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spans="1:23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spans="1:23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spans="1:23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spans="1:23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spans="1:23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spans="1:23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spans="1:23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spans="1:23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spans="1:23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spans="1:23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spans="1:23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spans="1:23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spans="1:23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spans="1:23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spans="1:23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spans="1:23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spans="1:23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spans="1:23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spans="1:23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spans="1:23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spans="1:23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spans="1:23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1:23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1:23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spans="1:23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1:23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spans="1:23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spans="1:23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spans="1:23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spans="1:23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spans="1:23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spans="1:23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spans="1:23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spans="1:23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spans="1:23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spans="1:23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spans="1:23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spans="1:23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spans="1:23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spans="1:23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spans="1:23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spans="1:23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spans="1:23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spans="1:23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spans="1:23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spans="1:23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spans="1:23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spans="1:23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spans="1:23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spans="1:23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spans="1:23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spans="1:23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spans="1:23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spans="1:23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spans="1:23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spans="1:23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spans="1:23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spans="1:23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spans="1:23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spans="1:23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spans="1:23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spans="1:23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spans="1:23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spans="1:23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spans="1:23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spans="1:23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spans="1:23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spans="1:23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spans="1:23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spans="1:23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spans="1:23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spans="1:23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spans="1:23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spans="1:23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spans="1:23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spans="1:23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spans="1:23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spans="1:23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spans="1:23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spans="1:23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spans="1:23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spans="1:23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spans="1:23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spans="1:23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spans="1:23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spans="1:23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spans="1:23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spans="1:23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spans="1:23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spans="1:23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spans="1:23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spans="1:23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spans="1:23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spans="1:23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spans="1:23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spans="1:23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spans="1:23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spans="1:23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spans="1:23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spans="1:23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spans="1:23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spans="1:23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spans="1:23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spans="1:23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spans="1:23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spans="1:23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spans="1:23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spans="1:23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spans="1:23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spans="1:23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spans="1:23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spans="1:23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spans="1:23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spans="1:23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spans="1:23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spans="1:23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spans="1:23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spans="1:23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spans="1:23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spans="1:23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spans="1:23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spans="1:23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spans="1:23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spans="1:23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spans="1:23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spans="1:23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spans="1:23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spans="1:23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spans="1:23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spans="1:23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spans="1:23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spans="1:23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spans="1:23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spans="1:23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spans="1:23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spans="1:23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spans="1:23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spans="1:23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spans="1:23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spans="1:23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spans="1:23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1:23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1:23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1:23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1:23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1:23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spans="1:23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spans="1:23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spans="1:23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spans="1:23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spans="1:23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spans="1:23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spans="1:23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spans="1:23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spans="1:23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spans="1:23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spans="1:23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spans="1:23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spans="1:23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spans="1:23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spans="1:23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spans="1:23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spans="1:23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spans="1:23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spans="1:23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spans="1:23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spans="1:23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spans="1:23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spans="1:23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spans="1:23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spans="1:23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spans="1:23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spans="1:23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spans="1:23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spans="1:23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spans="1:23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spans="1:23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spans="1:23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spans="1:23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spans="1:23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spans="1:23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spans="1:23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spans="1:23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spans="1:23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spans="1:23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spans="1:23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spans="1:23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spans="1:23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spans="1:23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spans="1:23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spans="1:23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spans="1:23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spans="1:23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spans="1:23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spans="1:23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spans="1:23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spans="1:23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spans="1:23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spans="1:23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spans="1:23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spans="1:23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spans="1:23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spans="1:23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spans="1:23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spans="1:23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spans="1:23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spans="1:23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spans="1:23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spans="1:23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spans="1:23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spans="1:23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spans="1:23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spans="1:23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spans="1:23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spans="1:23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spans="1:23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spans="1:23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spans="1:23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spans="1:23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spans="1:23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spans="1:23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spans="1:23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spans="1:23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spans="1:23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spans="1:23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spans="1:23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spans="1:23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spans="1:23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spans="1:23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spans="1:23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spans="1:23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spans="1:23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spans="1:23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spans="1:23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spans="1:23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spans="1:23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spans="1:23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spans="1:23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spans="1:23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spans="1:23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spans="1:23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spans="1:23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spans="1:23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spans="1:23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spans="1:23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spans="1:23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spans="1:23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spans="1:23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spans="1:23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spans="1:23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spans="1:23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spans="1:23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spans="1:23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spans="1:23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spans="1:23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spans="1:23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spans="1:23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</row>
    <row r="994" spans="1:23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</row>
    <row r="995" spans="1:23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</row>
    <row r="996" spans="1:23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</row>
    <row r="997" spans="1:23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</row>
    <row r="998" spans="1:23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</row>
    <row r="999" spans="1:23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</row>
    <row r="1000" spans="1:23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spans="1:23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spans="1:23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spans="1:23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spans="1:23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00"/>
    <outlinePr summaryBelow="0" summaryRight="0"/>
  </sheetPr>
  <dimension ref="A1:P999"/>
  <sheetViews>
    <sheetView tabSelected="1" topLeftCell="A8" zoomScale="110" zoomScaleNormal="110" workbookViewId="0">
      <selection activeCell="J20" sqref="J20"/>
    </sheetView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27.7265625" customWidth="1"/>
    <col min="5" max="5" width="12.6328125" customWidth="1"/>
    <col min="6" max="6" width="26.7265625" customWidth="1"/>
    <col min="7" max="7" width="12.6328125" customWidth="1"/>
  </cols>
  <sheetData>
    <row r="1" spans="1:16" ht="15.75" customHeight="1" x14ac:dyDescent="0.25">
      <c r="A1" s="13" t="s">
        <v>1</v>
      </c>
      <c r="B1" s="15" t="s">
        <v>15</v>
      </c>
      <c r="C1" s="10"/>
      <c r="D1" s="20"/>
      <c r="E1" s="13" t="s">
        <v>26</v>
      </c>
      <c r="F1" s="13" t="s">
        <v>204</v>
      </c>
      <c r="G1" s="13" t="s">
        <v>177</v>
      </c>
      <c r="H1" s="9"/>
      <c r="I1" s="9"/>
      <c r="J1" s="9"/>
      <c r="K1" s="9"/>
      <c r="L1" s="9"/>
      <c r="M1" s="9"/>
      <c r="N1" s="9"/>
      <c r="O1" s="9"/>
      <c r="P1" s="9"/>
    </row>
    <row r="2" spans="1:16" ht="15.75" customHeight="1" x14ac:dyDescent="0.25">
      <c r="A2" s="13" t="s">
        <v>0</v>
      </c>
      <c r="B2" s="21" t="s">
        <v>109</v>
      </c>
      <c r="C2" s="22"/>
      <c r="D2" s="16" t="s">
        <v>178</v>
      </c>
      <c r="E2" s="15" t="s">
        <v>179</v>
      </c>
      <c r="F2" s="15">
        <v>5.2</v>
      </c>
      <c r="G2" s="15">
        <f t="shared" ref="G2:G8" si="0">SUM(F2)</f>
        <v>5.2</v>
      </c>
      <c r="J2" s="9"/>
      <c r="N2" s="9"/>
      <c r="O2" s="9"/>
      <c r="P2" s="9"/>
    </row>
    <row r="3" spans="1:16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2</v>
      </c>
      <c r="G3" s="15">
        <f t="shared" si="0"/>
        <v>2</v>
      </c>
      <c r="J3" s="9"/>
      <c r="N3" s="9"/>
      <c r="O3" s="9"/>
      <c r="P3" s="9"/>
    </row>
    <row r="4" spans="1:16" ht="15.75" customHeight="1" x14ac:dyDescent="0.25">
      <c r="A4" s="13" t="s">
        <v>19</v>
      </c>
      <c r="B4" s="15" t="s">
        <v>110</v>
      </c>
      <c r="C4" s="10"/>
      <c r="D4" s="16" t="s">
        <v>181</v>
      </c>
      <c r="E4" s="15" t="s">
        <v>183</v>
      </c>
      <c r="F4" s="15">
        <f>(10.36*20+160*10.06)</f>
        <v>1816.8000000000002</v>
      </c>
      <c r="G4" s="15">
        <f t="shared" si="0"/>
        <v>1816.8000000000002</v>
      </c>
      <c r="J4" s="9"/>
      <c r="N4" s="9"/>
      <c r="O4" s="9"/>
      <c r="P4" s="9"/>
    </row>
    <row r="5" spans="1:16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7</v>
      </c>
      <c r="G5" s="15">
        <f t="shared" si="0"/>
        <v>7</v>
      </c>
      <c r="J5" s="9"/>
      <c r="N5" s="9"/>
      <c r="O5" s="9"/>
      <c r="P5" s="9"/>
    </row>
    <row r="6" spans="1:16" ht="15.75" customHeight="1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15">
        <f>(41.1+45.6+46.6+42+42.6+42.6+42.6)*2.9</f>
        <v>878.99</v>
      </c>
      <c r="G6" s="15">
        <f t="shared" si="0"/>
        <v>878.99</v>
      </c>
      <c r="J6" s="9"/>
      <c r="N6" s="9"/>
      <c r="O6" s="9"/>
      <c r="P6" s="9"/>
    </row>
    <row r="7" spans="1:16" ht="15.75" customHeight="1" x14ac:dyDescent="0.25">
      <c r="A7" s="13" t="s">
        <v>185</v>
      </c>
      <c r="B7" s="15">
        <v>2024</v>
      </c>
      <c r="C7" s="10"/>
      <c r="D7" s="16" t="s">
        <v>186</v>
      </c>
      <c r="E7" s="15" t="s">
        <v>182</v>
      </c>
      <c r="F7" s="15">
        <v>0</v>
      </c>
      <c r="G7" s="15">
        <f t="shared" si="0"/>
        <v>0</v>
      </c>
      <c r="J7" s="9"/>
      <c r="N7" s="9"/>
      <c r="O7" s="9"/>
      <c r="P7" s="9"/>
    </row>
    <row r="8" spans="1:16" ht="15.75" customHeight="1" x14ac:dyDescent="0.25">
      <c r="A8" s="13" t="s">
        <v>187</v>
      </c>
      <c r="B8" s="15">
        <v>2025</v>
      </c>
      <c r="C8" s="10"/>
      <c r="D8" s="16" t="s">
        <v>186</v>
      </c>
      <c r="E8" s="15" t="s">
        <v>183</v>
      </c>
      <c r="F8" s="15">
        <v>0</v>
      </c>
      <c r="G8" s="15">
        <f t="shared" si="0"/>
        <v>0</v>
      </c>
      <c r="J8" s="9"/>
      <c r="N8" s="9"/>
      <c r="O8" s="9"/>
      <c r="P8" s="9"/>
    </row>
    <row r="9" spans="1:16" ht="15.75" customHeight="1" x14ac:dyDescent="0.25">
      <c r="A9" s="13" t="s">
        <v>23</v>
      </c>
      <c r="B9" s="24">
        <f>G2</f>
        <v>5.2</v>
      </c>
      <c r="C9" s="25"/>
      <c r="D9" s="97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14"/>
      <c r="F10" s="15" t="s">
        <v>33</v>
      </c>
      <c r="G10" s="14"/>
      <c r="H10" s="9"/>
      <c r="I10" s="9"/>
      <c r="J10" s="9"/>
      <c r="K10" s="9"/>
      <c r="L10" s="9"/>
      <c r="M10" s="9"/>
      <c r="N10" s="9"/>
      <c r="O10" s="9"/>
      <c r="P10" s="9"/>
    </row>
    <row r="11" spans="1:16" ht="15.75" customHeight="1" x14ac:dyDescent="0.25">
      <c r="A11" s="13" t="s">
        <v>190</v>
      </c>
      <c r="B11" s="28">
        <v>1</v>
      </c>
      <c r="C11" s="29"/>
      <c r="D11" s="16" t="s">
        <v>191</v>
      </c>
      <c r="E11" s="111"/>
      <c r="F11" s="24" t="s">
        <v>189</v>
      </c>
      <c r="G11" s="14"/>
      <c r="H11" s="9"/>
      <c r="I11" s="9"/>
      <c r="J11" s="9"/>
      <c r="K11" s="9"/>
      <c r="L11" s="9"/>
      <c r="M11" s="9"/>
      <c r="N11" s="9"/>
      <c r="O11" s="9"/>
      <c r="P11" s="9"/>
    </row>
    <row r="12" spans="1:16" ht="15.75" customHeight="1" x14ac:dyDescent="0.25">
      <c r="A12" s="13" t="s">
        <v>192</v>
      </c>
      <c r="B12" s="28">
        <v>2</v>
      </c>
      <c r="C12" s="29"/>
      <c r="D12" s="20"/>
      <c r="E12" s="20"/>
      <c r="F12" s="20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ht="15.75" customHeight="1" x14ac:dyDescent="0.25">
      <c r="A13" s="13" t="s">
        <v>35</v>
      </c>
      <c r="B13" s="28">
        <v>7</v>
      </c>
      <c r="C13" s="29"/>
      <c r="D13" s="20"/>
      <c r="E13" s="20"/>
      <c r="F13" s="20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ht="15.75" customHeight="1" x14ac:dyDescent="0.25">
      <c r="A14" s="13" t="s">
        <v>37</v>
      </c>
      <c r="B14" s="28">
        <v>0</v>
      </c>
      <c r="C14" s="29"/>
      <c r="D14" s="20"/>
      <c r="E14" s="20"/>
      <c r="F14" s="2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ht="15.75" customHeight="1" x14ac:dyDescent="0.25">
      <c r="A15" s="13" t="s">
        <v>39</v>
      </c>
      <c r="B15" s="31">
        <f ca="1">SUBTOTAL(9,B18:B47)</f>
        <v>99598985.378459975</v>
      </c>
      <c r="C15" s="32"/>
      <c r="D15" s="20"/>
      <c r="E15" s="20"/>
      <c r="F15" s="2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ht="15.75" customHeight="1" x14ac:dyDescent="0.25">
      <c r="A16" s="10"/>
      <c r="B16" s="9"/>
      <c r="C16" s="9"/>
      <c r="D16" s="20"/>
      <c r="E16" s="20"/>
      <c r="F16" s="2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ht="15.75" customHeight="1" x14ac:dyDescent="0.25">
      <c r="A17" s="13" t="s">
        <v>40</v>
      </c>
      <c r="B17" s="33" t="s">
        <v>28</v>
      </c>
      <c r="C17" s="34"/>
      <c r="D17" s="118"/>
      <c r="E17" s="34"/>
      <c r="F17" s="34"/>
      <c r="I17" s="10"/>
      <c r="J17" s="10"/>
      <c r="K17" s="10"/>
      <c r="L17" s="10"/>
      <c r="M17" s="10"/>
      <c r="N17" s="10"/>
      <c r="O17" s="10"/>
      <c r="P17" s="10"/>
    </row>
    <row r="18" spans="1:16" ht="13" x14ac:dyDescent="0.25">
      <c r="A18" s="112" t="s">
        <v>41</v>
      </c>
      <c r="B18" s="18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0"/>
      <c r="D18" s="118"/>
      <c r="E18" s="37"/>
      <c r="F18" s="37"/>
      <c r="I18" s="9"/>
      <c r="J18" s="9"/>
      <c r="K18" s="9"/>
      <c r="L18" s="9"/>
      <c r="M18" s="9"/>
      <c r="N18" s="9"/>
      <c r="O18" s="9"/>
      <c r="P18" s="9"/>
    </row>
    <row r="19" spans="1:16" ht="37.5" x14ac:dyDescent="0.25">
      <c r="A19" s="112" t="s">
        <v>152</v>
      </c>
      <c r="B19" s="18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0"/>
      <c r="D19" s="118"/>
      <c r="E19" s="37"/>
      <c r="F19" s="37"/>
      <c r="I19" s="9"/>
      <c r="J19" s="9"/>
      <c r="K19" s="9"/>
      <c r="L19" s="9"/>
      <c r="M19" s="9"/>
      <c r="N19" s="9"/>
      <c r="O19" s="9"/>
      <c r="P19" s="9"/>
    </row>
    <row r="20" spans="1:16" ht="25" x14ac:dyDescent="0.25">
      <c r="A20" s="112" t="s">
        <v>153</v>
      </c>
      <c r="B20" s="18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0"/>
      <c r="D20" s="118"/>
      <c r="E20" s="37"/>
      <c r="F20" s="37"/>
      <c r="I20" s="9"/>
      <c r="J20" s="9"/>
      <c r="K20" s="9"/>
      <c r="L20" s="9"/>
      <c r="M20" s="9"/>
      <c r="N20" s="9"/>
      <c r="O20" s="9"/>
      <c r="P20" s="9"/>
    </row>
    <row r="21" spans="1:16" ht="25" x14ac:dyDescent="0.25">
      <c r="A21" s="14" t="s">
        <v>154</v>
      </c>
      <c r="B21" s="18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0"/>
      <c r="D21" s="118"/>
      <c r="E21" s="37"/>
      <c r="F21" s="37"/>
      <c r="I21" s="9"/>
      <c r="J21" s="9"/>
      <c r="K21" s="9"/>
      <c r="L21" s="9"/>
      <c r="M21" s="9"/>
      <c r="N21" s="9"/>
      <c r="O21" s="9"/>
      <c r="P21" s="9"/>
    </row>
    <row r="22" spans="1:16" ht="13" x14ac:dyDescent="0.25">
      <c r="A22" s="112" t="s">
        <v>155</v>
      </c>
      <c r="B22" s="18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0"/>
      <c r="D22" s="118"/>
      <c r="E22" s="37"/>
      <c r="F22" s="37"/>
      <c r="I22" s="9"/>
      <c r="J22" s="9"/>
      <c r="K22" s="9"/>
      <c r="L22" s="9"/>
      <c r="M22" s="9"/>
      <c r="N22" s="9"/>
      <c r="O22" s="9"/>
      <c r="P22" s="9"/>
    </row>
    <row r="23" spans="1:16" ht="25" x14ac:dyDescent="0.25">
      <c r="A23" s="112" t="s">
        <v>156</v>
      </c>
      <c r="B23" s="18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0"/>
      <c r="D23" s="118"/>
      <c r="E23" s="37"/>
      <c r="F23" s="37"/>
      <c r="I23" s="9"/>
      <c r="J23" s="9"/>
      <c r="K23" s="9"/>
      <c r="L23" s="9"/>
      <c r="M23" s="9"/>
      <c r="N23" s="9"/>
      <c r="O23" s="9"/>
      <c r="P23" s="9"/>
    </row>
    <row r="24" spans="1:16" ht="25" x14ac:dyDescent="0.25">
      <c r="A24" s="112" t="s">
        <v>157</v>
      </c>
      <c r="B24" s="18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0"/>
      <c r="D24" s="118"/>
      <c r="E24" s="37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ht="13" x14ac:dyDescent="0.25">
      <c r="A25" s="112" t="s">
        <v>158</v>
      </c>
      <c r="B25" s="18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0"/>
      <c r="D25" s="118"/>
      <c r="E25" s="37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ht="25" x14ac:dyDescent="0.25">
      <c r="A26" s="112" t="s">
        <v>159</v>
      </c>
      <c r="B26" s="18">
        <v>0</v>
      </c>
      <c r="C26" s="10"/>
      <c r="D26" s="118"/>
      <c r="E26" s="37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ht="25" x14ac:dyDescent="0.25">
      <c r="A27" s="112" t="s">
        <v>160</v>
      </c>
      <c r="B27" s="18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0"/>
      <c r="D27" s="118"/>
      <c r="E27" s="37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ht="37.5" x14ac:dyDescent="0.25">
      <c r="A28" s="112" t="s">
        <v>161</v>
      </c>
      <c r="B28" s="18">
        <v>0</v>
      </c>
      <c r="C28" s="10"/>
      <c r="D28" s="118"/>
      <c r="E28" s="37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ht="13" x14ac:dyDescent="0.25">
      <c r="A29" s="112" t="s">
        <v>162</v>
      </c>
      <c r="B29" s="23">
        <v>0</v>
      </c>
      <c r="C29" s="10"/>
      <c r="D29" s="118"/>
      <c r="E29" s="37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ht="13" x14ac:dyDescent="0.25">
      <c r="A30" s="113" t="s">
        <v>62</v>
      </c>
      <c r="B30" s="18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0" s="10"/>
      <c r="D30" s="118"/>
      <c r="E30" s="37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ht="12.5" x14ac:dyDescent="0.25">
      <c r="C31" s="9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ht="12.5" x14ac:dyDescent="0.25"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ht="12.5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ht="12.5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ht="12.5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ht="12.5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</sheetData>
  <dataValidations count="4">
    <dataValidation type="list" allowBlank="1" showErrorMessage="1" sqref="B10 F11" xr:uid="{00000000-0002-0000-1200-000000000000}">
      <formula1>"Plano,Ondulado,Montañoso,Escarpado"</formula1>
    </dataValidation>
    <dataValidation type="list" allowBlank="1" showErrorMessage="1" sqref="B5 F10" xr:uid="{00000000-0002-0000-1200-000001000000}">
      <formula1>"Urbano,Rural"</formula1>
    </dataValidation>
    <dataValidation type="list" allowBlank="1" showErrorMessage="1" sqref="B4" xr:uid="{00000000-0002-0000-1200-000002000000}">
      <formula1>"Fase I - Prefactibilidad,Fase II - Factibilidad,Fase III - Diseños a detalle"</formula1>
    </dataValidation>
    <dataValidation type="list" allowBlank="1" showErrorMessage="1" sqref="B3 F9" xr:uid="{00000000-0002-0000-12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P1007"/>
  <sheetViews>
    <sheetView workbookViewId="0">
      <selection activeCell="A23" sqref="A23:B24"/>
    </sheetView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33.81640625" bestFit="1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3" t="s">
        <v>1</v>
      </c>
      <c r="B1" s="15" t="s">
        <v>17</v>
      </c>
      <c r="C1" s="10"/>
      <c r="D1" s="13" t="s">
        <v>194</v>
      </c>
      <c r="E1" s="13" t="s">
        <v>26</v>
      </c>
      <c r="F1" s="99" t="s">
        <v>219</v>
      </c>
      <c r="G1" s="99" t="s">
        <v>220</v>
      </c>
      <c r="H1" s="99" t="s">
        <v>221</v>
      </c>
      <c r="I1" s="99" t="s">
        <v>222</v>
      </c>
      <c r="J1" s="99" t="s">
        <v>223</v>
      </c>
      <c r="K1" s="99" t="s">
        <v>224</v>
      </c>
      <c r="L1" s="122" t="s">
        <v>225</v>
      </c>
      <c r="M1" s="124" t="s">
        <v>177</v>
      </c>
      <c r="N1" s="20"/>
      <c r="O1" s="9"/>
      <c r="P1" s="9"/>
    </row>
    <row r="2" spans="1:16" ht="15.75" customHeight="1" x14ac:dyDescent="0.25">
      <c r="A2" s="13" t="s">
        <v>0</v>
      </c>
      <c r="B2" s="21" t="s">
        <v>134</v>
      </c>
      <c r="C2" s="22"/>
      <c r="D2" s="16" t="s">
        <v>178</v>
      </c>
      <c r="E2" s="15" t="s">
        <v>179</v>
      </c>
      <c r="F2" s="15">
        <v>26.2</v>
      </c>
      <c r="G2" s="15">
        <v>23.8</v>
      </c>
      <c r="H2" s="15">
        <v>24.9</v>
      </c>
      <c r="I2" s="15">
        <v>14.6</v>
      </c>
      <c r="J2" s="15">
        <v>49.4</v>
      </c>
      <c r="K2" s="15">
        <v>40.799999999999997</v>
      </c>
      <c r="L2" s="79">
        <v>26.4</v>
      </c>
      <c r="M2" s="125">
        <f t="shared" ref="M2:M8" si="0">SUM(F2:L2)</f>
        <v>206.1</v>
      </c>
    </row>
    <row r="3" spans="1:16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14</v>
      </c>
      <c r="G3" s="15">
        <v>19</v>
      </c>
      <c r="H3" s="15">
        <v>7</v>
      </c>
      <c r="I3" s="15">
        <v>9</v>
      </c>
      <c r="J3" s="15">
        <v>33</v>
      </c>
      <c r="K3" s="15">
        <v>67</v>
      </c>
      <c r="L3" s="79">
        <v>40</v>
      </c>
      <c r="M3" s="125">
        <f t="shared" si="0"/>
        <v>189</v>
      </c>
    </row>
    <row r="4" spans="1:16" ht="15.75" customHeight="1" x14ac:dyDescent="0.25">
      <c r="A4" s="13" t="s">
        <v>19</v>
      </c>
      <c r="B4" s="15" t="s">
        <v>135</v>
      </c>
      <c r="C4" s="10"/>
      <c r="D4" s="16" t="s">
        <v>181</v>
      </c>
      <c r="E4" s="15" t="s">
        <v>183</v>
      </c>
      <c r="F4" s="15">
        <f>(13.2+15+14+15+199+25+10+12+20+13+10+8+14+15)*10.8</f>
        <v>4138.5600000000004</v>
      </c>
      <c r="G4" s="100">
        <f>(55+76+10+21+16+22+75+23+34+162+55+10+21+16+20+75+45+35+175)*10.9</f>
        <v>10311.4</v>
      </c>
      <c r="H4" s="15">
        <f>(93.2+11+25+9+22+15+9)*10.3</f>
        <v>1897.26</v>
      </c>
      <c r="I4" s="100">
        <f>(128+250+15+10+10+15+36+128+250+36)*9.6</f>
        <v>8428.7999999999993</v>
      </c>
      <c r="J4" s="15">
        <f>(250+12.6+8+21+13+15+15+5+10+10+55+18+10+15+8+38+5+7+5+66+35+45+10+10+250+13+10+38+7+66+35+45+10)*9.6</f>
        <v>11141.759999999998</v>
      </c>
      <c r="K4" s="15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79">
        <f>(65+35+310+119+27+65+335+59+69+100+105+52+20+20+120+122+65+100+225+60+65+35+310+119+27+65+335+59+69+100+105+52+31+20+120+122+65+100+225+60)*9.6</f>
        <v>39907.199999999997</v>
      </c>
      <c r="M4" s="125">
        <f t="shared" si="0"/>
        <v>123421.28</v>
      </c>
    </row>
    <row r="5" spans="1:16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79">
        <v>0</v>
      </c>
      <c r="M5" s="125">
        <f t="shared" si="0"/>
        <v>0</v>
      </c>
    </row>
    <row r="6" spans="1:16" ht="15.75" customHeight="1" x14ac:dyDescent="0.25">
      <c r="A6" s="13" t="s">
        <v>21</v>
      </c>
      <c r="B6" s="15" t="s">
        <v>136</v>
      </c>
      <c r="C6" s="10"/>
      <c r="D6" s="16" t="s">
        <v>184</v>
      </c>
      <c r="E6" s="15" t="s">
        <v>183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23">
        <v>0</v>
      </c>
      <c r="M6" s="125">
        <f t="shared" si="0"/>
        <v>0</v>
      </c>
    </row>
    <row r="7" spans="1:16" ht="15.75" customHeight="1" x14ac:dyDescent="0.25">
      <c r="A7" s="13" t="s">
        <v>185</v>
      </c>
      <c r="B7" s="15">
        <v>2010</v>
      </c>
      <c r="C7" s="10"/>
      <c r="D7" s="16" t="s">
        <v>186</v>
      </c>
      <c r="E7" s="15" t="s">
        <v>182</v>
      </c>
      <c r="F7" s="100">
        <v>0</v>
      </c>
      <c r="G7" s="100">
        <v>2</v>
      </c>
      <c r="H7" s="15">
        <v>2</v>
      </c>
      <c r="I7" s="100">
        <v>0</v>
      </c>
      <c r="J7" s="15">
        <v>0</v>
      </c>
      <c r="K7" s="15">
        <v>2</v>
      </c>
      <c r="L7" s="79">
        <v>4</v>
      </c>
      <c r="M7" s="125">
        <f t="shared" si="0"/>
        <v>10</v>
      </c>
    </row>
    <row r="8" spans="1:16" ht="15.75" customHeight="1" x14ac:dyDescent="0.25">
      <c r="A8" s="13" t="s">
        <v>187</v>
      </c>
      <c r="B8" s="15">
        <v>2011</v>
      </c>
      <c r="C8" s="10"/>
      <c r="D8" s="16" t="s">
        <v>186</v>
      </c>
      <c r="E8" s="15" t="s">
        <v>179</v>
      </c>
      <c r="F8" s="100">
        <v>0</v>
      </c>
      <c r="G8" s="100">
        <v>6.6</v>
      </c>
      <c r="H8" s="15">
        <v>1</v>
      </c>
      <c r="I8" s="15">
        <v>0</v>
      </c>
      <c r="J8" s="15">
        <v>0</v>
      </c>
      <c r="K8" s="15">
        <v>5</v>
      </c>
      <c r="L8" s="79">
        <v>11</v>
      </c>
      <c r="M8" s="125">
        <f t="shared" si="0"/>
        <v>23.6</v>
      </c>
    </row>
    <row r="9" spans="1:16" ht="15.75" customHeight="1" x14ac:dyDescent="0.25">
      <c r="A9" s="13" t="s">
        <v>23</v>
      </c>
      <c r="B9" s="48">
        <f>M2</f>
        <v>206.1</v>
      </c>
      <c r="C9" s="25"/>
      <c r="D9" s="97" t="s">
        <v>180</v>
      </c>
      <c r="E9" s="23"/>
      <c r="F9" s="15" t="s">
        <v>197</v>
      </c>
      <c r="G9" s="15" t="s">
        <v>197</v>
      </c>
      <c r="H9" s="15" t="s">
        <v>197</v>
      </c>
      <c r="I9" s="15" t="s">
        <v>197</v>
      </c>
      <c r="J9" s="15" t="s">
        <v>197</v>
      </c>
      <c r="K9" s="15" t="s">
        <v>197</v>
      </c>
      <c r="L9" s="79" t="s">
        <v>197</v>
      </c>
      <c r="M9" s="125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79" t="s">
        <v>33</v>
      </c>
      <c r="M10" s="125"/>
    </row>
    <row r="11" spans="1:16" ht="15.75" customHeight="1" x14ac:dyDescent="0.25">
      <c r="A11" s="13" t="s">
        <v>190</v>
      </c>
      <c r="B11" s="28">
        <v>7</v>
      </c>
      <c r="C11" s="29"/>
      <c r="D11" s="16" t="s">
        <v>191</v>
      </c>
      <c r="E11" s="15"/>
      <c r="F11" s="69" t="s">
        <v>200</v>
      </c>
      <c r="G11" s="69" t="s">
        <v>199</v>
      </c>
      <c r="H11" s="69" t="s">
        <v>189</v>
      </c>
      <c r="I11" s="69" t="s">
        <v>189</v>
      </c>
      <c r="J11" s="69" t="s">
        <v>189</v>
      </c>
      <c r="K11" s="69" t="s">
        <v>189</v>
      </c>
      <c r="L11" s="83" t="s">
        <v>189</v>
      </c>
      <c r="M11" s="121"/>
      <c r="N11" s="9"/>
      <c r="O11" s="9"/>
      <c r="P11" s="9"/>
    </row>
    <row r="12" spans="1:16" ht="15.75" customHeight="1" x14ac:dyDescent="0.25">
      <c r="A12" s="101" t="s">
        <v>192</v>
      </c>
      <c r="B12" s="102">
        <f>SUM(F3:L3)</f>
        <v>189</v>
      </c>
      <c r="C12" s="29"/>
      <c r="D12" s="10" t="s">
        <v>226</v>
      </c>
      <c r="E12" s="9"/>
      <c r="L12" s="9"/>
      <c r="M12" s="9"/>
      <c r="N12" s="9"/>
      <c r="O12" s="9"/>
      <c r="P12" s="9"/>
    </row>
    <row r="13" spans="1:16" ht="15.75" customHeight="1" x14ac:dyDescent="0.25">
      <c r="A13" s="101" t="s">
        <v>35</v>
      </c>
      <c r="B13" s="102"/>
      <c r="C13" s="29"/>
      <c r="D13" s="10"/>
      <c r="E13" s="9"/>
      <c r="H13" s="103"/>
      <c r="L13" s="9"/>
      <c r="M13" s="9"/>
      <c r="N13" s="9"/>
      <c r="O13" s="9"/>
      <c r="P13" s="9"/>
    </row>
    <row r="14" spans="1:16" ht="15.75" customHeight="1" x14ac:dyDescent="0.25">
      <c r="A14" s="13" t="s">
        <v>37</v>
      </c>
      <c r="B14" s="28">
        <f>SUM(F7:L7)</f>
        <v>10</v>
      </c>
      <c r="C14" s="29"/>
      <c r="D14" s="10"/>
      <c r="E14" s="9"/>
      <c r="L14" s="9"/>
      <c r="M14" s="9"/>
      <c r="N14" s="9"/>
      <c r="O14" s="9"/>
      <c r="P14" s="9"/>
    </row>
    <row r="15" spans="1:16" ht="15.75" customHeight="1" x14ac:dyDescent="0.25">
      <c r="A15" s="13" t="s">
        <v>39</v>
      </c>
      <c r="B15" s="31">
        <f ca="1">B19+B22+SUM(B25:B34)</f>
        <v>1238647591</v>
      </c>
      <c r="C15" s="32"/>
      <c r="D15" s="10"/>
      <c r="E15" s="9"/>
      <c r="L15" s="9"/>
      <c r="M15" s="9"/>
      <c r="N15" s="9"/>
      <c r="O15" s="9"/>
      <c r="P15" s="9"/>
    </row>
    <row r="16" spans="1:16" ht="15.75" customHeight="1" x14ac:dyDescent="0.25">
      <c r="A16" s="10"/>
      <c r="B16" s="9"/>
      <c r="C16" s="9"/>
      <c r="D16" s="10"/>
      <c r="E16" s="9"/>
      <c r="F16" s="9"/>
      <c r="L16" s="9"/>
      <c r="M16" s="9"/>
      <c r="N16" s="9"/>
      <c r="O16" s="9"/>
      <c r="P16" s="9"/>
    </row>
    <row r="17" spans="1:16" ht="15.75" customHeight="1" x14ac:dyDescent="0.25">
      <c r="A17" s="13" t="s">
        <v>40</v>
      </c>
      <c r="B17" s="33" t="s">
        <v>28</v>
      </c>
      <c r="C17" s="34"/>
      <c r="D17" s="34"/>
      <c r="E17" s="34"/>
      <c r="F17" s="34"/>
      <c r="L17" s="10"/>
      <c r="M17" s="10"/>
      <c r="N17" s="10"/>
      <c r="O17" s="10"/>
      <c r="P17" s="10"/>
    </row>
    <row r="18" spans="1:16" ht="15.75" customHeight="1" x14ac:dyDescent="0.25">
      <c r="A18" s="104" t="s">
        <v>41</v>
      </c>
      <c r="B18" s="18">
        <v>0</v>
      </c>
      <c r="C18" s="10"/>
      <c r="D18" s="25"/>
      <c r="L18" s="9"/>
      <c r="N18" s="9"/>
      <c r="O18" s="9"/>
      <c r="P18" s="9"/>
    </row>
    <row r="19" spans="1:16" ht="15.75" customHeight="1" x14ac:dyDescent="0.25">
      <c r="A19" s="104" t="s">
        <v>164</v>
      </c>
      <c r="B19" s="19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+IMPORTRANGE(""https://docs.google.com/spreadsheets/d/147RVeHbXTImxxLBrihn"&amp;"lFIhpvJSEh0YukqK0pYg1bek/edit?gid=971478304#gid=971478304"",""CPN!f14"")"),185525170)</f>
        <v>185525170</v>
      </c>
      <c r="C19" s="10"/>
      <c r="D19" s="25"/>
      <c r="L19" s="9"/>
      <c r="N19" s="9"/>
      <c r="O19" s="9"/>
      <c r="P19" s="9"/>
    </row>
    <row r="20" spans="1:16" ht="15.75" customHeight="1" x14ac:dyDescent="0.25">
      <c r="A20" s="105" t="s">
        <v>43</v>
      </c>
      <c r="B20" s="18">
        <v>0</v>
      </c>
      <c r="C20" s="10"/>
      <c r="D20" s="25"/>
      <c r="L20" s="9"/>
      <c r="N20" s="9"/>
      <c r="O20" s="9"/>
      <c r="P20" s="9"/>
    </row>
    <row r="21" spans="1:16" ht="15.75" customHeight="1" x14ac:dyDescent="0.25">
      <c r="A21" s="105" t="s">
        <v>44</v>
      </c>
      <c r="B21" s="18">
        <v>0</v>
      </c>
      <c r="C21" s="10"/>
      <c r="D21" s="37"/>
      <c r="L21" s="9"/>
      <c r="N21" s="9"/>
      <c r="O21" s="9"/>
      <c r="P21" s="9"/>
    </row>
    <row r="22" spans="1:16" ht="15.75" customHeight="1" x14ac:dyDescent="0.25">
      <c r="A22" s="104" t="s">
        <v>165</v>
      </c>
      <c r="B22" s="19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2" s="10"/>
      <c r="D22" s="25"/>
      <c r="L22" s="9"/>
      <c r="N22" s="9"/>
      <c r="O22" s="9"/>
      <c r="P22" s="9"/>
    </row>
    <row r="23" spans="1:16" ht="15.75" customHeight="1" x14ac:dyDescent="0.25">
      <c r="A23" s="106" t="s">
        <v>48</v>
      </c>
      <c r="B23" s="18">
        <v>0</v>
      </c>
      <c r="C23" s="10"/>
      <c r="D23" s="25"/>
      <c r="L23" s="9"/>
      <c r="N23" s="9"/>
      <c r="O23" s="9"/>
      <c r="P23" s="9"/>
    </row>
    <row r="24" spans="1:16" ht="15.75" customHeight="1" x14ac:dyDescent="0.25">
      <c r="A24" s="107" t="s">
        <v>49</v>
      </c>
      <c r="B24" s="18">
        <v>0</v>
      </c>
      <c r="C24" s="10"/>
      <c r="D24" s="25"/>
      <c r="L24" s="9"/>
      <c r="N24" s="9"/>
      <c r="O24" s="9"/>
      <c r="P24" s="9"/>
    </row>
    <row r="25" spans="1:16" ht="15.75" customHeight="1" x14ac:dyDescent="0.25">
      <c r="A25" s="108" t="s">
        <v>166</v>
      </c>
      <c r="B25" s="18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5" s="10"/>
      <c r="D25" s="25"/>
      <c r="L25" s="9"/>
      <c r="N25" s="9"/>
      <c r="O25" s="9"/>
      <c r="P25" s="9"/>
    </row>
    <row r="26" spans="1:16" ht="15.75" customHeight="1" x14ac:dyDescent="0.25">
      <c r="A26" s="109" t="s">
        <v>167</v>
      </c>
      <c r="B26" s="18">
        <v>0</v>
      </c>
      <c r="C26" s="10"/>
      <c r="D26" s="25"/>
      <c r="L26" s="9"/>
      <c r="M26" s="9"/>
      <c r="N26" s="9"/>
      <c r="O26" s="9"/>
      <c r="P26" s="9"/>
    </row>
    <row r="27" spans="1:16" ht="15.75" customHeight="1" x14ac:dyDescent="0.25">
      <c r="A27" s="109" t="s">
        <v>168</v>
      </c>
      <c r="B27" s="18">
        <f ca="1">IFERROR(__xludf.DUMMYFUNCTION("IMPORTRANGE(""https://docs.google.com/spreadsheets/d/147RVeHbXTImxxLBrihnlFIhpvJSEh0YukqK0pYg1bek/edit?gid=971478304#gid=971478304"",""CPN!f39"")"),5761233)</f>
        <v>5761233</v>
      </c>
      <c r="C27" s="10"/>
      <c r="D27" s="25"/>
      <c r="L27" s="9"/>
      <c r="M27" s="9"/>
      <c r="N27" s="9"/>
      <c r="O27" s="9"/>
      <c r="P27" s="9"/>
    </row>
    <row r="28" spans="1:16" ht="15.75" customHeight="1" x14ac:dyDescent="0.25">
      <c r="A28" s="109" t="s">
        <v>169</v>
      </c>
      <c r="B28" s="18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28" s="10"/>
      <c r="D28" s="25"/>
      <c r="L28" s="9"/>
      <c r="M28" s="9"/>
      <c r="N28" s="9"/>
      <c r="O28" s="9"/>
      <c r="P28" s="9"/>
    </row>
    <row r="29" spans="1:16" ht="15.75" customHeight="1" x14ac:dyDescent="0.25">
      <c r="A29" s="109" t="s">
        <v>170</v>
      </c>
      <c r="B29" s="18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0"/>
      <c r="D29" s="25"/>
      <c r="L29" s="9"/>
      <c r="M29" s="9"/>
      <c r="N29" s="9"/>
      <c r="O29" s="9"/>
      <c r="P29" s="9"/>
    </row>
    <row r="30" spans="1:16" ht="15.75" customHeight="1" x14ac:dyDescent="0.25">
      <c r="A30" s="109" t="s">
        <v>171</v>
      </c>
      <c r="B30" s="18">
        <f ca="1">IFERROR(__xludf.DUMMYFUNCTION("IMPORTRANGE(""https://docs.google.com/spreadsheets/d/147RVeHbXTImxxLBrihnlFIhpvJSEh0YukqK0pYg1bek/edit?gid=971478304#gid=971478304"",""CPN!f70"")"),122586050)</f>
        <v>122586050</v>
      </c>
      <c r="C30" s="10"/>
      <c r="D30" s="25"/>
      <c r="L30" s="9"/>
      <c r="M30" s="9"/>
      <c r="N30" s="9"/>
      <c r="O30" s="9"/>
      <c r="P30" s="9"/>
    </row>
    <row r="31" spans="1:16" ht="15.75" customHeight="1" x14ac:dyDescent="0.25">
      <c r="A31" s="109" t="s">
        <v>172</v>
      </c>
      <c r="B31" s="18">
        <f ca="1">IFERROR(__xludf.DUMMYFUNCTION("IMPORTRANGE(""https://docs.google.com/spreadsheets/d/147RVeHbXTImxxLBrihnlFIhpvJSEh0YukqK0pYg1bek/edit?gid=971478304#gid=971478304"",""CPN!f67"")"),302592911)</f>
        <v>302592911</v>
      </c>
      <c r="C31" s="10"/>
      <c r="D31" s="25"/>
      <c r="L31" s="9"/>
      <c r="M31" s="9"/>
      <c r="N31" s="9"/>
      <c r="O31" s="9"/>
      <c r="P31" s="9"/>
    </row>
    <row r="32" spans="1:16" ht="15.75" customHeight="1" x14ac:dyDescent="0.25">
      <c r="A32" s="109" t="s">
        <v>173</v>
      </c>
      <c r="B32" s="18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2" s="10"/>
      <c r="D32" s="25"/>
      <c r="L32" s="9"/>
      <c r="M32" s="9"/>
      <c r="N32" s="9"/>
      <c r="O32" s="9"/>
      <c r="P32" s="9"/>
    </row>
    <row r="33" spans="1:16" ht="15.75" customHeight="1" x14ac:dyDescent="0.25">
      <c r="A33" s="109" t="s">
        <v>174</v>
      </c>
      <c r="B33" s="18">
        <v>0</v>
      </c>
      <c r="C33" s="10"/>
      <c r="D33" s="25"/>
      <c r="L33" s="9"/>
      <c r="M33" s="9"/>
      <c r="N33" s="9"/>
      <c r="O33" s="9"/>
      <c r="P33" s="9"/>
    </row>
    <row r="34" spans="1:16" ht="15.75" customHeight="1" x14ac:dyDescent="0.25">
      <c r="A34" s="35" t="s">
        <v>137</v>
      </c>
      <c r="B34" s="18">
        <v>95956539</v>
      </c>
      <c r="C34" s="10"/>
      <c r="D34" s="25"/>
      <c r="L34" s="9"/>
      <c r="M34" s="9"/>
      <c r="N34" s="9"/>
      <c r="O34" s="9"/>
      <c r="P34" s="9"/>
    </row>
    <row r="35" spans="1:16" ht="15.75" customHeight="1" x14ac:dyDescent="0.25">
      <c r="C35" s="10"/>
      <c r="D35" s="25"/>
      <c r="L35" s="9"/>
      <c r="M35" s="9"/>
      <c r="N35" s="9"/>
      <c r="O35" s="9"/>
      <c r="P35" s="9"/>
    </row>
    <row r="36" spans="1:16" ht="15.75" customHeight="1" x14ac:dyDescent="0.25">
      <c r="C36" s="10"/>
      <c r="D36" s="25"/>
      <c r="L36" s="9"/>
      <c r="M36" s="9"/>
      <c r="N36" s="9"/>
      <c r="O36" s="9"/>
      <c r="P36" s="9"/>
    </row>
    <row r="37" spans="1:16" ht="12.5" x14ac:dyDescent="0.25">
      <c r="C37" s="10"/>
      <c r="D37" s="25"/>
      <c r="L37" s="9"/>
      <c r="M37" s="9"/>
      <c r="N37" s="9"/>
      <c r="O37" s="9"/>
      <c r="P37" s="9"/>
    </row>
    <row r="38" spans="1:16" ht="12.5" x14ac:dyDescent="0.25">
      <c r="A38" s="110"/>
      <c r="C38" s="9"/>
      <c r="D38" s="10"/>
      <c r="E38" s="9"/>
      <c r="F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10"/>
      <c r="I39" s="10"/>
      <c r="J39" s="10"/>
      <c r="K39" s="10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E41" s="10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E42" s="10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4:16" ht="12.5" x14ac:dyDescent="0.25"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4:16" ht="12.5" x14ac:dyDescent="0.25"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4:16" ht="12.5" x14ac:dyDescent="0.25"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4:16" ht="12.5" x14ac:dyDescent="0.25"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4:16" ht="12.5" x14ac:dyDescent="0.25"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4:16" ht="12.5" x14ac:dyDescent="0.25"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4:16" ht="12.5" x14ac:dyDescent="0.25"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4:16" ht="12.5" x14ac:dyDescent="0.25"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4:16" ht="12.5" x14ac:dyDescent="0.25"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4:16" ht="12.5" x14ac:dyDescent="0.25"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4:16" ht="12.5" x14ac:dyDescent="0.25"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4:16" ht="12.5" x14ac:dyDescent="0.25"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4:16" ht="12.5" x14ac:dyDescent="0.25"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4:16" ht="12.5" x14ac:dyDescent="0.25"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4:16" ht="12.5" x14ac:dyDescent="0.25"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4:16" ht="12.5" x14ac:dyDescent="0.25"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1:16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1:16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1:16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1:16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1:16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1:16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1:16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1:16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</sheetData>
  <dataValidations count="5">
    <dataValidation type="list" allowBlank="1" showErrorMessage="1" sqref="B10 F11:L11" xr:uid="{00000000-0002-0000-1000-000000000000}">
      <formula1>"Plano,Ondulado,Montañoso,Escarpado"</formula1>
    </dataValidation>
    <dataValidation type="list" allowBlank="1" showErrorMessage="1" sqref="B5 F10:L10" xr:uid="{00000000-0002-0000-1000-000001000000}">
      <formula1>"Urbano,Rural"</formula1>
    </dataValidation>
    <dataValidation type="list" allowBlank="1" showErrorMessage="1" sqref="F9:L9" xr:uid="{00000000-0002-0000-1000-000002000000}">
      <formula1>"Nuevo,Segunda calzada,Mejoramiento,Rehabilitación,Puesta a punto,Construcción "</formula1>
    </dataValidation>
    <dataValidation type="list" allowBlank="1" showErrorMessage="1" sqref="B4" xr:uid="{00000000-0002-0000-1000-000003000000}">
      <formula1>"Fase I - Prefactibilidad,Fase II - Factibilidad,Fase III - Diseños a detalle"</formula1>
    </dataValidation>
    <dataValidation type="list" allowBlank="1" showErrorMessage="1" sqref="B3" xr:uid="{00000000-0002-0000-10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  <outlinePr summaryBelow="0" summaryRight="0"/>
  </sheetPr>
  <dimension ref="A1:P1007"/>
  <sheetViews>
    <sheetView zoomScale="110" zoomScaleNormal="110" workbookViewId="0">
      <selection activeCell="B4" sqref="B4"/>
    </sheetView>
  </sheetViews>
  <sheetFormatPr defaultColWidth="12.6328125" defaultRowHeight="15.75" customHeight="1" x14ac:dyDescent="0.25"/>
  <cols>
    <col min="1" max="1" width="48.453125" bestFit="1" customWidth="1"/>
    <col min="2" max="2" width="26.6328125" customWidth="1"/>
    <col min="3" max="3" width="6.453125" customWidth="1"/>
    <col min="4" max="4" width="18.26953125" customWidth="1"/>
    <col min="6" max="6" width="21.453125" customWidth="1"/>
  </cols>
  <sheetData>
    <row r="1" spans="1:16" ht="26" x14ac:dyDescent="0.25">
      <c r="A1" s="13" t="s">
        <v>1</v>
      </c>
      <c r="B1" s="15" t="s">
        <v>15</v>
      </c>
      <c r="C1" s="10"/>
      <c r="D1" s="20"/>
      <c r="E1" s="13" t="s">
        <v>26</v>
      </c>
      <c r="F1" s="13" t="s">
        <v>204</v>
      </c>
      <c r="G1" s="13" t="s">
        <v>177</v>
      </c>
      <c r="H1" s="9"/>
      <c r="I1" s="9"/>
      <c r="J1" s="9"/>
      <c r="K1" s="9"/>
      <c r="L1" s="9"/>
      <c r="M1" s="9"/>
      <c r="N1" s="9"/>
      <c r="O1" s="9"/>
      <c r="P1" s="9"/>
    </row>
    <row r="2" spans="1:16" ht="13" x14ac:dyDescent="0.25">
      <c r="A2" s="13" t="s">
        <v>0</v>
      </c>
      <c r="B2" s="21" t="s">
        <v>138</v>
      </c>
      <c r="C2" s="22"/>
      <c r="D2" s="16" t="s">
        <v>178</v>
      </c>
      <c r="E2" s="15" t="s">
        <v>179</v>
      </c>
      <c r="F2" s="15">
        <v>5.2</v>
      </c>
      <c r="G2" s="15">
        <f t="shared" ref="G2:G8" si="0">SUM(F2)</f>
        <v>5.2</v>
      </c>
      <c r="J2" s="9"/>
      <c r="N2" s="9"/>
      <c r="O2" s="9"/>
      <c r="P2" s="9"/>
    </row>
    <row r="3" spans="1:16" ht="26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3</v>
      </c>
      <c r="G3" s="15">
        <f t="shared" si="0"/>
        <v>3</v>
      </c>
      <c r="J3" s="9"/>
      <c r="N3" s="9"/>
      <c r="O3" s="9"/>
      <c r="P3" s="9"/>
    </row>
    <row r="4" spans="1:16" ht="26" x14ac:dyDescent="0.25">
      <c r="A4" s="13" t="s">
        <v>19</v>
      </c>
      <c r="B4" s="15" t="s">
        <v>135</v>
      </c>
      <c r="C4" s="10"/>
      <c r="D4" s="16" t="s">
        <v>181</v>
      </c>
      <c r="E4" s="15" t="s">
        <v>183</v>
      </c>
      <c r="F4" s="15">
        <f>(20*10.36)+(80.34*15.51)+(122.69*13.25)</f>
        <v>3078.9159</v>
      </c>
      <c r="G4" s="15">
        <f t="shared" si="0"/>
        <v>3078.9159</v>
      </c>
      <c r="J4" s="9"/>
      <c r="N4" s="9"/>
      <c r="O4" s="9"/>
      <c r="P4" s="9"/>
    </row>
    <row r="5" spans="1:16" ht="26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9</v>
      </c>
      <c r="G5" s="15">
        <f t="shared" si="0"/>
        <v>9</v>
      </c>
      <c r="J5" s="9"/>
      <c r="N5" s="9"/>
      <c r="O5" s="9"/>
      <c r="P5" s="9"/>
    </row>
    <row r="6" spans="1:16" ht="26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15">
        <f>(4.73+17.65+16.05+3.45)*2.5*2+(2.95+19.75+18.75+2.95)*5+(1.25+21.95+18.75+3.45)*2.5+(3.45+18.75+18.75+3.45)*2.5+(3.45+22+3.45)*2.5+(3.45+18.75+18.75+3.45)*2.5+(3.45+21+3.45)*2.5+34.4*3</f>
        <v>1012.1000000000001</v>
      </c>
      <c r="G6" s="15">
        <f t="shared" si="0"/>
        <v>1012.1000000000001</v>
      </c>
      <c r="J6" s="9"/>
      <c r="N6" s="9"/>
      <c r="O6" s="9"/>
      <c r="P6" s="9"/>
    </row>
    <row r="7" spans="1:16" ht="13" x14ac:dyDescent="0.25">
      <c r="A7" s="13" t="s">
        <v>185</v>
      </c>
      <c r="B7" s="15">
        <v>2020</v>
      </c>
      <c r="C7" s="10"/>
      <c r="D7" s="16" t="s">
        <v>186</v>
      </c>
      <c r="E7" s="15" t="s">
        <v>182</v>
      </c>
      <c r="F7" s="15">
        <v>0</v>
      </c>
      <c r="G7" s="15">
        <f t="shared" si="0"/>
        <v>0</v>
      </c>
      <c r="J7" s="9"/>
      <c r="N7" s="9"/>
      <c r="O7" s="9"/>
      <c r="P7" s="9"/>
    </row>
    <row r="8" spans="1:16" ht="13" x14ac:dyDescent="0.25">
      <c r="A8" s="13" t="s">
        <v>187</v>
      </c>
      <c r="B8" s="15">
        <v>2020</v>
      </c>
      <c r="C8" s="10"/>
      <c r="D8" s="16" t="s">
        <v>186</v>
      </c>
      <c r="E8" s="15" t="s">
        <v>183</v>
      </c>
      <c r="F8" s="15">
        <v>0</v>
      </c>
      <c r="G8" s="15">
        <f t="shared" si="0"/>
        <v>0</v>
      </c>
      <c r="J8" s="9"/>
      <c r="N8" s="9"/>
      <c r="O8" s="9"/>
      <c r="P8" s="9"/>
    </row>
    <row r="9" spans="1:16" ht="13" x14ac:dyDescent="0.25">
      <c r="A9" s="13" t="s">
        <v>23</v>
      </c>
      <c r="B9" s="24">
        <f>G2</f>
        <v>5.2</v>
      </c>
      <c r="C9" s="25"/>
      <c r="D9" s="97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14"/>
      <c r="F10" s="15" t="str">
        <f>B5</f>
        <v>Rural</v>
      </c>
      <c r="G10" s="14"/>
      <c r="H10" s="9"/>
      <c r="I10" s="9"/>
      <c r="J10" s="9"/>
      <c r="K10" s="9"/>
      <c r="L10" s="9"/>
      <c r="M10" s="9"/>
      <c r="N10" s="9"/>
      <c r="O10" s="9"/>
      <c r="P10" s="9"/>
    </row>
    <row r="11" spans="1:16" ht="16.5" customHeight="1" x14ac:dyDescent="0.25">
      <c r="A11" s="13" t="s">
        <v>190</v>
      </c>
      <c r="B11" s="28">
        <v>1</v>
      </c>
      <c r="C11" s="29"/>
      <c r="D11" s="16" t="s">
        <v>191</v>
      </c>
      <c r="E11" s="111"/>
      <c r="F11" s="24" t="s">
        <v>189</v>
      </c>
      <c r="G11" s="14"/>
      <c r="H11" s="9"/>
      <c r="I11" s="9"/>
      <c r="J11" s="9"/>
      <c r="K11" s="9"/>
      <c r="L11" s="9"/>
      <c r="M11" s="9"/>
      <c r="N11" s="9"/>
      <c r="O11" s="9"/>
      <c r="P11" s="9"/>
    </row>
    <row r="12" spans="1:16" ht="13" x14ac:dyDescent="0.25">
      <c r="A12" s="13" t="s">
        <v>192</v>
      </c>
      <c r="B12" s="28">
        <v>2</v>
      </c>
      <c r="C12" s="29"/>
      <c r="D12" s="20"/>
      <c r="E12" s="20"/>
      <c r="F12" s="20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ht="13" x14ac:dyDescent="0.25">
      <c r="A13" s="13" t="s">
        <v>35</v>
      </c>
      <c r="B13" s="28">
        <v>7</v>
      </c>
      <c r="C13" s="29"/>
      <c r="D13" s="20"/>
      <c r="E13" s="20"/>
      <c r="F13" s="20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ht="13" x14ac:dyDescent="0.25">
      <c r="A14" s="13" t="s">
        <v>37</v>
      </c>
      <c r="B14" s="28">
        <v>0</v>
      </c>
      <c r="C14" s="29"/>
      <c r="D14" s="10"/>
      <c r="E14" s="10"/>
      <c r="F14" s="1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ht="13" x14ac:dyDescent="0.25">
      <c r="A15" s="13" t="s">
        <v>39</v>
      </c>
      <c r="B15" s="31">
        <f>SUBTOTAL(9,B18:B34)</f>
        <v>250461683.04999995</v>
      </c>
      <c r="C15" s="32"/>
      <c r="D15" s="10"/>
      <c r="E15" s="10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ht="12.5" x14ac:dyDescent="0.25">
      <c r="A16" s="10"/>
      <c r="B16" s="9"/>
      <c r="C16" s="9"/>
      <c r="D16" s="10"/>
      <c r="E16" s="10"/>
      <c r="F16" s="1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ht="13" x14ac:dyDescent="0.25">
      <c r="A17" s="11" t="s">
        <v>40</v>
      </c>
      <c r="B17" s="12" t="s">
        <v>28</v>
      </c>
      <c r="C17" s="34"/>
      <c r="D17" s="118"/>
      <c r="E17" s="34"/>
      <c r="F17" s="34"/>
      <c r="I17" s="10"/>
      <c r="J17" s="10"/>
      <c r="K17" s="10"/>
      <c r="L17" s="10"/>
      <c r="M17" s="10"/>
      <c r="N17" s="10"/>
      <c r="O17" s="10"/>
      <c r="P17" s="10"/>
    </row>
    <row r="18" spans="1:16" ht="13" x14ac:dyDescent="0.25">
      <c r="A18" s="104" t="s">
        <v>41</v>
      </c>
      <c r="B18" s="18">
        <v>27939429.399999999</v>
      </c>
      <c r="C18" s="10"/>
      <c r="D18" s="118"/>
      <c r="F18" s="37"/>
      <c r="I18" s="9"/>
      <c r="J18" s="9"/>
      <c r="K18" s="9"/>
      <c r="L18" s="9"/>
      <c r="M18" s="9"/>
      <c r="N18" s="9"/>
      <c r="O18" s="9"/>
      <c r="P18" s="9"/>
    </row>
    <row r="19" spans="1:16" ht="13" x14ac:dyDescent="0.25">
      <c r="A19" s="108" t="s">
        <v>164</v>
      </c>
      <c r="B19" s="18">
        <f>24082194.19+9418006.49</f>
        <v>33500200.68</v>
      </c>
      <c r="C19" s="10"/>
      <c r="D19" s="118"/>
      <c r="F19" s="37"/>
      <c r="I19" s="9"/>
      <c r="J19" s="9"/>
      <c r="K19" s="9"/>
      <c r="L19" s="9"/>
      <c r="M19" s="9"/>
      <c r="N19" s="9"/>
      <c r="O19" s="9"/>
      <c r="P19" s="9"/>
    </row>
    <row r="20" spans="1:16" ht="12.5" x14ac:dyDescent="0.25">
      <c r="A20" s="105" t="s">
        <v>43</v>
      </c>
      <c r="B20" s="18">
        <v>0</v>
      </c>
      <c r="C20" s="10"/>
      <c r="D20" s="119"/>
      <c r="F20" s="37"/>
      <c r="I20" s="9"/>
      <c r="J20" s="9"/>
      <c r="K20" s="9"/>
      <c r="L20" s="9"/>
      <c r="M20" s="9"/>
      <c r="N20" s="9"/>
      <c r="O20" s="9"/>
      <c r="P20" s="9"/>
    </row>
    <row r="21" spans="1:16" ht="12.5" x14ac:dyDescent="0.25">
      <c r="A21" s="105" t="s">
        <v>44</v>
      </c>
      <c r="B21" s="18">
        <v>0</v>
      </c>
      <c r="C21" s="10"/>
      <c r="D21" s="119"/>
      <c r="F21" s="37"/>
      <c r="I21" s="9"/>
      <c r="J21" s="9"/>
      <c r="K21" s="9"/>
      <c r="L21" s="9"/>
      <c r="M21" s="9"/>
      <c r="N21" s="9"/>
      <c r="O21" s="9"/>
      <c r="P21" s="9"/>
    </row>
    <row r="22" spans="1:16" ht="13" x14ac:dyDescent="0.25">
      <c r="A22" s="104" t="s">
        <v>165</v>
      </c>
      <c r="B22" s="18">
        <v>12347936.960000001</v>
      </c>
      <c r="C22" s="10"/>
      <c r="D22" s="118"/>
      <c r="F22" s="37"/>
      <c r="I22" s="9"/>
      <c r="J22" s="9"/>
      <c r="K22" s="9"/>
      <c r="L22" s="9"/>
      <c r="M22" s="9"/>
      <c r="N22" s="9"/>
      <c r="O22" s="9"/>
      <c r="P22" s="9"/>
    </row>
    <row r="23" spans="1:16" ht="12.5" x14ac:dyDescent="0.25">
      <c r="A23" s="106" t="s">
        <v>48</v>
      </c>
      <c r="B23" s="18">
        <v>0</v>
      </c>
      <c r="C23" s="10"/>
      <c r="D23" s="119"/>
      <c r="F23" s="37"/>
      <c r="I23" s="9"/>
      <c r="J23" s="9"/>
      <c r="K23" s="9"/>
      <c r="L23" s="9"/>
      <c r="M23" s="9"/>
      <c r="N23" s="9"/>
      <c r="O23" s="9"/>
      <c r="P23" s="9"/>
    </row>
    <row r="24" spans="1:16" ht="12.5" x14ac:dyDescent="0.25">
      <c r="A24" s="107" t="s">
        <v>49</v>
      </c>
      <c r="B24" s="18">
        <v>0</v>
      </c>
      <c r="C24" s="10"/>
      <c r="D24" s="119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ht="31.5" x14ac:dyDescent="0.25">
      <c r="A25" s="108" t="s">
        <v>166</v>
      </c>
      <c r="B25" s="18">
        <v>12373707.630000001</v>
      </c>
      <c r="C25" s="10"/>
      <c r="D25" s="118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ht="13" x14ac:dyDescent="0.25">
      <c r="A26" s="109" t="s">
        <v>167</v>
      </c>
      <c r="B26" s="18">
        <f>13006057.13 + 3308917</f>
        <v>16314974.130000001</v>
      </c>
      <c r="C26" s="10"/>
      <c r="D26" s="118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ht="13" x14ac:dyDescent="0.25">
      <c r="A27" s="109" t="s">
        <v>168</v>
      </c>
      <c r="B27" s="18">
        <v>15315712.27</v>
      </c>
      <c r="C27" s="10"/>
      <c r="D27" s="118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ht="13" x14ac:dyDescent="0.25">
      <c r="A28" s="109" t="s">
        <v>169</v>
      </c>
      <c r="B28" s="18"/>
      <c r="C28" s="10"/>
      <c r="D28" s="118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ht="13" x14ac:dyDescent="0.25">
      <c r="A29" s="109" t="s">
        <v>170</v>
      </c>
      <c r="B29" s="18">
        <v>4813841.5599999996</v>
      </c>
      <c r="C29" s="10"/>
      <c r="D29" s="118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ht="13" x14ac:dyDescent="0.25">
      <c r="A30" s="109" t="s">
        <v>171</v>
      </c>
      <c r="B30" s="18">
        <v>9287178.4900000002</v>
      </c>
      <c r="C30" s="10"/>
      <c r="D30" s="118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ht="13" x14ac:dyDescent="0.25">
      <c r="A31" s="109" t="s">
        <v>172</v>
      </c>
      <c r="B31" s="18">
        <v>71179354.549999997</v>
      </c>
      <c r="C31" s="10"/>
      <c r="D31" s="118"/>
      <c r="F31" s="37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ht="13" x14ac:dyDescent="0.25">
      <c r="A32" s="109" t="s">
        <v>173</v>
      </c>
      <c r="B32" s="18">
        <v>12335660.41</v>
      </c>
      <c r="C32" s="10"/>
      <c r="D32" s="118"/>
      <c r="F32" s="37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ht="13" x14ac:dyDescent="0.25">
      <c r="A33" s="109" t="s">
        <v>174</v>
      </c>
      <c r="B33" s="18">
        <v>2916368.42</v>
      </c>
      <c r="C33" s="10"/>
      <c r="D33" s="118"/>
      <c r="F33" s="37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ht="13" x14ac:dyDescent="0.25">
      <c r="A34" s="35" t="s">
        <v>137</v>
      </c>
      <c r="B34" s="18">
        <f>25930009.86+6207308.69</f>
        <v>32137318.550000001</v>
      </c>
      <c r="C34" s="10"/>
      <c r="D34" s="118"/>
      <c r="F34" s="37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ht="12.5" x14ac:dyDescent="0.25">
      <c r="C35" s="10"/>
      <c r="F35" s="37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ht="12.5" x14ac:dyDescent="0.25">
      <c r="A36" s="37"/>
      <c r="B36" s="37"/>
      <c r="C36" s="10"/>
      <c r="D36" s="25"/>
      <c r="E36" s="37"/>
      <c r="F36" s="37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ht="12.5" x14ac:dyDescent="0.25">
      <c r="A37" s="37"/>
      <c r="B37" s="37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1:16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1:16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1:16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1:16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1:16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1:16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1:16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1:16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</sheetData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2" t="s">
        <v>41</v>
      </c>
      <c r="B13" s="100"/>
      <c r="C13" s="15"/>
      <c r="D13" s="24"/>
      <c r="E13" s="18"/>
      <c r="F13" s="114">
        <f t="shared" ref="F13:F31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2" t="s">
        <v>152</v>
      </c>
      <c r="B14" s="100"/>
      <c r="C14" s="15"/>
      <c r="D14" s="24"/>
      <c r="E14" s="18"/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12" t="s">
        <v>153</v>
      </c>
      <c r="B15" s="100"/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4" t="s">
        <v>154</v>
      </c>
      <c r="B16" s="100"/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12" t="s">
        <v>155</v>
      </c>
      <c r="B17" s="100"/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12" t="s">
        <v>156</v>
      </c>
      <c r="B18" s="100"/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2" t="s">
        <v>157</v>
      </c>
      <c r="B19" s="100"/>
      <c r="C19" s="15"/>
      <c r="D19" s="24"/>
      <c r="E19" s="18"/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12" t="s">
        <v>158</v>
      </c>
      <c r="B20" s="100"/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12" t="s">
        <v>159</v>
      </c>
      <c r="B21" s="100"/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2" t="s">
        <v>160</v>
      </c>
      <c r="B22" s="100"/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2" t="s">
        <v>161</v>
      </c>
      <c r="B23" s="100"/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2" t="s">
        <v>162</v>
      </c>
      <c r="B24" s="100"/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2" t="s">
        <v>163</v>
      </c>
      <c r="B25" s="100"/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5"/>
      <c r="B26" s="100"/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5"/>
      <c r="B27" s="100"/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5"/>
      <c r="B28" s="100"/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5"/>
      <c r="B29" s="100"/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5"/>
      <c r="B30" s="100"/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5"/>
      <c r="B31" s="100"/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0"/>
      <c r="B32" s="9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17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164</v>
      </c>
      <c r="B14" s="100" t="s">
        <v>228</v>
      </c>
      <c r="C14" s="15"/>
      <c r="D14" s="24"/>
      <c r="E14" s="18"/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15" t="s">
        <v>165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12" t="s">
        <v>48</v>
      </c>
      <c r="B18" s="100" t="s">
        <v>228</v>
      </c>
      <c r="C18" s="15"/>
      <c r="D18" s="24"/>
      <c r="E18" s="18"/>
      <c r="F18" s="114"/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2" t="s">
        <v>49</v>
      </c>
      <c r="B19" s="100" t="s">
        <v>228</v>
      </c>
      <c r="C19" s="15"/>
      <c r="D19" s="24"/>
      <c r="E19" s="18"/>
      <c r="F19" s="114"/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15" t="s">
        <v>166</v>
      </c>
      <c r="B20" s="100" t="s">
        <v>228</v>
      </c>
      <c r="C20" s="15"/>
      <c r="D20" s="24"/>
      <c r="E20" s="18"/>
      <c r="F20" s="114">
        <f t="shared" ref="F20:F28" si="1">IF(E20&gt;0,E20/D20,0)</f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3" x14ac:dyDescent="0.3">
      <c r="A21" s="116" t="s">
        <v>167</v>
      </c>
      <c r="B21" s="100" t="s">
        <v>228</v>
      </c>
      <c r="C21" s="15"/>
      <c r="D21" s="24"/>
      <c r="E21" s="18"/>
      <c r="F21" s="114">
        <f t="shared" si="1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3" x14ac:dyDescent="0.3">
      <c r="A22" s="116" t="s">
        <v>168</v>
      </c>
      <c r="B22" s="100" t="s">
        <v>228</v>
      </c>
      <c r="C22" s="15"/>
      <c r="D22" s="24"/>
      <c r="E22" s="18"/>
      <c r="F22" s="114">
        <f t="shared" si="1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3" x14ac:dyDescent="0.3">
      <c r="A23" s="116" t="s">
        <v>169</v>
      </c>
      <c r="B23" s="100" t="s">
        <v>228</v>
      </c>
      <c r="C23" s="15"/>
      <c r="D23" s="24"/>
      <c r="E23" s="18"/>
      <c r="F23" s="114">
        <f t="shared" si="1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3" x14ac:dyDescent="0.3">
      <c r="A24" s="116" t="s">
        <v>170</v>
      </c>
      <c r="B24" s="100" t="s">
        <v>228</v>
      </c>
      <c r="C24" s="15"/>
      <c r="D24" s="24"/>
      <c r="E24" s="18"/>
      <c r="F24" s="114">
        <f t="shared" si="1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3" x14ac:dyDescent="0.3">
      <c r="A25" s="116" t="s">
        <v>171</v>
      </c>
      <c r="B25" s="100" t="s">
        <v>228</v>
      </c>
      <c r="C25" s="15"/>
      <c r="D25" s="24"/>
      <c r="E25" s="18"/>
      <c r="F25" s="114">
        <f t="shared" si="1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26" x14ac:dyDescent="0.3">
      <c r="A26" s="116" t="s">
        <v>172</v>
      </c>
      <c r="B26" s="100" t="s">
        <v>228</v>
      </c>
      <c r="C26" s="15"/>
      <c r="D26" s="24"/>
      <c r="E26" s="18"/>
      <c r="F26" s="114">
        <f t="shared" si="1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26" x14ac:dyDescent="0.3">
      <c r="A27" s="116" t="s">
        <v>173</v>
      </c>
      <c r="B27" s="100" t="s">
        <v>228</v>
      </c>
      <c r="C27" s="15"/>
      <c r="D27" s="24"/>
      <c r="E27" s="18"/>
      <c r="F27" s="114">
        <f t="shared" si="1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26" x14ac:dyDescent="0.3">
      <c r="A28" s="116" t="s">
        <v>174</v>
      </c>
      <c r="B28" s="100" t="s">
        <v>228</v>
      </c>
      <c r="C28" s="15"/>
      <c r="D28" s="24"/>
      <c r="E28" s="18"/>
      <c r="F28" s="114">
        <f t="shared" si="1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0"/>
      <c r="B29" s="9"/>
      <c r="C29" s="9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0"/>
      <c r="B30" s="9"/>
      <c r="C30" s="9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0"/>
      <c r="B31" s="9"/>
      <c r="C31" s="9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0"/>
      <c r="B32" s="9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33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42</v>
      </c>
      <c r="B14" s="100" t="s">
        <v>228</v>
      </c>
      <c r="C14" s="15"/>
      <c r="D14" s="24"/>
      <c r="E14" s="19">
        <f>SUBTOTAL(9,E15:E18)</f>
        <v>0</v>
      </c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7" t="s">
        <v>45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7" t="s">
        <v>46</v>
      </c>
      <c r="B18" s="100" t="s">
        <v>228</v>
      </c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5" t="s">
        <v>47</v>
      </c>
      <c r="B19" s="100" t="s">
        <v>228</v>
      </c>
      <c r="C19" s="15"/>
      <c r="D19" s="24"/>
      <c r="E19" s="19">
        <f>SUBTOTAL(9,E20:E21)</f>
        <v>0</v>
      </c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7" t="s">
        <v>48</v>
      </c>
      <c r="B20" s="100" t="s">
        <v>228</v>
      </c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7" t="s">
        <v>49</v>
      </c>
      <c r="B21" s="100" t="s">
        <v>228</v>
      </c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5" t="s">
        <v>50</v>
      </c>
      <c r="B22" s="100" t="s">
        <v>228</v>
      </c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5" t="s">
        <v>51</v>
      </c>
      <c r="B23" s="100" t="s">
        <v>228</v>
      </c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5" t="s">
        <v>52</v>
      </c>
      <c r="B24" s="100" t="s">
        <v>228</v>
      </c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5" t="s">
        <v>53</v>
      </c>
      <c r="B25" s="100" t="s">
        <v>228</v>
      </c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15" t="s">
        <v>54</v>
      </c>
      <c r="B26" s="100" t="s">
        <v>228</v>
      </c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15" t="s">
        <v>55</v>
      </c>
      <c r="B27" s="100" t="s">
        <v>228</v>
      </c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15" t="s">
        <v>56</v>
      </c>
      <c r="B28" s="100" t="s">
        <v>228</v>
      </c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15" t="s">
        <v>57</v>
      </c>
      <c r="B29" s="100" t="s">
        <v>228</v>
      </c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15" t="s">
        <v>58</v>
      </c>
      <c r="B30" s="100" t="s">
        <v>228</v>
      </c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15" t="s">
        <v>59</v>
      </c>
      <c r="B31" s="100" t="s">
        <v>228</v>
      </c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15" t="s">
        <v>60</v>
      </c>
      <c r="B32" s="100" t="s">
        <v>228</v>
      </c>
      <c r="C32" s="15"/>
      <c r="D32" s="24"/>
      <c r="E32" s="18"/>
      <c r="F32" s="114">
        <f t="shared" si="0"/>
        <v>0</v>
      </c>
      <c r="G32" s="15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15" t="s">
        <v>61</v>
      </c>
      <c r="B33" s="100" t="s">
        <v>229</v>
      </c>
      <c r="C33" s="15"/>
      <c r="D33" s="24"/>
      <c r="E33" s="18"/>
      <c r="F33" s="114">
        <f t="shared" si="0"/>
        <v>0</v>
      </c>
      <c r="G33" s="15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 t="s">
        <v>230</v>
      </c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33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42</v>
      </c>
      <c r="B14" s="100" t="s">
        <v>228</v>
      </c>
      <c r="C14" s="15"/>
      <c r="D14" s="24"/>
      <c r="E14" s="19">
        <f>SUBTOTAL(9,E15:E18)</f>
        <v>0</v>
      </c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7" t="s">
        <v>45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7" t="s">
        <v>46</v>
      </c>
      <c r="B18" s="100" t="s">
        <v>228</v>
      </c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5" t="s">
        <v>47</v>
      </c>
      <c r="B19" s="100" t="s">
        <v>228</v>
      </c>
      <c r="C19" s="15"/>
      <c r="D19" s="24"/>
      <c r="E19" s="19">
        <f>SUBTOTAL(9,E20:E21)</f>
        <v>0</v>
      </c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7" t="s">
        <v>48</v>
      </c>
      <c r="B20" s="100" t="s">
        <v>228</v>
      </c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7" t="s">
        <v>49</v>
      </c>
      <c r="B21" s="100" t="s">
        <v>228</v>
      </c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5" t="s">
        <v>50</v>
      </c>
      <c r="B22" s="100" t="s">
        <v>228</v>
      </c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5" t="s">
        <v>51</v>
      </c>
      <c r="B23" s="100" t="s">
        <v>228</v>
      </c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5" t="s">
        <v>52</v>
      </c>
      <c r="B24" s="100" t="s">
        <v>228</v>
      </c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5" t="s">
        <v>53</v>
      </c>
      <c r="B25" s="100" t="s">
        <v>228</v>
      </c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15" t="s">
        <v>54</v>
      </c>
      <c r="B26" s="100" t="s">
        <v>228</v>
      </c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15" t="s">
        <v>55</v>
      </c>
      <c r="B27" s="100" t="s">
        <v>228</v>
      </c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15" t="s">
        <v>56</v>
      </c>
      <c r="B28" s="100" t="s">
        <v>228</v>
      </c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15" t="s">
        <v>57</v>
      </c>
      <c r="B29" s="100" t="s">
        <v>228</v>
      </c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15" t="s">
        <v>58</v>
      </c>
      <c r="B30" s="100" t="s">
        <v>228</v>
      </c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15" t="s">
        <v>59</v>
      </c>
      <c r="B31" s="100" t="s">
        <v>228</v>
      </c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15" t="s">
        <v>60</v>
      </c>
      <c r="B32" s="100" t="s">
        <v>228</v>
      </c>
      <c r="C32" s="15"/>
      <c r="D32" s="24"/>
      <c r="E32" s="18"/>
      <c r="F32" s="114">
        <f t="shared" si="0"/>
        <v>0</v>
      </c>
      <c r="G32" s="15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15" t="s">
        <v>61</v>
      </c>
      <c r="B33" s="100" t="s">
        <v>229</v>
      </c>
      <c r="C33" s="15"/>
      <c r="D33" s="24"/>
      <c r="E33" s="18"/>
      <c r="F33" s="114">
        <f t="shared" si="0"/>
        <v>0</v>
      </c>
      <c r="G33" s="15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BASE DE DATOS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0602301</vt:lpstr>
      <vt:lpstr>45000036221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2025-10-23T19:28:20Z</dcterms:modified>
</cp:coreProperties>
</file>