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yohomie/Desktop/Curinos/"/>
    </mc:Choice>
  </mc:AlternateContent>
  <xr:revisionPtr revIDLastSave="0" documentId="13_ncr:1_{51F4EE62-D1AC-3F45-AD0C-79D8F55253B6}" xr6:coauthVersionLast="47" xr6:coauthVersionMax="47" xr10:uidLastSave="{00000000-0000-0000-0000-000000000000}"/>
  <bookViews>
    <workbookView xWindow="0" yWindow="500" windowWidth="28800" windowHeight="15700" xr2:uid="{00000000-000D-0000-FFFF-FFFF00000000}"/>
  </bookViews>
  <sheets>
    <sheet name="Acqusition Model (adjusted)" sheetId="1" r:id="rId1"/>
    <sheet name="Acquisition Model" sheetId="3"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5" i="1"/>
  <c r="P36" i="1"/>
  <c r="P37" i="1"/>
  <c r="P38" i="1"/>
  <c r="P39" i="1"/>
  <c r="P40" i="1"/>
  <c r="P41" i="1"/>
  <c r="P42" i="1"/>
  <c r="P43" i="1"/>
  <c r="P44" i="1"/>
  <c r="P45" i="1"/>
  <c r="P46" i="1"/>
  <c r="P47" i="1"/>
  <c r="P48" i="1"/>
  <c r="P49" i="1"/>
  <c r="P50" i="1"/>
  <c r="P51" i="1"/>
  <c r="P52" i="1"/>
  <c r="P53" i="1"/>
  <c r="P54" i="1"/>
  <c r="P55" i="1"/>
  <c r="P56" i="1"/>
  <c r="P57" i="1"/>
  <c r="P34" i="1"/>
  <c r="W2" i="1"/>
  <c r="G2" i="1" a="1"/>
  <c r="G2"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N2" i="1"/>
  <c r="M2" i="1"/>
  <c r="L2" i="1"/>
  <c r="K2" i="1"/>
  <c r="J2" i="1"/>
  <c r="I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<sst xmlns="http://schemas.openxmlformats.org/spreadsheetml/2006/main" count="39" uniqueCount="29">
  <si>
    <t>Yrmon</t>
  </si>
  <si>
    <t>Acquisition</t>
  </si>
  <si>
    <t>Acquisition Rate</t>
  </si>
  <si>
    <t>Advertising Spend</t>
  </si>
  <si>
    <t>Peer Bank Reference Rate</t>
  </si>
  <si>
    <t>Relative Rate</t>
  </si>
  <si>
    <t>Date</t>
  </si>
  <si>
    <t>Low (Adj)</t>
  </si>
  <si>
    <t>Mediuam (Adj)</t>
  </si>
  <si>
    <t>High (Adj)</t>
  </si>
  <si>
    <t>None</t>
  </si>
  <si>
    <t>Low</t>
  </si>
  <si>
    <t>Medium</t>
  </si>
  <si>
    <t>High</t>
  </si>
  <si>
    <t>Relative Rate Adjustment</t>
  </si>
  <si>
    <t>SaS</t>
  </si>
  <si>
    <t>Advertising Bucket</t>
  </si>
  <si>
    <t>Ad Bucket Weighting</t>
  </si>
  <si>
    <t>∞</t>
  </si>
  <si>
    <t>Advertising Spend (min and max)</t>
  </si>
  <si>
    <t>Notes</t>
  </si>
  <si>
    <t>Notes:</t>
  </si>
  <si>
    <t>Typing notes</t>
  </si>
  <si>
    <t>** You can change the bucketing and bucket weight with the legend to the left. If the SaS determined were to change, it can be adjusted as well.Do not change any values in the None row.</t>
  </si>
  <si>
    <t>1. Create an acquisition model in Excel of the model without any adjustment for advertising (scatterplot w/ exponential trendline). What is the R2?</t>
  </si>
  <si>
    <t xml:space="preserve">To the right hand side we have the acqusition model. To confirm, this model does not adjust for advertising. </t>
  </si>
  <si>
    <t>Corr Aquis vs Relative Rate</t>
  </si>
  <si>
    <t xml:space="preserve">Not much to derive from this graph. Visually you can see that even when the company was at its most competitive it did not result in an increase in acquisitions. As expected from the R^2 from the graph above. This graph may help  explaining how being competitive in the market does not create increased deposit acquisitions. </t>
  </si>
  <si>
    <t xml:space="preserve">44.32% of the variablility in Acquistion is explained by the variability in Advertising Spend. None advertising months are shifting the regression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</si>
</sst>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66" formatCode="0.00000"/>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b/>
      <sz val="11"/>
      <color rgb="FFFFFFFF"/>
      <name val="Calibri"/>
      <family val="2"/>
      <scheme val="minor"/>
    </font>
    <font>
      <sz val="11"/>
      <color theme="0"/>
      <name val="Calibri"/>
      <family val="2"/>
      <scheme val="minor"/>
    </font>
    <font>
      <sz val="11"/>
      <color rgb="FF000000"/>
      <name val="Calibri"/>
      <family val="2"/>
      <scheme val="minor"/>
    </font>
    <font>
      <b/>
      <sz val="12"/>
      <color rgb="FFC00000"/>
      <name val="Calibri (Body)"/>
    </font>
    <font>
      <b/>
      <sz val="12"/>
      <color theme="0"/>
      <name val="Calibri"/>
      <family val="2"/>
      <scheme val="minor"/>
    </font>
  </fonts>
  <fills count="4">
    <fill>
      <patternFill patternType="none"/>
    </fill>
    <fill>
      <patternFill patternType="gray125"/>
    </fill>
    <fill>
      <patternFill patternType="solid">
        <fgColor theme="4" tint="-0.249977111117893"/>
        <bgColor theme="4" tint="0.79998168889431442"/>
      </patternFill>
    </fill>
    <fill>
      <patternFill patternType="solid">
        <fgColor theme="1" tint="0.499984740745262"/>
        <bgColor theme="4" tint="0.79998168889431442"/>
      </patternFill>
    </fill>
  </fills>
  <borders count="19">
    <border>
      <left/>
      <right/>
      <top/>
      <bottom/>
      <diagonal/>
    </border>
    <border>
      <left/>
      <right/>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style="thin">
        <color theme="4" tint="0.39997558519241921"/>
      </top>
      <bottom/>
      <diagonal/>
    </border>
    <border>
      <left style="thin">
        <color theme="0"/>
      </left>
      <right style="thin">
        <color theme="0"/>
      </right>
      <top/>
      <bottom style="thin">
        <color theme="4" tint="0.39997558519241921"/>
      </bottom>
      <diagonal/>
    </border>
    <border>
      <left style="thin">
        <color theme="0"/>
      </left>
      <right/>
      <top/>
      <bottom style="thin">
        <color theme="4" tint="0.39997558519241921"/>
      </bottom>
      <diagonal/>
    </border>
    <border>
      <left style="thin">
        <color theme="0"/>
      </left>
      <right/>
      <top/>
      <bottom/>
      <diagonal/>
    </border>
    <border>
      <left style="thin">
        <color theme="0"/>
      </left>
      <right style="thin">
        <color theme="0"/>
      </right>
      <top style="thin">
        <color theme="4" tint="0.39997558519241921"/>
      </top>
      <bottom/>
      <diagonal/>
    </border>
    <border>
      <left style="thin">
        <color theme="0"/>
      </left>
      <right style="thin">
        <color theme="0"/>
      </right>
      <top style="thin">
        <color theme="4" tint="0.39997558519241921"/>
      </top>
      <bottom style="thin">
        <color theme="0"/>
      </bottom>
      <diagonal/>
    </border>
    <border>
      <left style="thin">
        <color theme="0"/>
      </left>
      <right style="thin">
        <color theme="0"/>
      </right>
      <top/>
      <bottom/>
      <diagonal/>
    </border>
    <border>
      <left style="thin">
        <color theme="0"/>
      </left>
      <right/>
      <top style="thin">
        <color theme="4" tint="0.39997558519241921"/>
      </top>
      <bottom/>
      <diagonal/>
    </border>
    <border>
      <left style="thin">
        <color theme="0"/>
      </left>
      <right/>
      <top style="thin">
        <color theme="0"/>
      </top>
      <bottom/>
      <diagonal/>
    </border>
    <border>
      <left/>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2" fillId="2" borderId="1" xfId="0" applyFont="1" applyFill="1" applyBorder="1"/>
    <xf numFmtId="2" fontId="4" fillId="0" borderId="4" xfId="0" applyNumberFormat="1" applyFont="1" applyBorder="1"/>
    <xf numFmtId="0" fontId="6" fillId="0" borderId="0" xfId="0" applyFont="1"/>
    <xf numFmtId="0" fontId="6" fillId="0" borderId="5" xfId="0" applyFont="1" applyBorder="1"/>
    <xf numFmtId="0" fontId="0" fillId="0" borderId="0" xfId="0" applyFill="1"/>
    <xf numFmtId="0" fontId="2" fillId="2" borderId="7" xfId="0" applyFont="1" applyFill="1" applyBorder="1"/>
    <xf numFmtId="0" fontId="2" fillId="3" borderId="10" xfId="0" applyFont="1" applyFill="1" applyBorder="1"/>
    <xf numFmtId="0" fontId="2" fillId="3" borderId="2" xfId="0" applyFont="1" applyFill="1" applyBorder="1"/>
    <xf numFmtId="0" fontId="2" fillId="3" borderId="12" xfId="0" applyFont="1" applyFill="1" applyBorder="1"/>
    <xf numFmtId="2" fontId="2" fillId="3" borderId="0" xfId="0" applyNumberFormat="1" applyFont="1" applyFill="1" applyBorder="1" applyAlignment="1">
      <alignment horizontal="right"/>
    </xf>
    <xf numFmtId="6" fontId="2" fillId="3" borderId="14" xfId="0" applyNumberFormat="1" applyFont="1" applyFill="1" applyBorder="1" applyAlignment="1">
      <alignment horizontal="left"/>
    </xf>
    <xf numFmtId="2" fontId="2" fillId="3" borderId="15" xfId="0" applyNumberFormat="1" applyFont="1" applyFill="1" applyBorder="1" applyAlignment="1">
      <alignment horizontal="right"/>
    </xf>
    <xf numFmtId="6" fontId="2" fillId="3" borderId="3" xfId="0" applyNumberFormat="1" applyFont="1" applyFill="1" applyBorder="1" applyAlignment="1">
      <alignment horizontal="left"/>
    </xf>
    <xf numFmtId="0" fontId="5" fillId="2" borderId="16" xfId="0" applyFont="1" applyFill="1" applyBorder="1" applyAlignment="1">
      <alignment horizontal="right"/>
    </xf>
    <xf numFmtId="0" fontId="2" fillId="2" borderId="16" xfId="0" applyFont="1" applyFill="1" applyBorder="1"/>
    <xf numFmtId="0" fontId="2" fillId="2" borderId="17" xfId="0" applyFont="1" applyFill="1" applyBorder="1"/>
    <xf numFmtId="2" fontId="2" fillId="3" borderId="18" xfId="0" applyNumberFormat="1" applyFont="1" applyFill="1" applyBorder="1" applyAlignment="1">
      <alignment horizontal="right"/>
    </xf>
    <xf numFmtId="6" fontId="2" fillId="3" borderId="2" xfId="0" applyNumberFormat="1" applyFont="1" applyFill="1" applyBorder="1" applyAlignment="1">
      <alignment horizontal="left"/>
    </xf>
    <xf numFmtId="6" fontId="2" fillId="3" borderId="11" xfId="0" applyNumberFormat="1" applyFont="1" applyFill="1" applyBorder="1" applyAlignment="1">
      <alignment horizontal="left"/>
    </xf>
    <xf numFmtId="0" fontId="2" fillId="3" borderId="2" xfId="0" applyFont="1" applyFill="1" applyBorder="1" applyAlignment="1">
      <alignment horizontal="left"/>
    </xf>
    <xf numFmtId="0" fontId="2" fillId="2" borderId="1" xfId="0" applyFont="1" applyFill="1" applyBorder="1"/>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10" fontId="0" fillId="0" borderId="0" xfId="1" applyNumberFormat="1" applyFont="1" applyAlignment="1">
      <alignment horizontal="center" vertical="center"/>
    </xf>
    <xf numFmtId="165" fontId="0" fillId="0" borderId="0" xfId="1" applyNumberFormat="1" applyFont="1" applyAlignment="1">
      <alignment horizontal="center" vertical="center"/>
    </xf>
    <xf numFmtId="166" fontId="0" fillId="0" borderId="0" xfId="0" applyNumberFormat="1" applyAlignment="1">
      <alignment horizontal="center" vertical="center"/>
    </xf>
    <xf numFmtId="3" fontId="0" fillId="0" borderId="0" xfId="0" applyNumberFormat="1" applyAlignment="1">
      <alignment horizontal="center" vertical="center"/>
    </xf>
    <xf numFmtId="10" fontId="0" fillId="0" borderId="0" xfId="0" applyNumberFormat="1" applyAlignment="1">
      <alignment horizontal="center" vertical="center"/>
    </xf>
    <xf numFmtId="0" fontId="8" fillId="2" borderId="1" xfId="0" applyFont="1" applyFill="1" applyBorder="1" applyAlignment="1">
      <alignment horizontal="center" vertical="center"/>
    </xf>
    <xf numFmtId="0" fontId="2" fillId="2" borderId="1" xfId="0" applyFont="1" applyFill="1" applyBorder="1" applyAlignment="1">
      <alignment horizontal="center"/>
    </xf>
    <xf numFmtId="0" fontId="0" fillId="0" borderId="6" xfId="0" applyBorder="1" applyAlignment="1">
      <alignment horizontal="left" vertical="top" wrapText="1"/>
    </xf>
    <xf numFmtId="0" fontId="0" fillId="0" borderId="0" xfId="0" applyAlignment="1">
      <alignment horizontal="left" vertical="top" wrapText="1"/>
    </xf>
    <xf numFmtId="0" fontId="2" fillId="2" borderId="8" xfId="0" applyFont="1" applyFill="1" applyBorder="1"/>
    <xf numFmtId="0" fontId="2" fillId="2" borderId="1" xfId="0" applyFont="1" applyFill="1" applyBorder="1"/>
    <xf numFmtId="0" fontId="7" fillId="0" borderId="13" xfId="0" applyFont="1" applyFill="1" applyBorder="1" applyAlignment="1">
      <alignment vertical="top" wrapText="1"/>
    </xf>
    <xf numFmtId="0" fontId="7" fillId="0" borderId="9" xfId="0" applyFont="1" applyFill="1" applyBorder="1" applyAlignment="1">
      <alignment vertical="top" wrapText="1"/>
    </xf>
    <xf numFmtId="0" fontId="2" fillId="2" borderId="0" xfId="0" applyFont="1" applyFill="1" applyBorder="1" applyAlignment="1">
      <alignment horizontal="center"/>
    </xf>
    <xf numFmtId="0" fontId="0" fillId="0" borderId="0" xfId="0" applyBorder="1" applyAlignment="1">
      <alignment horizontal="left" vertical="top" wrapText="1"/>
    </xf>
    <xf numFmtId="0" fontId="0" fillId="0" borderId="0" xfId="0"/>
    <xf numFmtId="0" fontId="0" fillId="0" borderId="0" xfId="0" applyAlignment="1">
      <alignment horizontal="center"/>
    </xf>
    <xf numFmtId="2" fontId="0" fillId="0" borderId="0" xfId="0" applyNumberForma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Price Elasticity</a:t>
            </a:r>
            <a:r>
              <a:rPr lang="en-US" sz="1600" b="1" baseline="0">
                <a:solidFill>
                  <a:schemeClr val="tx1"/>
                </a:solidFill>
              </a:rPr>
              <a:t> Adjusted for Advertising Spent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tx>
            <c:v>None</c:v>
          </c:tx>
          <c:spPr>
            <a:ln w="19050" cap="rnd">
              <a:noFill/>
              <a:round/>
            </a:ln>
            <a:effectLst/>
          </c:spPr>
          <c:marker>
            <c:symbol val="circle"/>
            <c:size val="5"/>
            <c:spPr>
              <a:solidFill>
                <a:schemeClr val="bg1">
                  <a:lumMod val="50000"/>
                </a:schemeClr>
              </a:solidFill>
              <a:ln w="9525">
                <a:solidFill>
                  <a:schemeClr val="tx1">
                    <a:lumMod val="85000"/>
                    <a:lumOff val="15000"/>
                  </a:schemeClr>
                </a:solidFill>
              </a:ln>
              <a:effectLst>
                <a:outerShdw blurRad="50800" dist="50800" dir="5400000" algn="ctr" rotWithShape="0">
                  <a:schemeClr val="bg1"/>
                </a:outerShdw>
              </a:effectLst>
            </c:spPr>
          </c:marker>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(adjusted)'!$I$2:$I$57</c:f>
              <c:numCache>
                <c:formatCode>#,##0</c:formatCode>
                <c:ptCount val="56"/>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9989357.8499999996</c:v>
                </c:pt>
              </c:numCache>
            </c:numRef>
          </c:yVal>
          <c:smooth val="0"/>
          <c:extLst>
            <c:ext xmlns:c16="http://schemas.microsoft.com/office/drawing/2014/chart" uri="{C3380CC4-5D6E-409C-BE32-E72D297353CC}">
              <c16:uniqueId val="{00000000-C5EE-1846-89F5-16B88AFA799B}"/>
            </c:ext>
          </c:extLst>
        </c:ser>
        <c:ser>
          <c:idx val="1"/>
          <c:order val="1"/>
          <c:tx>
            <c:v>Low</c:v>
          </c:tx>
          <c:spPr>
            <a:ln w="19050" cap="rnd">
              <a:noFill/>
              <a:round/>
            </a:ln>
            <a:effectLst/>
          </c:spPr>
          <c:marker>
            <c:symbol val="square"/>
            <c:size val="11"/>
            <c:spPr>
              <a:solidFill>
                <a:schemeClr val="accent5">
                  <a:lumMod val="40000"/>
                  <a:lumOff val="60000"/>
                </a:schemeClr>
              </a:solidFill>
              <a:ln w="9525">
                <a:solidFill>
                  <a:schemeClr val="tx1">
                    <a:lumMod val="85000"/>
                    <a:lumOff val="15000"/>
                  </a:schemeClr>
                </a:solidFill>
              </a:ln>
              <a:effectLst/>
            </c:spPr>
          </c:marker>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(adjusted)'!$J$2:$J$57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18800768.190000001</c:v>
                </c:pt>
                <c:pt idx="36">
                  <c:v>16514636.91</c:v>
                </c:pt>
                <c:pt idx="37">
                  <c:v>13441545.630000001</c:v>
                </c:pt>
                <c:pt idx="38">
                  <c:v>#N/A</c:v>
                </c:pt>
                <c:pt idx="39">
                  <c:v>#N/A</c:v>
                </c:pt>
                <c:pt idx="40">
                  <c:v>#N/A</c:v>
                </c:pt>
                <c:pt idx="41">
                  <c:v>#N/A</c:v>
                </c:pt>
                <c:pt idx="42">
                  <c:v>17366077.23</c:v>
                </c:pt>
                <c:pt idx="43">
                  <c:v>#N/A</c:v>
                </c:pt>
                <c:pt idx="44">
                  <c:v>#N/A</c:v>
                </c:pt>
                <c:pt idx="45">
                  <c:v>#N/A</c:v>
                </c:pt>
                <c:pt idx="46">
                  <c:v>#N/A</c:v>
                </c:pt>
                <c:pt idx="47">
                  <c:v>#N/A</c:v>
                </c:pt>
                <c:pt idx="48">
                  <c:v>#N/A</c:v>
                </c:pt>
                <c:pt idx="49">
                  <c:v>#N/A</c:v>
                </c:pt>
                <c:pt idx="50">
                  <c:v>#N/A</c:v>
                </c:pt>
                <c:pt idx="51">
                  <c:v>#N/A</c:v>
                </c:pt>
                <c:pt idx="52">
                  <c:v>#N/A</c:v>
                </c:pt>
                <c:pt idx="53">
                  <c:v>#N/A</c:v>
                </c:pt>
                <c:pt idx="54">
                  <c:v>13464676.82</c:v>
                </c:pt>
                <c:pt idx="55">
                  <c:v>#N/A</c:v>
                </c:pt>
              </c:numCache>
            </c:numRef>
          </c:yVal>
          <c:smooth val="0"/>
          <c:extLst>
            <c:ext xmlns:c16="http://schemas.microsoft.com/office/drawing/2014/chart" uri="{C3380CC4-5D6E-409C-BE32-E72D297353CC}">
              <c16:uniqueId val="{00000038-C5EE-1846-89F5-16B88AFA799B}"/>
            </c:ext>
          </c:extLst>
        </c:ser>
        <c:ser>
          <c:idx val="2"/>
          <c:order val="2"/>
          <c:tx>
            <c:v>Med</c:v>
          </c:tx>
          <c:spPr>
            <a:ln w="19050" cap="rnd">
              <a:noFill/>
              <a:round/>
            </a:ln>
            <a:effectLst/>
          </c:spPr>
          <c:marker>
            <c:symbol val="triangle"/>
            <c:size val="12"/>
            <c:spPr>
              <a:solidFill>
                <a:srgbClr val="0070C0"/>
              </a:solidFill>
              <a:ln w="9525">
                <a:solidFill>
                  <a:schemeClr val="bg2">
                    <a:lumMod val="25000"/>
                  </a:schemeClr>
                </a:solidFill>
              </a:ln>
              <a:effectLst/>
            </c:spPr>
          </c:marker>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(adjusted)'!$K$2:$K$57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17435254.23</c:v>
                </c:pt>
                <c:pt idx="33">
                  <c:v>19110710.690000001</c:v>
                </c:pt>
                <c:pt idx="34">
                  <c:v>#N/A</c:v>
                </c:pt>
                <c:pt idx="35">
                  <c:v>#N/A</c:v>
                </c:pt>
                <c:pt idx="36">
                  <c:v>#N/A</c:v>
                </c:pt>
                <c:pt idx="37">
                  <c:v>#N/A</c:v>
                </c:pt>
                <c:pt idx="38">
                  <c:v>25672796.760000002</c:v>
                </c:pt>
                <c:pt idx="39">
                  <c:v>21544595.48</c:v>
                </c:pt>
                <c:pt idx="40">
                  <c:v>19761416.02</c:v>
                </c:pt>
                <c:pt idx="41">
                  <c:v>14875864.779999999</c:v>
                </c:pt>
                <c:pt idx="42">
                  <c:v>#N/A</c:v>
                </c:pt>
                <c:pt idx="43">
                  <c:v>11567996.9</c:v>
                </c:pt>
                <c:pt idx="44">
                  <c:v>#N/A</c:v>
                </c:pt>
                <c:pt idx="45">
                  <c:v>#N/A</c:v>
                </c:pt>
                <c:pt idx="46">
                  <c:v>17511816.449999999</c:v>
                </c:pt>
                <c:pt idx="47">
                  <c:v>17619519.170000002</c:v>
                </c:pt>
                <c:pt idx="48">
                  <c:v>15338665.35</c:v>
                </c:pt>
                <c:pt idx="49">
                  <c:v>25919234.379999999</c:v>
                </c:pt>
                <c:pt idx="50">
                  <c:v>19594556.68</c:v>
                </c:pt>
                <c:pt idx="51">
                  <c:v>20556530.100000001</c:v>
                </c:pt>
                <c:pt idx="52">
                  <c:v>12866939.76</c:v>
                </c:pt>
                <c:pt idx="53">
                  <c:v>18902476.48</c:v>
                </c:pt>
                <c:pt idx="54">
                  <c:v>#N/A</c:v>
                </c:pt>
                <c:pt idx="55">
                  <c:v>#N/A</c:v>
                </c:pt>
              </c:numCache>
            </c:numRef>
          </c:yVal>
          <c:smooth val="0"/>
          <c:extLst>
            <c:ext xmlns:c16="http://schemas.microsoft.com/office/drawing/2014/chart" uri="{C3380CC4-5D6E-409C-BE32-E72D297353CC}">
              <c16:uniqueId val="{00000039-C5EE-1846-89F5-16B88AFA799B}"/>
            </c:ext>
          </c:extLst>
        </c:ser>
        <c:ser>
          <c:idx val="3"/>
          <c:order val="3"/>
          <c:tx>
            <c:v>High</c:v>
          </c:tx>
          <c:spPr>
            <a:ln w="25400" cap="rnd">
              <a:noFill/>
              <a:round/>
            </a:ln>
            <a:effectLst/>
          </c:spPr>
          <c:marker>
            <c:symbol val="diamond"/>
            <c:size val="10"/>
            <c:spPr>
              <a:solidFill>
                <a:schemeClr val="accent1">
                  <a:lumMod val="50000"/>
                </a:schemeClr>
              </a:solidFill>
              <a:ln w="9525">
                <a:solidFill>
                  <a:schemeClr val="accent4"/>
                </a:solidFill>
              </a:ln>
              <a:effectLst/>
            </c:spPr>
          </c:marker>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(adjusted)'!$L$2:$L$57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24734400.309999999</c:v>
                </c:pt>
                <c:pt idx="35">
                  <c:v>#N/A</c:v>
                </c:pt>
                <c:pt idx="36">
                  <c:v>#N/A</c:v>
                </c:pt>
                <c:pt idx="37">
                  <c:v>#N/A</c:v>
                </c:pt>
                <c:pt idx="38">
                  <c:v>#N/A</c:v>
                </c:pt>
                <c:pt idx="39">
                  <c:v>#N/A</c:v>
                </c:pt>
                <c:pt idx="40">
                  <c:v>#N/A</c:v>
                </c:pt>
                <c:pt idx="41">
                  <c:v>#N/A</c:v>
                </c:pt>
                <c:pt idx="42">
                  <c:v>#N/A</c:v>
                </c:pt>
                <c:pt idx="43">
                  <c:v>#N/A</c:v>
                </c:pt>
                <c:pt idx="44">
                  <c:v>19293754.670000002</c:v>
                </c:pt>
                <c:pt idx="45">
                  <c:v>15035322.619999999</c:v>
                </c:pt>
                <c:pt idx="46">
                  <c:v>#N/A</c:v>
                </c:pt>
                <c:pt idx="47">
                  <c:v>#N/A</c:v>
                </c:pt>
                <c:pt idx="48">
                  <c:v>#N/A</c:v>
                </c:pt>
                <c:pt idx="49">
                  <c:v>#N/A</c:v>
                </c:pt>
                <c:pt idx="50">
                  <c:v>#N/A</c:v>
                </c:pt>
                <c:pt idx="51">
                  <c:v>#N/A</c:v>
                </c:pt>
                <c:pt idx="52">
                  <c:v>#N/A</c:v>
                </c:pt>
                <c:pt idx="53">
                  <c:v>#N/A</c:v>
                </c:pt>
                <c:pt idx="54">
                  <c:v>#N/A</c:v>
                </c:pt>
                <c:pt idx="55">
                  <c:v>#N/A</c:v>
                </c:pt>
              </c:numCache>
            </c:numRef>
          </c:yVal>
          <c:smooth val="0"/>
          <c:extLst>
            <c:ext xmlns:c16="http://schemas.microsoft.com/office/drawing/2014/chart" uri="{C3380CC4-5D6E-409C-BE32-E72D297353CC}">
              <c16:uniqueId val="{0000003A-C5EE-1846-89F5-16B88AFA799B}"/>
            </c:ext>
          </c:extLst>
        </c:ser>
        <c:ser>
          <c:idx val="8"/>
          <c:order val="4"/>
          <c:tx>
            <c:v>Advertising</c:v>
          </c:tx>
          <c:spPr>
            <a:ln w="25400" cap="rnd">
              <a:noFill/>
              <a:round/>
            </a:ln>
            <a:effectLst/>
          </c:spPr>
          <c:marker>
            <c:symbol val="none"/>
          </c:marker>
          <c:trendline>
            <c:spPr>
              <a:ln w="19050" cap="rnd">
                <a:solidFill>
                  <a:schemeClr val="accent6"/>
                </a:solidFill>
                <a:prstDash val="solid"/>
              </a:ln>
              <a:effectLst/>
            </c:spPr>
            <c:trendlineType val="exp"/>
            <c:dispRSqr val="1"/>
            <c:dispEq val="0"/>
            <c:trendlineLbl>
              <c:layout>
                <c:manualLayout>
                  <c:x val="5.889629113431584E-2"/>
                  <c:y val="-2.3362512546321049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trendlineLbl>
          </c:trendline>
          <c:xVal>
            <c:numRef>
              <c:f>('Acqusition Model (adjusted)'!$G$2:$G$57,'Acqusition Model (adjusted)'!$P$2:$P$57,'Acqusition Model (adjusted)'!$P$2:$P$57,'Acqusition Model (adjusted)'!$P$2:$P$57)</c:f>
              <c:numCache>
                <c:formatCode>0.000%</c:formatCode>
                <c:ptCount val="224"/>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pt idx="56" formatCode="0.00%">
                  <c:v>#N/A</c:v>
                </c:pt>
                <c:pt idx="57" formatCode="0.00%">
                  <c:v>#N/A</c:v>
                </c:pt>
                <c:pt idx="58" formatCode="0.00%">
                  <c:v>#N/A</c:v>
                </c:pt>
                <c:pt idx="59" formatCode="0.00%">
                  <c:v>#N/A</c:v>
                </c:pt>
                <c:pt idx="60" formatCode="0.00%">
                  <c:v>#N/A</c:v>
                </c:pt>
                <c:pt idx="61" formatCode="0.00%">
                  <c:v>#N/A</c:v>
                </c:pt>
                <c:pt idx="62" formatCode="0.00%">
                  <c:v>#N/A</c:v>
                </c:pt>
                <c:pt idx="63" formatCode="0.00%">
                  <c:v>#N/A</c:v>
                </c:pt>
                <c:pt idx="64" formatCode="0.00%">
                  <c:v>#N/A</c:v>
                </c:pt>
                <c:pt idx="65" formatCode="0.00%">
                  <c:v>#N/A</c:v>
                </c:pt>
                <c:pt idx="66" formatCode="0.00%">
                  <c:v>#N/A</c:v>
                </c:pt>
                <c:pt idx="67" formatCode="0.00%">
                  <c:v>#N/A</c:v>
                </c:pt>
                <c:pt idx="68" formatCode="0.00%">
                  <c:v>#N/A</c:v>
                </c:pt>
                <c:pt idx="69" formatCode="0.00%">
                  <c:v>#N/A</c:v>
                </c:pt>
                <c:pt idx="70" formatCode="0.00%">
                  <c:v>#N/A</c:v>
                </c:pt>
                <c:pt idx="71" formatCode="0.00%">
                  <c:v>#N/A</c:v>
                </c:pt>
                <c:pt idx="72" formatCode="0.00%">
                  <c:v>#N/A</c:v>
                </c:pt>
                <c:pt idx="73" formatCode="0.00%">
                  <c:v>#N/A</c:v>
                </c:pt>
                <c:pt idx="74" formatCode="0.00%">
                  <c:v>#N/A</c:v>
                </c:pt>
                <c:pt idx="75" formatCode="0.00%">
                  <c:v>#N/A</c:v>
                </c:pt>
                <c:pt idx="76" formatCode="0.00%">
                  <c:v>#N/A</c:v>
                </c:pt>
                <c:pt idx="77" formatCode="0.00%">
                  <c:v>#N/A</c:v>
                </c:pt>
                <c:pt idx="78" formatCode="0.00%">
                  <c:v>#N/A</c:v>
                </c:pt>
                <c:pt idx="79" formatCode="0.00%">
                  <c:v>#N/A</c:v>
                </c:pt>
                <c:pt idx="80" formatCode="0.00%">
                  <c:v>#N/A</c:v>
                </c:pt>
                <c:pt idx="81" formatCode="0.00%">
                  <c:v>#N/A</c:v>
                </c:pt>
                <c:pt idx="82" formatCode="0.00%">
                  <c:v>#N/A</c:v>
                </c:pt>
                <c:pt idx="83" formatCode="0.00%">
                  <c:v>#N/A</c:v>
                </c:pt>
                <c:pt idx="84" formatCode="0.00%">
                  <c:v>#N/A</c:v>
                </c:pt>
                <c:pt idx="85" formatCode="0.00%">
                  <c:v>#N/A</c:v>
                </c:pt>
                <c:pt idx="86" formatCode="0.00%">
                  <c:v>#N/A</c:v>
                </c:pt>
                <c:pt idx="87" formatCode="0.00%">
                  <c:v>#N/A</c:v>
                </c:pt>
                <c:pt idx="88" formatCode="0.00%">
                  <c:v>0.34744361619509589</c:v>
                </c:pt>
                <c:pt idx="89" formatCode="0.00%">
                  <c:v>0.3840336261217957</c:v>
                </c:pt>
                <c:pt idx="90" formatCode="0.00%">
                  <c:v>0.3947479338236029</c:v>
                </c:pt>
                <c:pt idx="91" formatCode="0.00%">
                  <c:v>0.34499477341564855</c:v>
                </c:pt>
                <c:pt idx="92" formatCode="0.00%">
                  <c:v>0.34231636520367459</c:v>
                </c:pt>
                <c:pt idx="93" formatCode="0.00%">
                  <c:v>0.34753900958841999</c:v>
                </c:pt>
                <c:pt idx="94" formatCode="0.00%">
                  <c:v>0.34920538755126118</c:v>
                </c:pt>
                <c:pt idx="95" formatCode="0.00%">
                  <c:v>0.33382598213436443</c:v>
                </c:pt>
                <c:pt idx="96" formatCode="0.00%">
                  <c:v>0.32621603129481735</c:v>
                </c:pt>
                <c:pt idx="97" formatCode="0.00%">
                  <c:v>0.33311929771988036</c:v>
                </c:pt>
                <c:pt idx="98" formatCode="0.00%">
                  <c:v>0.23769975412549671</c:v>
                </c:pt>
                <c:pt idx="99" formatCode="0.00%">
                  <c:v>0.24809051153716477</c:v>
                </c:pt>
                <c:pt idx="100" formatCode="0.00%">
                  <c:v>0.28543120515461712</c:v>
                </c:pt>
                <c:pt idx="101" formatCode="0.00%">
                  <c:v>0.28157203801277059</c:v>
                </c:pt>
                <c:pt idx="102" formatCode="0.00%">
                  <c:v>0.27453909993640069</c:v>
                </c:pt>
                <c:pt idx="103" formatCode="0.00%">
                  <c:v>0.31643017388737993</c:v>
                </c:pt>
                <c:pt idx="104" formatCode="0.00%">
                  <c:v>0.31905253754943497</c:v>
                </c:pt>
                <c:pt idx="105" formatCode="0.00%">
                  <c:v>0.3759320807315375</c:v>
                </c:pt>
                <c:pt idx="106" formatCode="0.00%">
                  <c:v>0.32002071341278471</c:v>
                </c:pt>
                <c:pt idx="107" formatCode="0.00%">
                  <c:v>0.29493286082251824</c:v>
                </c:pt>
                <c:pt idx="108" formatCode="0.00%">
                  <c:v>0.30862282630094173</c:v>
                </c:pt>
                <c:pt idx="109" formatCode="0.00%">
                  <c:v>0.32608318700418082</c:v>
                </c:pt>
                <c:pt idx="110" formatCode="0.00%">
                  <c:v>0.27128490686154161</c:v>
                </c:pt>
                <c:pt idx="111" formatCode="0.00%">
                  <c:v>#N/A</c:v>
                </c:pt>
                <c:pt idx="112" formatCode="0.00%">
                  <c:v>#N/A</c:v>
                </c:pt>
                <c:pt idx="113" formatCode="0.00%">
                  <c:v>#N/A</c:v>
                </c:pt>
                <c:pt idx="114" formatCode="0.00%">
                  <c:v>#N/A</c:v>
                </c:pt>
                <c:pt idx="115" formatCode="0.00%">
                  <c:v>#N/A</c:v>
                </c:pt>
                <c:pt idx="116" formatCode="0.00%">
                  <c:v>#N/A</c:v>
                </c:pt>
                <c:pt idx="117" formatCode="0.00%">
                  <c:v>#N/A</c:v>
                </c:pt>
                <c:pt idx="118" formatCode="0.00%">
                  <c:v>#N/A</c:v>
                </c:pt>
                <c:pt idx="119" formatCode="0.00%">
                  <c:v>#N/A</c:v>
                </c:pt>
                <c:pt idx="120" formatCode="0.00%">
                  <c:v>#N/A</c:v>
                </c:pt>
                <c:pt idx="121" formatCode="0.00%">
                  <c:v>#N/A</c:v>
                </c:pt>
                <c:pt idx="122" formatCode="0.00%">
                  <c:v>#N/A</c:v>
                </c:pt>
                <c:pt idx="123" formatCode="0.00%">
                  <c:v>#N/A</c:v>
                </c:pt>
                <c:pt idx="124" formatCode="0.00%">
                  <c:v>#N/A</c:v>
                </c:pt>
                <c:pt idx="125" formatCode="0.00%">
                  <c:v>#N/A</c:v>
                </c:pt>
                <c:pt idx="126" formatCode="0.00%">
                  <c:v>#N/A</c:v>
                </c:pt>
                <c:pt idx="127" formatCode="0.00%">
                  <c:v>#N/A</c:v>
                </c:pt>
                <c:pt idx="128" formatCode="0.00%">
                  <c:v>#N/A</c:v>
                </c:pt>
                <c:pt idx="129" formatCode="0.00%">
                  <c:v>#N/A</c:v>
                </c:pt>
                <c:pt idx="130" formatCode="0.00%">
                  <c:v>#N/A</c:v>
                </c:pt>
                <c:pt idx="131" formatCode="0.00%">
                  <c:v>#N/A</c:v>
                </c:pt>
                <c:pt idx="132" formatCode="0.00%">
                  <c:v>#N/A</c:v>
                </c:pt>
                <c:pt idx="133" formatCode="0.00%">
                  <c:v>#N/A</c:v>
                </c:pt>
                <c:pt idx="134" formatCode="0.00%">
                  <c:v>#N/A</c:v>
                </c:pt>
                <c:pt idx="135" formatCode="0.00%">
                  <c:v>#N/A</c:v>
                </c:pt>
                <c:pt idx="136" formatCode="0.00%">
                  <c:v>#N/A</c:v>
                </c:pt>
                <c:pt idx="137" formatCode="0.00%">
                  <c:v>#N/A</c:v>
                </c:pt>
                <c:pt idx="138" formatCode="0.00%">
                  <c:v>#N/A</c:v>
                </c:pt>
                <c:pt idx="139" formatCode="0.00%">
                  <c:v>#N/A</c:v>
                </c:pt>
                <c:pt idx="140" formatCode="0.00%">
                  <c:v>#N/A</c:v>
                </c:pt>
                <c:pt idx="141" formatCode="0.00%">
                  <c:v>#N/A</c:v>
                </c:pt>
                <c:pt idx="142" formatCode="0.00%">
                  <c:v>#N/A</c:v>
                </c:pt>
                <c:pt idx="143" formatCode="0.00%">
                  <c:v>#N/A</c:v>
                </c:pt>
                <c:pt idx="144" formatCode="0.00%">
                  <c:v>0.34744361619509589</c:v>
                </c:pt>
                <c:pt idx="145" formatCode="0.00%">
                  <c:v>0.3840336261217957</c:v>
                </c:pt>
                <c:pt idx="146" formatCode="0.00%">
                  <c:v>0.3947479338236029</c:v>
                </c:pt>
                <c:pt idx="147" formatCode="0.00%">
                  <c:v>0.34499477341564855</c:v>
                </c:pt>
                <c:pt idx="148" formatCode="0.00%">
                  <c:v>0.34231636520367459</c:v>
                </c:pt>
                <c:pt idx="149" formatCode="0.00%">
                  <c:v>0.34753900958841999</c:v>
                </c:pt>
                <c:pt idx="150" formatCode="0.00%">
                  <c:v>0.34920538755126118</c:v>
                </c:pt>
                <c:pt idx="151" formatCode="0.00%">
                  <c:v>0.33382598213436443</c:v>
                </c:pt>
                <c:pt idx="152" formatCode="0.00%">
                  <c:v>0.32621603129481735</c:v>
                </c:pt>
                <c:pt idx="153" formatCode="0.00%">
                  <c:v>0.33311929771988036</c:v>
                </c:pt>
                <c:pt idx="154" formatCode="0.00%">
                  <c:v>0.23769975412549671</c:v>
                </c:pt>
                <c:pt idx="155" formatCode="0.00%">
                  <c:v>0.24809051153716477</c:v>
                </c:pt>
                <c:pt idx="156" formatCode="0.00%">
                  <c:v>0.28543120515461712</c:v>
                </c:pt>
                <c:pt idx="157" formatCode="0.00%">
                  <c:v>0.28157203801277059</c:v>
                </c:pt>
                <c:pt idx="158" formatCode="0.00%">
                  <c:v>0.27453909993640069</c:v>
                </c:pt>
                <c:pt idx="159" formatCode="0.00%">
                  <c:v>0.31643017388737993</c:v>
                </c:pt>
                <c:pt idx="160" formatCode="0.00%">
                  <c:v>0.31905253754943497</c:v>
                </c:pt>
                <c:pt idx="161" formatCode="0.00%">
                  <c:v>0.3759320807315375</c:v>
                </c:pt>
                <c:pt idx="162" formatCode="0.00%">
                  <c:v>0.32002071341278471</c:v>
                </c:pt>
                <c:pt idx="163" formatCode="0.00%">
                  <c:v>0.29493286082251824</c:v>
                </c:pt>
                <c:pt idx="164" formatCode="0.00%">
                  <c:v>0.30862282630094173</c:v>
                </c:pt>
                <c:pt idx="165" formatCode="0.00%">
                  <c:v>0.32608318700418082</c:v>
                </c:pt>
                <c:pt idx="166" formatCode="0.00%">
                  <c:v>0.27128490686154161</c:v>
                </c:pt>
                <c:pt idx="167" formatCode="0.00%">
                  <c:v>#N/A</c:v>
                </c:pt>
                <c:pt idx="168" formatCode="0.00%">
                  <c:v>#N/A</c:v>
                </c:pt>
                <c:pt idx="169" formatCode="0.00%">
                  <c:v>#N/A</c:v>
                </c:pt>
                <c:pt idx="170" formatCode="0.00%">
                  <c:v>#N/A</c:v>
                </c:pt>
                <c:pt idx="171" formatCode="0.00%">
                  <c:v>#N/A</c:v>
                </c:pt>
                <c:pt idx="172" formatCode="0.00%">
                  <c:v>#N/A</c:v>
                </c:pt>
                <c:pt idx="173" formatCode="0.00%">
                  <c:v>#N/A</c:v>
                </c:pt>
                <c:pt idx="174" formatCode="0.00%">
                  <c:v>#N/A</c:v>
                </c:pt>
                <c:pt idx="175" formatCode="0.00%">
                  <c:v>#N/A</c:v>
                </c:pt>
                <c:pt idx="176" formatCode="0.00%">
                  <c:v>#N/A</c:v>
                </c:pt>
                <c:pt idx="177" formatCode="0.00%">
                  <c:v>#N/A</c:v>
                </c:pt>
                <c:pt idx="178" formatCode="0.00%">
                  <c:v>#N/A</c:v>
                </c:pt>
                <c:pt idx="179" formatCode="0.00%">
                  <c:v>#N/A</c:v>
                </c:pt>
                <c:pt idx="180" formatCode="0.00%">
                  <c:v>#N/A</c:v>
                </c:pt>
                <c:pt idx="181" formatCode="0.00%">
                  <c:v>#N/A</c:v>
                </c:pt>
                <c:pt idx="182" formatCode="0.00%">
                  <c:v>#N/A</c:v>
                </c:pt>
                <c:pt idx="183" formatCode="0.00%">
                  <c:v>#N/A</c:v>
                </c:pt>
                <c:pt idx="184" formatCode="0.00%">
                  <c:v>#N/A</c:v>
                </c:pt>
                <c:pt idx="185" formatCode="0.00%">
                  <c:v>#N/A</c:v>
                </c:pt>
                <c:pt idx="186" formatCode="0.00%">
                  <c:v>#N/A</c:v>
                </c:pt>
                <c:pt idx="187" formatCode="0.00%">
                  <c:v>#N/A</c:v>
                </c:pt>
                <c:pt idx="188" formatCode="0.00%">
                  <c:v>#N/A</c:v>
                </c:pt>
                <c:pt idx="189" formatCode="0.00%">
                  <c:v>#N/A</c:v>
                </c:pt>
                <c:pt idx="190" formatCode="0.00%">
                  <c:v>#N/A</c:v>
                </c:pt>
                <c:pt idx="191" formatCode="0.00%">
                  <c:v>#N/A</c:v>
                </c:pt>
                <c:pt idx="192" formatCode="0.00%">
                  <c:v>#N/A</c:v>
                </c:pt>
                <c:pt idx="193" formatCode="0.00%">
                  <c:v>#N/A</c:v>
                </c:pt>
                <c:pt idx="194" formatCode="0.00%">
                  <c:v>#N/A</c:v>
                </c:pt>
                <c:pt idx="195" formatCode="0.00%">
                  <c:v>#N/A</c:v>
                </c:pt>
                <c:pt idx="196" formatCode="0.00%">
                  <c:v>#N/A</c:v>
                </c:pt>
                <c:pt idx="197" formatCode="0.00%">
                  <c:v>#N/A</c:v>
                </c:pt>
                <c:pt idx="198" formatCode="0.00%">
                  <c:v>#N/A</c:v>
                </c:pt>
                <c:pt idx="199" formatCode="0.00%">
                  <c:v>#N/A</c:v>
                </c:pt>
                <c:pt idx="200" formatCode="0.00%">
                  <c:v>0.34744361619509589</c:v>
                </c:pt>
                <c:pt idx="201" formatCode="0.00%">
                  <c:v>0.3840336261217957</c:v>
                </c:pt>
                <c:pt idx="202" formatCode="0.00%">
                  <c:v>0.3947479338236029</c:v>
                </c:pt>
                <c:pt idx="203" formatCode="0.00%">
                  <c:v>0.34499477341564855</c:v>
                </c:pt>
                <c:pt idx="204" formatCode="0.00%">
                  <c:v>0.34231636520367459</c:v>
                </c:pt>
                <c:pt idx="205" formatCode="0.00%">
                  <c:v>0.34753900958841999</c:v>
                </c:pt>
                <c:pt idx="206" formatCode="0.00%">
                  <c:v>0.34920538755126118</c:v>
                </c:pt>
                <c:pt idx="207" formatCode="0.00%">
                  <c:v>0.33382598213436443</c:v>
                </c:pt>
                <c:pt idx="208" formatCode="0.00%">
                  <c:v>0.32621603129481735</c:v>
                </c:pt>
                <c:pt idx="209" formatCode="0.00%">
                  <c:v>0.33311929771988036</c:v>
                </c:pt>
                <c:pt idx="210" formatCode="0.00%">
                  <c:v>0.23769975412549671</c:v>
                </c:pt>
                <c:pt idx="211" formatCode="0.00%">
                  <c:v>0.24809051153716477</c:v>
                </c:pt>
                <c:pt idx="212" formatCode="0.00%">
                  <c:v>0.28543120515461712</c:v>
                </c:pt>
                <c:pt idx="213" formatCode="0.00%">
                  <c:v>0.28157203801277059</c:v>
                </c:pt>
                <c:pt idx="214" formatCode="0.00%">
                  <c:v>0.27453909993640069</c:v>
                </c:pt>
                <c:pt idx="215" formatCode="0.00%">
                  <c:v>0.31643017388737993</c:v>
                </c:pt>
                <c:pt idx="216" formatCode="0.00%">
                  <c:v>0.31905253754943497</c:v>
                </c:pt>
                <c:pt idx="217" formatCode="0.00%">
                  <c:v>0.3759320807315375</c:v>
                </c:pt>
                <c:pt idx="218" formatCode="0.00%">
                  <c:v>0.32002071341278471</c:v>
                </c:pt>
                <c:pt idx="219" formatCode="0.00%">
                  <c:v>0.29493286082251824</c:v>
                </c:pt>
                <c:pt idx="220" formatCode="0.00%">
                  <c:v>0.30862282630094173</c:v>
                </c:pt>
                <c:pt idx="221" formatCode="0.00%">
                  <c:v>0.32608318700418082</c:v>
                </c:pt>
                <c:pt idx="222" formatCode="0.00%">
                  <c:v>0.27128490686154161</c:v>
                </c:pt>
                <c:pt idx="223" formatCode="0.00%">
                  <c:v>#N/A</c:v>
                </c:pt>
              </c:numCache>
            </c:numRef>
          </c:xVal>
          <c:yVal>
            <c:numRef>
              <c:f>('Acqusition Model (adjusted)'!$I$2:$I$57,'Acqusition Model (adjusted)'!$M$2:$M$57,'Acqusition Model (adjusted)'!$N$2:$N$57,'Acqusition Model (adjusted)'!$O$2:$O$57)</c:f>
              <c:numCache>
                <c:formatCode>#,##0</c:formatCode>
                <c:ptCount val="224"/>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9989357.8499999996</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18800768.190000001</c:v>
                </c:pt>
                <c:pt idx="92">
                  <c:v>16514636.91</c:v>
                </c:pt>
                <c:pt idx="93">
                  <c:v>13441545.630000001</c:v>
                </c:pt>
                <c:pt idx="94">
                  <c:v>#N/A</c:v>
                </c:pt>
                <c:pt idx="95">
                  <c:v>#N/A</c:v>
                </c:pt>
                <c:pt idx="96">
                  <c:v>#N/A</c:v>
                </c:pt>
                <c:pt idx="97">
                  <c:v>#N/A</c:v>
                </c:pt>
                <c:pt idx="98">
                  <c:v>17366077.23</c:v>
                </c:pt>
                <c:pt idx="99">
                  <c:v>#N/A</c:v>
                </c:pt>
                <c:pt idx="100">
                  <c:v>#N/A</c:v>
                </c:pt>
                <c:pt idx="101">
                  <c:v>#N/A</c:v>
                </c:pt>
                <c:pt idx="102">
                  <c:v>#N/A</c:v>
                </c:pt>
                <c:pt idx="103">
                  <c:v>#N/A</c:v>
                </c:pt>
                <c:pt idx="104">
                  <c:v>#N/A</c:v>
                </c:pt>
                <c:pt idx="105">
                  <c:v>#N/A</c:v>
                </c:pt>
                <c:pt idx="106">
                  <c:v>#N/A</c:v>
                </c:pt>
                <c:pt idx="107">
                  <c:v>#N/A</c:v>
                </c:pt>
                <c:pt idx="108">
                  <c:v>#N/A</c:v>
                </c:pt>
                <c:pt idx="109">
                  <c:v>#N/A</c:v>
                </c:pt>
                <c:pt idx="110">
                  <c:v>13464676.82</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17435254.23</c:v>
                </c:pt>
                <c:pt idx="145">
                  <c:v>19110710.690000001</c:v>
                </c:pt>
                <c:pt idx="146">
                  <c:v>#N/A</c:v>
                </c:pt>
                <c:pt idx="147">
                  <c:v>#N/A</c:v>
                </c:pt>
                <c:pt idx="148">
                  <c:v>#N/A</c:v>
                </c:pt>
                <c:pt idx="149">
                  <c:v>#N/A</c:v>
                </c:pt>
                <c:pt idx="150">
                  <c:v>25672796.760000002</c:v>
                </c:pt>
                <c:pt idx="151">
                  <c:v>21544595.48</c:v>
                </c:pt>
                <c:pt idx="152">
                  <c:v>19761416.02</c:v>
                </c:pt>
                <c:pt idx="153">
                  <c:v>14875864.779999999</c:v>
                </c:pt>
                <c:pt idx="154">
                  <c:v>#N/A</c:v>
                </c:pt>
                <c:pt idx="155">
                  <c:v>11567996.9</c:v>
                </c:pt>
                <c:pt idx="156">
                  <c:v>#N/A</c:v>
                </c:pt>
                <c:pt idx="157">
                  <c:v>#N/A</c:v>
                </c:pt>
                <c:pt idx="158">
                  <c:v>17511816.449999999</c:v>
                </c:pt>
                <c:pt idx="159">
                  <c:v>17619519.170000002</c:v>
                </c:pt>
                <c:pt idx="160">
                  <c:v>15338665.35</c:v>
                </c:pt>
                <c:pt idx="161">
                  <c:v>25919234.379999999</c:v>
                </c:pt>
                <c:pt idx="162">
                  <c:v>19594556.68</c:v>
                </c:pt>
                <c:pt idx="163">
                  <c:v>20556530.100000001</c:v>
                </c:pt>
                <c:pt idx="164">
                  <c:v>12866939.76</c:v>
                </c:pt>
                <c:pt idx="165">
                  <c:v>18902476.48</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24734400.309999999</c:v>
                </c:pt>
                <c:pt idx="203">
                  <c:v>#N/A</c:v>
                </c:pt>
                <c:pt idx="204">
                  <c:v>#N/A</c:v>
                </c:pt>
                <c:pt idx="205">
                  <c:v>#N/A</c:v>
                </c:pt>
                <c:pt idx="206">
                  <c:v>#N/A</c:v>
                </c:pt>
                <c:pt idx="207">
                  <c:v>#N/A</c:v>
                </c:pt>
                <c:pt idx="208">
                  <c:v>#N/A</c:v>
                </c:pt>
                <c:pt idx="209">
                  <c:v>#N/A</c:v>
                </c:pt>
                <c:pt idx="210">
                  <c:v>#N/A</c:v>
                </c:pt>
                <c:pt idx="211">
                  <c:v>#N/A</c:v>
                </c:pt>
                <c:pt idx="212">
                  <c:v>19293754.670000002</c:v>
                </c:pt>
                <c:pt idx="213">
                  <c:v>15035322.619999999</c:v>
                </c:pt>
                <c:pt idx="214">
                  <c:v>#N/A</c:v>
                </c:pt>
                <c:pt idx="215">
                  <c:v>#N/A</c:v>
                </c:pt>
                <c:pt idx="216">
                  <c:v>#N/A</c:v>
                </c:pt>
                <c:pt idx="217">
                  <c:v>#N/A</c:v>
                </c:pt>
                <c:pt idx="218">
                  <c:v>#N/A</c:v>
                </c:pt>
                <c:pt idx="219">
                  <c:v>#N/A</c:v>
                </c:pt>
                <c:pt idx="220">
                  <c:v>#N/A</c:v>
                </c:pt>
                <c:pt idx="221">
                  <c:v>#N/A</c:v>
                </c:pt>
                <c:pt idx="222">
                  <c:v>#N/A</c:v>
                </c:pt>
                <c:pt idx="223">
                  <c:v>#N/A</c:v>
                </c:pt>
              </c:numCache>
            </c:numRef>
          </c:yVal>
          <c:smooth val="0"/>
          <c:extLst>
            <c:ext xmlns:c16="http://schemas.microsoft.com/office/drawing/2014/chart" uri="{C3380CC4-5D6E-409C-BE32-E72D297353CC}">
              <c16:uniqueId val="{00000044-C5EE-1846-89F5-16B88AFA799B}"/>
            </c:ext>
          </c:extLst>
        </c:ser>
        <c:ser>
          <c:idx val="7"/>
          <c:order val="5"/>
          <c:tx>
            <c:v>No Advertising</c:v>
          </c:tx>
          <c:spPr>
            <a:ln w="25400" cap="rnd">
              <a:noFill/>
              <a:round/>
            </a:ln>
            <a:effectLst/>
          </c:spPr>
          <c:marker>
            <c:symbol val="none"/>
          </c:marker>
          <c:trendline>
            <c:spPr>
              <a:ln w="19050" cap="rnd">
                <a:solidFill>
                  <a:schemeClr val="accent5"/>
                </a:solidFill>
                <a:prstDash val="solid"/>
              </a:ln>
              <a:effectLst/>
            </c:spPr>
            <c:trendlineType val="exp"/>
            <c:dispRSqr val="1"/>
            <c:dispEq val="0"/>
            <c:trendlineLbl>
              <c:layout>
                <c:manualLayout>
                  <c:x val="2.5966399498200836E-2"/>
                  <c:y val="-2.4662065628408805E-2"/>
                </c:manualLayout>
              </c:layout>
              <c:numFmt formatCode="General" sourceLinked="0"/>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accent5"/>
                      </a:solidFill>
                      <a:latin typeface="+mn-lt"/>
                      <a:ea typeface="+mn-ea"/>
                      <a:cs typeface="+mn-cs"/>
                    </a:defRPr>
                  </a:pPr>
                  <a:endParaRPr lang="en-US"/>
                </a:p>
              </c:txPr>
            </c:trendlineLbl>
          </c:trendline>
          <c:xVal>
            <c:numRef>
              <c:f>('Acqusition Model (adjusted)'!$G$2:$G$57,'Acqusition Model (adjusted)'!$G$2:$G$57,'Acqusition Model (adjusted)'!$G$2:$G$57,'Acqusition Model (adjusted)'!$G$2:$G$57)</c:f>
              <c:numCache>
                <c:formatCode>0.000%</c:formatCode>
                <c:ptCount val="224"/>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pt idx="56">
                  <c:v>0.12002244957121766</c:v>
                </c:pt>
                <c:pt idx="57">
                  <c:v>3.3589588294763884E-2</c:v>
                </c:pt>
                <c:pt idx="58">
                  <c:v>4.1136694952953246E-2</c:v>
                </c:pt>
                <c:pt idx="59">
                  <c:v>3.7065073513282698E-2</c:v>
                </c:pt>
                <c:pt idx="60">
                  <c:v>3.1473092225679844E-2</c:v>
                </c:pt>
                <c:pt idx="61">
                  <c:v>0.1317563144124827</c:v>
                </c:pt>
                <c:pt idx="62">
                  <c:v>9.9051159910519049E-2</c:v>
                </c:pt>
                <c:pt idx="63">
                  <c:v>0.15966358214856413</c:v>
                </c:pt>
                <c:pt idx="64">
                  <c:v>0.14661687164784243</c:v>
                </c:pt>
                <c:pt idx="65">
                  <c:v>0.15267130757750724</c:v>
                </c:pt>
                <c:pt idx="66">
                  <c:v>0.14392475541784933</c:v>
                </c:pt>
                <c:pt idx="67">
                  <c:v>0.14650064222254677</c:v>
                </c:pt>
                <c:pt idx="68">
                  <c:v>8.66068826294486E-2</c:v>
                </c:pt>
                <c:pt idx="69">
                  <c:v>5.237830135549526E-2</c:v>
                </c:pt>
                <c:pt idx="70">
                  <c:v>0.13157469721899551</c:v>
                </c:pt>
                <c:pt idx="71">
                  <c:v>0.18182907172198237</c:v>
                </c:pt>
                <c:pt idx="72">
                  <c:v>0.12982538009346101</c:v>
                </c:pt>
                <c:pt idx="73">
                  <c:v>0.11738608524274952</c:v>
                </c:pt>
                <c:pt idx="74">
                  <c:v>0.12528409088286119</c:v>
                </c:pt>
                <c:pt idx="75">
                  <c:v>9.6477812629063742E-2</c:v>
                </c:pt>
                <c:pt idx="76">
                  <c:v>8.0037155544938843E-2</c:v>
                </c:pt>
                <c:pt idx="77">
                  <c:v>7.0478635843145065E-2</c:v>
                </c:pt>
                <c:pt idx="78">
                  <c:v>4.2029964474660453E-2</c:v>
                </c:pt>
                <c:pt idx="79">
                  <c:v>1.6371288972216069E-2</c:v>
                </c:pt>
                <c:pt idx="80">
                  <c:v>2.0551821695105277E-2</c:v>
                </c:pt>
                <c:pt idx="81">
                  <c:v>3.0106326477732592E-2</c:v>
                </c:pt>
                <c:pt idx="82">
                  <c:v>8.2768249299281615E-2</c:v>
                </c:pt>
                <c:pt idx="83">
                  <c:v>6.6411867140898639E-2</c:v>
                </c:pt>
                <c:pt idx="84">
                  <c:v>0.15940855289524491</c:v>
                </c:pt>
                <c:pt idx="85">
                  <c:v>0.20205410574680305</c:v>
                </c:pt>
                <c:pt idx="86">
                  <c:v>0.19777851536950752</c:v>
                </c:pt>
                <c:pt idx="87">
                  <c:v>8.3747240655688948E-2</c:v>
                </c:pt>
                <c:pt idx="88">
                  <c:v>6.8443616195095869E-2</c:v>
                </c:pt>
                <c:pt idx="89">
                  <c:v>0.10503362612179568</c:v>
                </c:pt>
                <c:pt idx="90">
                  <c:v>0.10374793382360292</c:v>
                </c:pt>
                <c:pt idx="91">
                  <c:v>0.11399477341564856</c:v>
                </c:pt>
                <c:pt idx="92">
                  <c:v>0.11131636520367461</c:v>
                </c:pt>
                <c:pt idx="93">
                  <c:v>0.11653900958842001</c:v>
                </c:pt>
                <c:pt idx="94">
                  <c:v>7.0205387551261156E-2</c:v>
                </c:pt>
                <c:pt idx="95">
                  <c:v>5.4825982134364404E-2</c:v>
                </c:pt>
                <c:pt idx="96">
                  <c:v>4.7216031294817329E-2</c:v>
                </c:pt>
                <c:pt idx="97">
                  <c:v>5.4119297719880333E-2</c:v>
                </c:pt>
                <c:pt idx="98">
                  <c:v>6.6997541254967263E-3</c:v>
                </c:pt>
                <c:pt idx="99">
                  <c:v>-3.0909488462835255E-2</c:v>
                </c:pt>
                <c:pt idx="100">
                  <c:v>-5.5687948453828628E-3</c:v>
                </c:pt>
                <c:pt idx="101">
                  <c:v>-9.427961987229394E-3</c:v>
                </c:pt>
                <c:pt idx="102">
                  <c:v>-4.4609000635993379E-3</c:v>
                </c:pt>
                <c:pt idx="103">
                  <c:v>3.7430173887379903E-2</c:v>
                </c:pt>
                <c:pt idx="104">
                  <c:v>4.0052537549434941E-2</c:v>
                </c:pt>
                <c:pt idx="105">
                  <c:v>9.6932080731537473E-2</c:v>
                </c:pt>
                <c:pt idx="106">
                  <c:v>4.1020713412784682E-2</c:v>
                </c:pt>
                <c:pt idx="107">
                  <c:v>1.5932860822518213E-2</c:v>
                </c:pt>
                <c:pt idx="108">
                  <c:v>2.9622826300941707E-2</c:v>
                </c:pt>
                <c:pt idx="109">
                  <c:v>4.7083187004180793E-2</c:v>
                </c:pt>
                <c:pt idx="110">
                  <c:v>4.0284906861541625E-2</c:v>
                </c:pt>
                <c:pt idx="111">
                  <c:v>2.9415212285132997E-2</c:v>
                </c:pt>
                <c:pt idx="112">
                  <c:v>0.12002244957121766</c:v>
                </c:pt>
                <c:pt idx="113">
                  <c:v>3.3589588294763884E-2</c:v>
                </c:pt>
                <c:pt idx="114">
                  <c:v>4.1136694952953246E-2</c:v>
                </c:pt>
                <c:pt idx="115">
                  <c:v>3.7065073513282698E-2</c:v>
                </c:pt>
                <c:pt idx="116">
                  <c:v>3.1473092225679844E-2</c:v>
                </c:pt>
                <c:pt idx="117">
                  <c:v>0.1317563144124827</c:v>
                </c:pt>
                <c:pt idx="118">
                  <c:v>9.9051159910519049E-2</c:v>
                </c:pt>
                <c:pt idx="119">
                  <c:v>0.15966358214856413</c:v>
                </c:pt>
                <c:pt idx="120">
                  <c:v>0.14661687164784243</c:v>
                </c:pt>
                <c:pt idx="121">
                  <c:v>0.15267130757750724</c:v>
                </c:pt>
                <c:pt idx="122">
                  <c:v>0.14392475541784933</c:v>
                </c:pt>
                <c:pt idx="123">
                  <c:v>0.14650064222254677</c:v>
                </c:pt>
                <c:pt idx="124">
                  <c:v>8.66068826294486E-2</c:v>
                </c:pt>
                <c:pt idx="125">
                  <c:v>5.237830135549526E-2</c:v>
                </c:pt>
                <c:pt idx="126">
                  <c:v>0.13157469721899551</c:v>
                </c:pt>
                <c:pt idx="127">
                  <c:v>0.18182907172198237</c:v>
                </c:pt>
                <c:pt idx="128">
                  <c:v>0.12982538009346101</c:v>
                </c:pt>
                <c:pt idx="129">
                  <c:v>0.11738608524274952</c:v>
                </c:pt>
                <c:pt idx="130">
                  <c:v>0.12528409088286119</c:v>
                </c:pt>
                <c:pt idx="131">
                  <c:v>9.6477812629063742E-2</c:v>
                </c:pt>
                <c:pt idx="132">
                  <c:v>8.0037155544938843E-2</c:v>
                </c:pt>
                <c:pt idx="133">
                  <c:v>7.0478635843145065E-2</c:v>
                </c:pt>
                <c:pt idx="134">
                  <c:v>4.2029964474660453E-2</c:v>
                </c:pt>
                <c:pt idx="135">
                  <c:v>1.6371288972216069E-2</c:v>
                </c:pt>
                <c:pt idx="136">
                  <c:v>2.0551821695105277E-2</c:v>
                </c:pt>
                <c:pt idx="137">
                  <c:v>3.0106326477732592E-2</c:v>
                </c:pt>
                <c:pt idx="138">
                  <c:v>8.2768249299281615E-2</c:v>
                </c:pt>
                <c:pt idx="139">
                  <c:v>6.6411867140898639E-2</c:v>
                </c:pt>
                <c:pt idx="140">
                  <c:v>0.15940855289524491</c:v>
                </c:pt>
                <c:pt idx="141">
                  <c:v>0.20205410574680305</c:v>
                </c:pt>
                <c:pt idx="142">
                  <c:v>0.19777851536950752</c:v>
                </c:pt>
                <c:pt idx="143">
                  <c:v>8.3747240655688948E-2</c:v>
                </c:pt>
                <c:pt idx="144">
                  <c:v>6.8443616195095869E-2</c:v>
                </c:pt>
                <c:pt idx="145">
                  <c:v>0.10503362612179568</c:v>
                </c:pt>
                <c:pt idx="146">
                  <c:v>0.10374793382360292</c:v>
                </c:pt>
                <c:pt idx="147">
                  <c:v>0.11399477341564856</c:v>
                </c:pt>
                <c:pt idx="148">
                  <c:v>0.11131636520367461</c:v>
                </c:pt>
                <c:pt idx="149">
                  <c:v>0.11653900958842001</c:v>
                </c:pt>
                <c:pt idx="150">
                  <c:v>7.0205387551261156E-2</c:v>
                </c:pt>
                <c:pt idx="151">
                  <c:v>5.4825982134364404E-2</c:v>
                </c:pt>
                <c:pt idx="152">
                  <c:v>4.7216031294817329E-2</c:v>
                </c:pt>
                <c:pt idx="153">
                  <c:v>5.4119297719880333E-2</c:v>
                </c:pt>
                <c:pt idx="154">
                  <c:v>6.6997541254967263E-3</c:v>
                </c:pt>
                <c:pt idx="155">
                  <c:v>-3.0909488462835255E-2</c:v>
                </c:pt>
                <c:pt idx="156">
                  <c:v>-5.5687948453828628E-3</c:v>
                </c:pt>
                <c:pt idx="157">
                  <c:v>-9.427961987229394E-3</c:v>
                </c:pt>
                <c:pt idx="158">
                  <c:v>-4.4609000635993379E-3</c:v>
                </c:pt>
                <c:pt idx="159">
                  <c:v>3.7430173887379903E-2</c:v>
                </c:pt>
                <c:pt idx="160">
                  <c:v>4.0052537549434941E-2</c:v>
                </c:pt>
                <c:pt idx="161">
                  <c:v>9.6932080731537473E-2</c:v>
                </c:pt>
                <c:pt idx="162">
                  <c:v>4.1020713412784682E-2</c:v>
                </c:pt>
                <c:pt idx="163">
                  <c:v>1.5932860822518213E-2</c:v>
                </c:pt>
                <c:pt idx="164">
                  <c:v>2.9622826300941707E-2</c:v>
                </c:pt>
                <c:pt idx="165">
                  <c:v>4.7083187004180793E-2</c:v>
                </c:pt>
                <c:pt idx="166">
                  <c:v>4.0284906861541625E-2</c:v>
                </c:pt>
                <c:pt idx="167">
                  <c:v>2.9415212285132997E-2</c:v>
                </c:pt>
                <c:pt idx="168">
                  <c:v>0.12002244957121766</c:v>
                </c:pt>
                <c:pt idx="169">
                  <c:v>3.3589588294763884E-2</c:v>
                </c:pt>
                <c:pt idx="170">
                  <c:v>4.1136694952953246E-2</c:v>
                </c:pt>
                <c:pt idx="171">
                  <c:v>3.7065073513282698E-2</c:v>
                </c:pt>
                <c:pt idx="172">
                  <c:v>3.1473092225679844E-2</c:v>
                </c:pt>
                <c:pt idx="173">
                  <c:v>0.1317563144124827</c:v>
                </c:pt>
                <c:pt idx="174">
                  <c:v>9.9051159910519049E-2</c:v>
                </c:pt>
                <c:pt idx="175">
                  <c:v>0.15966358214856413</c:v>
                </c:pt>
                <c:pt idx="176">
                  <c:v>0.14661687164784243</c:v>
                </c:pt>
                <c:pt idx="177">
                  <c:v>0.15267130757750724</c:v>
                </c:pt>
                <c:pt idx="178">
                  <c:v>0.14392475541784933</c:v>
                </c:pt>
                <c:pt idx="179">
                  <c:v>0.14650064222254677</c:v>
                </c:pt>
                <c:pt idx="180">
                  <c:v>8.66068826294486E-2</c:v>
                </c:pt>
                <c:pt idx="181">
                  <c:v>5.237830135549526E-2</c:v>
                </c:pt>
                <c:pt idx="182">
                  <c:v>0.13157469721899551</c:v>
                </c:pt>
                <c:pt idx="183">
                  <c:v>0.18182907172198237</c:v>
                </c:pt>
                <c:pt idx="184">
                  <c:v>0.12982538009346101</c:v>
                </c:pt>
                <c:pt idx="185">
                  <c:v>0.11738608524274952</c:v>
                </c:pt>
                <c:pt idx="186">
                  <c:v>0.12528409088286119</c:v>
                </c:pt>
                <c:pt idx="187">
                  <c:v>9.6477812629063742E-2</c:v>
                </c:pt>
                <c:pt idx="188">
                  <c:v>8.0037155544938843E-2</c:v>
                </c:pt>
                <c:pt idx="189">
                  <c:v>7.0478635843145065E-2</c:v>
                </c:pt>
                <c:pt idx="190">
                  <c:v>4.2029964474660453E-2</c:v>
                </c:pt>
                <c:pt idx="191">
                  <c:v>1.6371288972216069E-2</c:v>
                </c:pt>
                <c:pt idx="192">
                  <c:v>2.0551821695105277E-2</c:v>
                </c:pt>
                <c:pt idx="193">
                  <c:v>3.0106326477732592E-2</c:v>
                </c:pt>
                <c:pt idx="194">
                  <c:v>8.2768249299281615E-2</c:v>
                </c:pt>
                <c:pt idx="195">
                  <c:v>6.6411867140898639E-2</c:v>
                </c:pt>
                <c:pt idx="196">
                  <c:v>0.15940855289524491</c:v>
                </c:pt>
                <c:pt idx="197">
                  <c:v>0.20205410574680305</c:v>
                </c:pt>
                <c:pt idx="198">
                  <c:v>0.19777851536950752</c:v>
                </c:pt>
                <c:pt idx="199">
                  <c:v>8.3747240655688948E-2</c:v>
                </c:pt>
                <c:pt idx="200">
                  <c:v>6.8443616195095869E-2</c:v>
                </c:pt>
                <c:pt idx="201">
                  <c:v>0.10503362612179568</c:v>
                </c:pt>
                <c:pt idx="202">
                  <c:v>0.10374793382360292</c:v>
                </c:pt>
                <c:pt idx="203">
                  <c:v>0.11399477341564856</c:v>
                </c:pt>
                <c:pt idx="204">
                  <c:v>0.11131636520367461</c:v>
                </c:pt>
                <c:pt idx="205">
                  <c:v>0.11653900958842001</c:v>
                </c:pt>
                <c:pt idx="206">
                  <c:v>7.0205387551261156E-2</c:v>
                </c:pt>
                <c:pt idx="207">
                  <c:v>5.4825982134364404E-2</c:v>
                </c:pt>
                <c:pt idx="208">
                  <c:v>4.7216031294817329E-2</c:v>
                </c:pt>
                <c:pt idx="209">
                  <c:v>5.4119297719880333E-2</c:v>
                </c:pt>
                <c:pt idx="210">
                  <c:v>6.6997541254967263E-3</c:v>
                </c:pt>
                <c:pt idx="211">
                  <c:v>-3.0909488462835255E-2</c:v>
                </c:pt>
                <c:pt idx="212">
                  <c:v>-5.5687948453828628E-3</c:v>
                </c:pt>
                <c:pt idx="213">
                  <c:v>-9.427961987229394E-3</c:v>
                </c:pt>
                <c:pt idx="214">
                  <c:v>-4.4609000635993379E-3</c:v>
                </c:pt>
                <c:pt idx="215">
                  <c:v>3.7430173887379903E-2</c:v>
                </c:pt>
                <c:pt idx="216">
                  <c:v>4.0052537549434941E-2</c:v>
                </c:pt>
                <c:pt idx="217">
                  <c:v>9.6932080731537473E-2</c:v>
                </c:pt>
                <c:pt idx="218">
                  <c:v>4.1020713412784682E-2</c:v>
                </c:pt>
                <c:pt idx="219">
                  <c:v>1.5932860822518213E-2</c:v>
                </c:pt>
                <c:pt idx="220">
                  <c:v>2.9622826300941707E-2</c:v>
                </c:pt>
                <c:pt idx="221">
                  <c:v>4.7083187004180793E-2</c:v>
                </c:pt>
                <c:pt idx="222">
                  <c:v>4.0284906861541625E-2</c:v>
                </c:pt>
                <c:pt idx="223">
                  <c:v>2.9415212285132997E-2</c:v>
                </c:pt>
              </c:numCache>
            </c:numRef>
          </c:xVal>
          <c:yVal>
            <c:numRef>
              <c:f>('Acqusition Model (adjusted)'!$I$2:$I$57,'Acqusition Model (adjusted)'!$J$2:$J$57,'Acqusition Model (adjusted)'!$K$2:$K$57,'Acqusition Model (adjusted)'!$L$2:$L$57)</c:f>
              <c:numCache>
                <c:formatCode>#,##0</c:formatCode>
                <c:ptCount val="224"/>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9989357.8499999996</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18800768.190000001</c:v>
                </c:pt>
                <c:pt idx="92">
                  <c:v>16514636.91</c:v>
                </c:pt>
                <c:pt idx="93">
                  <c:v>13441545.630000001</c:v>
                </c:pt>
                <c:pt idx="94">
                  <c:v>#N/A</c:v>
                </c:pt>
                <c:pt idx="95">
                  <c:v>#N/A</c:v>
                </c:pt>
                <c:pt idx="96">
                  <c:v>#N/A</c:v>
                </c:pt>
                <c:pt idx="97">
                  <c:v>#N/A</c:v>
                </c:pt>
                <c:pt idx="98">
                  <c:v>17366077.23</c:v>
                </c:pt>
                <c:pt idx="99">
                  <c:v>#N/A</c:v>
                </c:pt>
                <c:pt idx="100">
                  <c:v>#N/A</c:v>
                </c:pt>
                <c:pt idx="101">
                  <c:v>#N/A</c:v>
                </c:pt>
                <c:pt idx="102">
                  <c:v>#N/A</c:v>
                </c:pt>
                <c:pt idx="103">
                  <c:v>#N/A</c:v>
                </c:pt>
                <c:pt idx="104">
                  <c:v>#N/A</c:v>
                </c:pt>
                <c:pt idx="105">
                  <c:v>#N/A</c:v>
                </c:pt>
                <c:pt idx="106">
                  <c:v>#N/A</c:v>
                </c:pt>
                <c:pt idx="107">
                  <c:v>#N/A</c:v>
                </c:pt>
                <c:pt idx="108">
                  <c:v>#N/A</c:v>
                </c:pt>
                <c:pt idx="109">
                  <c:v>#N/A</c:v>
                </c:pt>
                <c:pt idx="110">
                  <c:v>13464676.82</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17435254.23</c:v>
                </c:pt>
                <c:pt idx="145">
                  <c:v>19110710.690000001</c:v>
                </c:pt>
                <c:pt idx="146">
                  <c:v>#N/A</c:v>
                </c:pt>
                <c:pt idx="147">
                  <c:v>#N/A</c:v>
                </c:pt>
                <c:pt idx="148">
                  <c:v>#N/A</c:v>
                </c:pt>
                <c:pt idx="149">
                  <c:v>#N/A</c:v>
                </c:pt>
                <c:pt idx="150">
                  <c:v>25672796.760000002</c:v>
                </c:pt>
                <c:pt idx="151">
                  <c:v>21544595.48</c:v>
                </c:pt>
                <c:pt idx="152">
                  <c:v>19761416.02</c:v>
                </c:pt>
                <c:pt idx="153">
                  <c:v>14875864.779999999</c:v>
                </c:pt>
                <c:pt idx="154">
                  <c:v>#N/A</c:v>
                </c:pt>
                <c:pt idx="155">
                  <c:v>11567996.9</c:v>
                </c:pt>
                <c:pt idx="156">
                  <c:v>#N/A</c:v>
                </c:pt>
                <c:pt idx="157">
                  <c:v>#N/A</c:v>
                </c:pt>
                <c:pt idx="158">
                  <c:v>17511816.449999999</c:v>
                </c:pt>
                <c:pt idx="159">
                  <c:v>17619519.170000002</c:v>
                </c:pt>
                <c:pt idx="160">
                  <c:v>15338665.35</c:v>
                </c:pt>
                <c:pt idx="161">
                  <c:v>25919234.379999999</c:v>
                </c:pt>
                <c:pt idx="162">
                  <c:v>19594556.68</c:v>
                </c:pt>
                <c:pt idx="163">
                  <c:v>20556530.100000001</c:v>
                </c:pt>
                <c:pt idx="164">
                  <c:v>12866939.76</c:v>
                </c:pt>
                <c:pt idx="165">
                  <c:v>18902476.48</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24734400.309999999</c:v>
                </c:pt>
                <c:pt idx="203">
                  <c:v>#N/A</c:v>
                </c:pt>
                <c:pt idx="204">
                  <c:v>#N/A</c:v>
                </c:pt>
                <c:pt idx="205">
                  <c:v>#N/A</c:v>
                </c:pt>
                <c:pt idx="206">
                  <c:v>#N/A</c:v>
                </c:pt>
                <c:pt idx="207">
                  <c:v>#N/A</c:v>
                </c:pt>
                <c:pt idx="208">
                  <c:v>#N/A</c:v>
                </c:pt>
                <c:pt idx="209">
                  <c:v>#N/A</c:v>
                </c:pt>
                <c:pt idx="210">
                  <c:v>#N/A</c:v>
                </c:pt>
                <c:pt idx="211">
                  <c:v>#N/A</c:v>
                </c:pt>
                <c:pt idx="212">
                  <c:v>19293754.670000002</c:v>
                </c:pt>
                <c:pt idx="213">
                  <c:v>15035322.619999999</c:v>
                </c:pt>
                <c:pt idx="214">
                  <c:v>#N/A</c:v>
                </c:pt>
                <c:pt idx="215">
                  <c:v>#N/A</c:v>
                </c:pt>
                <c:pt idx="216">
                  <c:v>#N/A</c:v>
                </c:pt>
                <c:pt idx="217">
                  <c:v>#N/A</c:v>
                </c:pt>
                <c:pt idx="218">
                  <c:v>#N/A</c:v>
                </c:pt>
                <c:pt idx="219">
                  <c:v>#N/A</c:v>
                </c:pt>
                <c:pt idx="220">
                  <c:v>#N/A</c:v>
                </c:pt>
                <c:pt idx="221">
                  <c:v>#N/A</c:v>
                </c:pt>
                <c:pt idx="222">
                  <c:v>#N/A</c:v>
                </c:pt>
                <c:pt idx="223">
                  <c:v>#N/A</c:v>
                </c:pt>
              </c:numCache>
            </c:numRef>
          </c:yVal>
          <c:smooth val="0"/>
          <c:extLst>
            <c:ext xmlns:c16="http://schemas.microsoft.com/office/drawing/2014/chart" uri="{C3380CC4-5D6E-409C-BE32-E72D297353CC}">
              <c16:uniqueId val="{00000041-C5EE-1846-89F5-16B88AFA799B}"/>
            </c:ext>
          </c:extLst>
        </c:ser>
        <c:ser>
          <c:idx val="4"/>
          <c:order val="6"/>
          <c:tx>
            <c:v>Low (Adj)</c:v>
          </c:tx>
          <c:spPr>
            <a:ln w="25400" cap="rnd">
              <a:noFill/>
              <a:round/>
            </a:ln>
            <a:effectLst/>
          </c:spPr>
          <c:marker>
            <c:symbol val="square"/>
            <c:size val="10"/>
            <c:spPr>
              <a:solidFill>
                <a:schemeClr val="accent6">
                  <a:lumMod val="40000"/>
                  <a:lumOff val="60000"/>
                </a:schemeClr>
              </a:solidFill>
              <a:ln w="9525">
                <a:solidFill>
                  <a:schemeClr val="bg2">
                    <a:lumMod val="25000"/>
                  </a:schemeClr>
                </a:solidFill>
              </a:ln>
              <a:effectLst/>
            </c:spPr>
          </c:marker>
          <c:xVal>
            <c:numRef>
              <c:f>'Acqusition Model (adjusted)'!$P$2:$P$57</c:f>
              <c:numCache>
                <c:formatCode>0.00%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0.34744361619509589</c:v>
                </c:pt>
                <c:pt idx="33">
                  <c:v>0.3840336261217957</c:v>
                </c:pt>
                <c:pt idx="34">
                  <c:v>0.3947479338236029</c:v>
                </c:pt>
                <c:pt idx="35">
                  <c:v>0.34499477341564855</c:v>
                </c:pt>
                <c:pt idx="36">
                  <c:v>0.34231636520367459</c:v>
                </c:pt>
                <c:pt idx="37">
                  <c:v>0.34753900958841999</c:v>
                </c:pt>
                <c:pt idx="38">
                  <c:v>0.34920538755126118</c:v>
                </c:pt>
                <c:pt idx="39">
                  <c:v>0.33382598213436443</c:v>
                </c:pt>
                <c:pt idx="40">
                  <c:v>0.32621603129481735</c:v>
                </c:pt>
                <c:pt idx="41">
                  <c:v>0.33311929771988036</c:v>
                </c:pt>
                <c:pt idx="42">
                  <c:v>0.23769975412549671</c:v>
                </c:pt>
                <c:pt idx="43">
                  <c:v>0.24809051153716477</c:v>
                </c:pt>
                <c:pt idx="44">
                  <c:v>0.28543120515461712</c:v>
                </c:pt>
                <c:pt idx="45">
                  <c:v>0.28157203801277059</c:v>
                </c:pt>
                <c:pt idx="46">
                  <c:v>0.27453909993640069</c:v>
                </c:pt>
                <c:pt idx="47">
                  <c:v>0.31643017388737993</c:v>
                </c:pt>
                <c:pt idx="48">
                  <c:v>0.31905253754943497</c:v>
                </c:pt>
                <c:pt idx="49">
                  <c:v>0.3759320807315375</c:v>
                </c:pt>
                <c:pt idx="50">
                  <c:v>0.32002071341278471</c:v>
                </c:pt>
                <c:pt idx="51">
                  <c:v>0.29493286082251824</c:v>
                </c:pt>
                <c:pt idx="52">
                  <c:v>0.30862282630094173</c:v>
                </c:pt>
                <c:pt idx="53">
                  <c:v>0.32608318700418082</c:v>
                </c:pt>
                <c:pt idx="54">
                  <c:v>0.27128490686154161</c:v>
                </c:pt>
                <c:pt idx="55">
                  <c:v>#N/A</c:v>
                </c:pt>
              </c:numCache>
            </c:numRef>
          </c:xVal>
          <c:yVal>
            <c:numRef>
              <c:f>'Acqusition Model (adjusted)'!$M$2:$M$57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18800768.190000001</c:v>
                </c:pt>
                <c:pt idx="36">
                  <c:v>16514636.91</c:v>
                </c:pt>
                <c:pt idx="37">
                  <c:v>13441545.630000001</c:v>
                </c:pt>
                <c:pt idx="38">
                  <c:v>#N/A</c:v>
                </c:pt>
                <c:pt idx="39">
                  <c:v>#N/A</c:v>
                </c:pt>
                <c:pt idx="40">
                  <c:v>#N/A</c:v>
                </c:pt>
                <c:pt idx="41">
                  <c:v>#N/A</c:v>
                </c:pt>
                <c:pt idx="42">
                  <c:v>17366077.23</c:v>
                </c:pt>
                <c:pt idx="43">
                  <c:v>#N/A</c:v>
                </c:pt>
                <c:pt idx="44">
                  <c:v>#N/A</c:v>
                </c:pt>
                <c:pt idx="45">
                  <c:v>#N/A</c:v>
                </c:pt>
                <c:pt idx="46">
                  <c:v>#N/A</c:v>
                </c:pt>
                <c:pt idx="47">
                  <c:v>#N/A</c:v>
                </c:pt>
                <c:pt idx="48">
                  <c:v>#N/A</c:v>
                </c:pt>
                <c:pt idx="49">
                  <c:v>#N/A</c:v>
                </c:pt>
                <c:pt idx="50">
                  <c:v>#N/A</c:v>
                </c:pt>
                <c:pt idx="51">
                  <c:v>#N/A</c:v>
                </c:pt>
                <c:pt idx="52">
                  <c:v>#N/A</c:v>
                </c:pt>
                <c:pt idx="53">
                  <c:v>#N/A</c:v>
                </c:pt>
                <c:pt idx="54">
                  <c:v>13464676.82</c:v>
                </c:pt>
                <c:pt idx="55">
                  <c:v>#N/A</c:v>
                </c:pt>
              </c:numCache>
            </c:numRef>
          </c:yVal>
          <c:smooth val="0"/>
          <c:extLst>
            <c:ext xmlns:c16="http://schemas.microsoft.com/office/drawing/2014/chart" uri="{C3380CC4-5D6E-409C-BE32-E72D297353CC}">
              <c16:uniqueId val="{0000003B-C5EE-1846-89F5-16B88AFA799B}"/>
            </c:ext>
          </c:extLst>
        </c:ser>
        <c:ser>
          <c:idx val="5"/>
          <c:order val="7"/>
          <c:tx>
            <c:v>Med (Adj)</c:v>
          </c:tx>
          <c:spPr>
            <a:ln w="25400" cap="rnd">
              <a:noFill/>
              <a:round/>
            </a:ln>
            <a:effectLst/>
          </c:spPr>
          <c:marker>
            <c:symbol val="square"/>
            <c:size val="10"/>
            <c:spPr>
              <a:solidFill>
                <a:schemeClr val="accent6">
                  <a:lumMod val="75000"/>
                </a:schemeClr>
              </a:solidFill>
              <a:ln w="6350">
                <a:solidFill>
                  <a:schemeClr val="bg2">
                    <a:lumMod val="25000"/>
                  </a:schemeClr>
                </a:solidFill>
              </a:ln>
              <a:effectLst/>
            </c:spPr>
          </c:marker>
          <c:xVal>
            <c:numRef>
              <c:f>'Acqusition Model (adjusted)'!$P$2:$P$57</c:f>
              <c:numCache>
                <c:formatCode>0.00%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0.34744361619509589</c:v>
                </c:pt>
                <c:pt idx="33">
                  <c:v>0.3840336261217957</c:v>
                </c:pt>
                <c:pt idx="34">
                  <c:v>0.3947479338236029</c:v>
                </c:pt>
                <c:pt idx="35">
                  <c:v>0.34499477341564855</c:v>
                </c:pt>
                <c:pt idx="36">
                  <c:v>0.34231636520367459</c:v>
                </c:pt>
                <c:pt idx="37">
                  <c:v>0.34753900958841999</c:v>
                </c:pt>
                <c:pt idx="38">
                  <c:v>0.34920538755126118</c:v>
                </c:pt>
                <c:pt idx="39">
                  <c:v>0.33382598213436443</c:v>
                </c:pt>
                <c:pt idx="40">
                  <c:v>0.32621603129481735</c:v>
                </c:pt>
                <c:pt idx="41">
                  <c:v>0.33311929771988036</c:v>
                </c:pt>
                <c:pt idx="42">
                  <c:v>0.23769975412549671</c:v>
                </c:pt>
                <c:pt idx="43">
                  <c:v>0.24809051153716477</c:v>
                </c:pt>
                <c:pt idx="44">
                  <c:v>0.28543120515461712</c:v>
                </c:pt>
                <c:pt idx="45">
                  <c:v>0.28157203801277059</c:v>
                </c:pt>
                <c:pt idx="46">
                  <c:v>0.27453909993640069</c:v>
                </c:pt>
                <c:pt idx="47">
                  <c:v>0.31643017388737993</c:v>
                </c:pt>
                <c:pt idx="48">
                  <c:v>0.31905253754943497</c:v>
                </c:pt>
                <c:pt idx="49">
                  <c:v>0.3759320807315375</c:v>
                </c:pt>
                <c:pt idx="50">
                  <c:v>0.32002071341278471</c:v>
                </c:pt>
                <c:pt idx="51">
                  <c:v>0.29493286082251824</c:v>
                </c:pt>
                <c:pt idx="52">
                  <c:v>0.30862282630094173</c:v>
                </c:pt>
                <c:pt idx="53">
                  <c:v>0.32608318700418082</c:v>
                </c:pt>
                <c:pt idx="54">
                  <c:v>0.27128490686154161</c:v>
                </c:pt>
                <c:pt idx="55">
                  <c:v>#N/A</c:v>
                </c:pt>
              </c:numCache>
            </c:numRef>
          </c:xVal>
          <c:yVal>
            <c:numRef>
              <c:f>'Acqusition Model (adjusted)'!$N$2:$N$57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17435254.23</c:v>
                </c:pt>
                <c:pt idx="33">
                  <c:v>19110710.690000001</c:v>
                </c:pt>
                <c:pt idx="34">
                  <c:v>#N/A</c:v>
                </c:pt>
                <c:pt idx="35">
                  <c:v>#N/A</c:v>
                </c:pt>
                <c:pt idx="36">
                  <c:v>#N/A</c:v>
                </c:pt>
                <c:pt idx="37">
                  <c:v>#N/A</c:v>
                </c:pt>
                <c:pt idx="38">
                  <c:v>25672796.760000002</c:v>
                </c:pt>
                <c:pt idx="39">
                  <c:v>21544595.48</c:v>
                </c:pt>
                <c:pt idx="40">
                  <c:v>19761416.02</c:v>
                </c:pt>
                <c:pt idx="41">
                  <c:v>14875864.779999999</c:v>
                </c:pt>
                <c:pt idx="42">
                  <c:v>#N/A</c:v>
                </c:pt>
                <c:pt idx="43">
                  <c:v>11567996.9</c:v>
                </c:pt>
                <c:pt idx="44">
                  <c:v>#N/A</c:v>
                </c:pt>
                <c:pt idx="45">
                  <c:v>#N/A</c:v>
                </c:pt>
                <c:pt idx="46">
                  <c:v>17511816.449999999</c:v>
                </c:pt>
                <c:pt idx="47">
                  <c:v>17619519.170000002</c:v>
                </c:pt>
                <c:pt idx="48">
                  <c:v>15338665.35</c:v>
                </c:pt>
                <c:pt idx="49">
                  <c:v>25919234.379999999</c:v>
                </c:pt>
                <c:pt idx="50">
                  <c:v>19594556.68</c:v>
                </c:pt>
                <c:pt idx="51">
                  <c:v>20556530.100000001</c:v>
                </c:pt>
                <c:pt idx="52">
                  <c:v>12866939.76</c:v>
                </c:pt>
                <c:pt idx="53">
                  <c:v>18902476.48</c:v>
                </c:pt>
                <c:pt idx="54">
                  <c:v>#N/A</c:v>
                </c:pt>
                <c:pt idx="55">
                  <c:v>#N/A</c:v>
                </c:pt>
              </c:numCache>
            </c:numRef>
          </c:yVal>
          <c:smooth val="0"/>
          <c:extLst>
            <c:ext xmlns:c16="http://schemas.microsoft.com/office/drawing/2014/chart" uri="{C3380CC4-5D6E-409C-BE32-E72D297353CC}">
              <c16:uniqueId val="{0000003C-C5EE-1846-89F5-16B88AFA799B}"/>
            </c:ext>
          </c:extLst>
        </c:ser>
        <c:ser>
          <c:idx val="6"/>
          <c:order val="8"/>
          <c:tx>
            <c:v>High (Adj)</c:v>
          </c:tx>
          <c:spPr>
            <a:ln w="25400" cap="rnd">
              <a:noFill/>
              <a:round/>
            </a:ln>
            <a:effectLst/>
          </c:spPr>
          <c:marker>
            <c:symbol val="diamond"/>
            <c:size val="10"/>
            <c:spPr>
              <a:solidFill>
                <a:schemeClr val="accent6">
                  <a:lumMod val="50000"/>
                </a:schemeClr>
              </a:solidFill>
              <a:ln w="12700">
                <a:solidFill>
                  <a:schemeClr val="accent4"/>
                </a:solidFill>
              </a:ln>
              <a:effectLst/>
            </c:spPr>
          </c:marker>
          <c:xVal>
            <c:numRef>
              <c:f>'Acqusition Model (adjusted)'!$P$2:$P$57</c:f>
              <c:numCache>
                <c:formatCode>0.00%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0.34744361619509589</c:v>
                </c:pt>
                <c:pt idx="33">
                  <c:v>0.3840336261217957</c:v>
                </c:pt>
                <c:pt idx="34">
                  <c:v>0.3947479338236029</c:v>
                </c:pt>
                <c:pt idx="35">
                  <c:v>0.34499477341564855</c:v>
                </c:pt>
                <c:pt idx="36">
                  <c:v>0.34231636520367459</c:v>
                </c:pt>
                <c:pt idx="37">
                  <c:v>0.34753900958841999</c:v>
                </c:pt>
                <c:pt idx="38">
                  <c:v>0.34920538755126118</c:v>
                </c:pt>
                <c:pt idx="39">
                  <c:v>0.33382598213436443</c:v>
                </c:pt>
                <c:pt idx="40">
                  <c:v>0.32621603129481735</c:v>
                </c:pt>
                <c:pt idx="41">
                  <c:v>0.33311929771988036</c:v>
                </c:pt>
                <c:pt idx="42">
                  <c:v>0.23769975412549671</c:v>
                </c:pt>
                <c:pt idx="43">
                  <c:v>0.24809051153716477</c:v>
                </c:pt>
                <c:pt idx="44">
                  <c:v>0.28543120515461712</c:v>
                </c:pt>
                <c:pt idx="45">
                  <c:v>0.28157203801277059</c:v>
                </c:pt>
                <c:pt idx="46">
                  <c:v>0.27453909993640069</c:v>
                </c:pt>
                <c:pt idx="47">
                  <c:v>0.31643017388737993</c:v>
                </c:pt>
                <c:pt idx="48">
                  <c:v>0.31905253754943497</c:v>
                </c:pt>
                <c:pt idx="49">
                  <c:v>0.3759320807315375</c:v>
                </c:pt>
                <c:pt idx="50">
                  <c:v>0.32002071341278471</c:v>
                </c:pt>
                <c:pt idx="51">
                  <c:v>0.29493286082251824</c:v>
                </c:pt>
                <c:pt idx="52">
                  <c:v>0.30862282630094173</c:v>
                </c:pt>
                <c:pt idx="53">
                  <c:v>0.32608318700418082</c:v>
                </c:pt>
                <c:pt idx="54">
                  <c:v>0.27128490686154161</c:v>
                </c:pt>
                <c:pt idx="55">
                  <c:v>#N/A</c:v>
                </c:pt>
              </c:numCache>
            </c:numRef>
          </c:xVal>
          <c:yVal>
            <c:numRef>
              <c:f>'Acqusition Model (adjusted)'!$O$2:$O$57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24734400.309999999</c:v>
                </c:pt>
                <c:pt idx="35">
                  <c:v>#N/A</c:v>
                </c:pt>
                <c:pt idx="36">
                  <c:v>#N/A</c:v>
                </c:pt>
                <c:pt idx="37">
                  <c:v>#N/A</c:v>
                </c:pt>
                <c:pt idx="38">
                  <c:v>#N/A</c:v>
                </c:pt>
                <c:pt idx="39">
                  <c:v>#N/A</c:v>
                </c:pt>
                <c:pt idx="40">
                  <c:v>#N/A</c:v>
                </c:pt>
                <c:pt idx="41">
                  <c:v>#N/A</c:v>
                </c:pt>
                <c:pt idx="42">
                  <c:v>#N/A</c:v>
                </c:pt>
                <c:pt idx="43">
                  <c:v>#N/A</c:v>
                </c:pt>
                <c:pt idx="44">
                  <c:v>19293754.670000002</c:v>
                </c:pt>
                <c:pt idx="45">
                  <c:v>15035322.619999999</c:v>
                </c:pt>
                <c:pt idx="46">
                  <c:v>#N/A</c:v>
                </c:pt>
                <c:pt idx="47">
                  <c:v>#N/A</c:v>
                </c:pt>
                <c:pt idx="48">
                  <c:v>#N/A</c:v>
                </c:pt>
                <c:pt idx="49">
                  <c:v>#N/A</c:v>
                </c:pt>
                <c:pt idx="50">
                  <c:v>#N/A</c:v>
                </c:pt>
                <c:pt idx="51">
                  <c:v>#N/A</c:v>
                </c:pt>
                <c:pt idx="52">
                  <c:v>#N/A</c:v>
                </c:pt>
                <c:pt idx="53">
                  <c:v>#N/A</c:v>
                </c:pt>
                <c:pt idx="54">
                  <c:v>#N/A</c:v>
                </c:pt>
                <c:pt idx="55">
                  <c:v>#N/A</c:v>
                </c:pt>
              </c:numCache>
            </c:numRef>
          </c:yVal>
          <c:smooth val="0"/>
          <c:extLst>
            <c:ext xmlns:c16="http://schemas.microsoft.com/office/drawing/2014/chart" uri="{C3380CC4-5D6E-409C-BE32-E72D297353CC}">
              <c16:uniqueId val="{0000003D-C5EE-1846-89F5-16B88AFA799B}"/>
            </c:ext>
          </c:extLst>
        </c:ser>
        <c:dLbls>
          <c:showLegendKey val="0"/>
          <c:showVal val="0"/>
          <c:showCatName val="0"/>
          <c:showSerName val="0"/>
          <c:showPercent val="0"/>
          <c:showBubbleSize val="0"/>
        </c:dLbls>
        <c:axId val="1959090624"/>
        <c:axId val="1958899120"/>
      </c:scatterChart>
      <c:valAx>
        <c:axId val="195909062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Relative</a:t>
                </a:r>
                <a:r>
                  <a:rPr lang="en-US" sz="1200" b="1" baseline="0">
                    <a:solidFill>
                      <a:schemeClr val="tx1"/>
                    </a:solidFill>
                  </a:rPr>
                  <a:t> Rate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958899120"/>
        <c:crosses val="autoZero"/>
        <c:crossBetween val="midCat"/>
        <c:majorUnit val="0.1"/>
      </c:valAx>
      <c:valAx>
        <c:axId val="1958899120"/>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Acquisition ($ Millions)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959090624"/>
        <c:crosses val="autoZero"/>
        <c:crossBetween val="midCat"/>
        <c:dispUnits>
          <c:builtInUnit val="millions"/>
        </c:dispUnits>
      </c:valAx>
      <c:spPr>
        <a:solidFill>
          <a:schemeClr val="bg1"/>
        </a:solidFill>
        <a:ln>
          <a:noFill/>
        </a:ln>
        <a:effectLst/>
      </c:spPr>
    </c:plotArea>
    <c:legend>
      <c:legendPos val="b"/>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Acquistion</a:t>
            </a:r>
            <a:r>
              <a:rPr lang="en-US" baseline="0"/>
              <a:t> vs. Advertising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4838086229627902E-2"/>
          <c:y val="0.11438282817387553"/>
          <c:w val="0.83915205941621418"/>
          <c:h val="0.77141003128033658"/>
        </c:manualLayout>
      </c:layout>
      <c:scatterChart>
        <c:scatterStyle val="lineMarker"/>
        <c:varyColors val="0"/>
        <c:ser>
          <c:idx val="0"/>
          <c:order val="0"/>
          <c:tx>
            <c:strRef>
              <c:f>'Acqusition Model (adjusted)'!$D$1</c:f>
              <c:strCache>
                <c:ptCount val="1"/>
                <c:pt idx="0">
                  <c:v>Acquisition</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cmpd="sng">
                <a:solidFill>
                  <a:schemeClr val="accent1"/>
                </a:solidFill>
                <a:prstDash val="solid"/>
              </a:ln>
              <a:effectLst/>
            </c:spPr>
            <c:trendlineType val="exp"/>
            <c:dispRSqr val="1"/>
            <c:dispEq val="0"/>
            <c:trendlineLbl>
              <c:layout>
                <c:manualLayout>
                  <c:x val="4.6952509568283229E-2"/>
                  <c:y val="-3.1445443125394927E-2"/>
                </c:manualLayout>
              </c:layout>
              <c:numFmt formatCode="General" sourceLinked="0"/>
              <c:spPr>
                <a:noFill/>
                <a:ln>
                  <a:noFill/>
                </a:ln>
                <a:effectLst/>
              </c:spPr>
              <c:txPr>
                <a:bodyPr rot="0" spcFirstLastPara="1" vertOverflow="ellipsis" vert="horz" wrap="square" anchor="ctr" anchorCtr="1"/>
                <a:lstStyle/>
                <a:p>
                  <a:pPr>
                    <a:defRPr sz="1200" b="1" i="0" u="none" strike="noStrike" kern="1200" baseline="0">
                      <a:solidFill>
                        <a:schemeClr val="accent1">
                          <a:lumMod val="75000"/>
                        </a:schemeClr>
                      </a:solidFill>
                      <a:latin typeface="+mn-lt"/>
                      <a:ea typeface="+mn-ea"/>
                      <a:cs typeface="+mn-cs"/>
                    </a:defRPr>
                  </a:pPr>
                  <a:endParaRPr lang="en-US"/>
                </a:p>
              </c:txPr>
            </c:trendlineLbl>
          </c:trendline>
          <c:xVal>
            <c:numRef>
              <c:f>'Acqusition Model (adjusted)'!$C$2:$C$57</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156327.34</c:v>
                </c:pt>
                <c:pt idx="33">
                  <c:v>166314.28</c:v>
                </c:pt>
                <c:pt idx="34">
                  <c:v>278491.06</c:v>
                </c:pt>
                <c:pt idx="35">
                  <c:v>90772.06</c:v>
                </c:pt>
                <c:pt idx="36">
                  <c:v>60273.68</c:v>
                </c:pt>
                <c:pt idx="37">
                  <c:v>60051.38</c:v>
                </c:pt>
                <c:pt idx="38">
                  <c:v>176040.85</c:v>
                </c:pt>
                <c:pt idx="39">
                  <c:v>123804.68</c:v>
                </c:pt>
                <c:pt idx="40">
                  <c:v>159101.41</c:v>
                </c:pt>
                <c:pt idx="41">
                  <c:v>104321.3</c:v>
                </c:pt>
                <c:pt idx="42">
                  <c:v>78046.649999999994</c:v>
                </c:pt>
                <c:pt idx="43">
                  <c:v>186448.62</c:v>
                </c:pt>
                <c:pt idx="44">
                  <c:v>344045.18</c:v>
                </c:pt>
                <c:pt idx="45">
                  <c:v>263404.59999999998</c:v>
                </c:pt>
                <c:pt idx="46">
                  <c:v>174100.43</c:v>
                </c:pt>
                <c:pt idx="47">
                  <c:v>219442.71</c:v>
                </c:pt>
                <c:pt idx="48">
                  <c:v>118781.08</c:v>
                </c:pt>
                <c:pt idx="49">
                  <c:v>164845.54</c:v>
                </c:pt>
                <c:pt idx="50">
                  <c:v>194309.65</c:v>
                </c:pt>
                <c:pt idx="51">
                  <c:v>177716.96</c:v>
                </c:pt>
                <c:pt idx="52">
                  <c:v>135679.5</c:v>
                </c:pt>
                <c:pt idx="53">
                  <c:v>208525.68</c:v>
                </c:pt>
                <c:pt idx="54">
                  <c:v>92470.64</c:v>
                </c:pt>
                <c:pt idx="55">
                  <c:v>0</c:v>
                </c:pt>
              </c:numCache>
            </c:numRef>
          </c:xVal>
          <c:yVal>
            <c:numRef>
              <c:f>'Acqusition Model (adjusted)'!$D$2:$D$57</c:f>
              <c:numCache>
                <c:formatCode>"$"#,##0</c:formatCode>
                <c:ptCount val="56"/>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17435254.23</c:v>
                </c:pt>
                <c:pt idx="33">
                  <c:v>19110710.690000001</c:v>
                </c:pt>
                <c:pt idx="34">
                  <c:v>24734400.309999999</c:v>
                </c:pt>
                <c:pt idx="35">
                  <c:v>18800768.190000001</c:v>
                </c:pt>
                <c:pt idx="36">
                  <c:v>16514636.91</c:v>
                </c:pt>
                <c:pt idx="37">
                  <c:v>13441545.630000001</c:v>
                </c:pt>
                <c:pt idx="38">
                  <c:v>25672796.760000002</c:v>
                </c:pt>
                <c:pt idx="39">
                  <c:v>21544595.48</c:v>
                </c:pt>
                <c:pt idx="40">
                  <c:v>19761416.02</c:v>
                </c:pt>
                <c:pt idx="41">
                  <c:v>14875864.779999999</c:v>
                </c:pt>
                <c:pt idx="42">
                  <c:v>17366077.23</c:v>
                </c:pt>
                <c:pt idx="43">
                  <c:v>11567996.9</c:v>
                </c:pt>
                <c:pt idx="44">
                  <c:v>19293754.670000002</c:v>
                </c:pt>
                <c:pt idx="45">
                  <c:v>15035322.619999999</c:v>
                </c:pt>
                <c:pt idx="46">
                  <c:v>17511816.449999999</c:v>
                </c:pt>
                <c:pt idx="47">
                  <c:v>17619519.170000002</c:v>
                </c:pt>
                <c:pt idx="48">
                  <c:v>15338665.35</c:v>
                </c:pt>
                <c:pt idx="49">
                  <c:v>25919234.379999999</c:v>
                </c:pt>
                <c:pt idx="50">
                  <c:v>19594556.68</c:v>
                </c:pt>
                <c:pt idx="51">
                  <c:v>20556530.100000001</c:v>
                </c:pt>
                <c:pt idx="52">
                  <c:v>12866939.76</c:v>
                </c:pt>
                <c:pt idx="53">
                  <c:v>18902476.48</c:v>
                </c:pt>
                <c:pt idx="54">
                  <c:v>13464676.82</c:v>
                </c:pt>
                <c:pt idx="55">
                  <c:v>9989357.8499999996</c:v>
                </c:pt>
              </c:numCache>
            </c:numRef>
          </c:yVal>
          <c:smooth val="0"/>
          <c:extLst>
            <c:ext xmlns:c16="http://schemas.microsoft.com/office/drawing/2014/chart" uri="{C3380CC4-5D6E-409C-BE32-E72D297353CC}">
              <c16:uniqueId val="{00000000-779C-BE48-B586-47BB61644F35}"/>
            </c:ext>
          </c:extLst>
        </c:ser>
        <c:dLbls>
          <c:showLegendKey val="0"/>
          <c:showVal val="0"/>
          <c:showCatName val="0"/>
          <c:showSerName val="0"/>
          <c:showPercent val="0"/>
          <c:showBubbleSize val="0"/>
        </c:dLbls>
        <c:axId val="2108774640"/>
        <c:axId val="260673695"/>
      </c:scatterChart>
      <c:valAx>
        <c:axId val="2108774640"/>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Advertising</a:t>
                </a:r>
                <a:r>
                  <a:rPr lang="en-US" baseline="0"/>
                  <a:t> Spend ($)</a:t>
                </a:r>
              </a:p>
            </c:rich>
          </c:tx>
          <c:layout>
            <c:manualLayout>
              <c:xMode val="edge"/>
              <c:yMode val="edge"/>
              <c:x val="0.47782367412819843"/>
              <c:y val="0.95700897271561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673695"/>
        <c:crosses val="autoZero"/>
        <c:crossBetween val="midCat"/>
      </c:valAx>
      <c:valAx>
        <c:axId val="260673695"/>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Acquisition ($ Millions)</a:t>
                </a:r>
              </a:p>
            </c:rich>
          </c:tx>
          <c:layout>
            <c:manualLayout>
              <c:xMode val="edge"/>
              <c:yMode val="edge"/>
              <c:x val="3.487875747812088E-2"/>
              <c:y val="0.395015452935050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774640"/>
        <c:crosses val="autoZero"/>
        <c:crossBetween val="midCat"/>
        <c:dispUnits>
          <c:builtInUnit val="millions"/>
        </c:dispUnits>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None</c:v>
          </c:tx>
          <c:spPr>
            <a:ln w="25400" cap="rnd">
              <a:noFill/>
              <a:round/>
            </a:ln>
            <a:effectLst/>
          </c:spPr>
          <c:marker>
            <c:symbol val="circle"/>
            <c:size val="10"/>
            <c:spPr>
              <a:solidFill>
                <a:schemeClr val="bg1">
                  <a:lumMod val="65000"/>
                </a:schemeClr>
              </a:solidFill>
              <a:ln w="9525">
                <a:solidFill>
                  <a:schemeClr val="bg2">
                    <a:lumMod val="25000"/>
                  </a:schemeClr>
                </a:solidFill>
              </a:ln>
              <a:effectLst/>
            </c:spPr>
          </c:marker>
          <c:trendline>
            <c:spPr>
              <a:ln w="19050" cap="rnd">
                <a:solidFill>
                  <a:schemeClr val="bg2">
                    <a:lumMod val="50000"/>
                  </a:schemeClr>
                </a:solidFill>
                <a:prstDash val="solid"/>
              </a:ln>
              <a:effectLst/>
            </c:spPr>
            <c:trendlineType val="exp"/>
            <c:dispRSqr val="1"/>
            <c:dispEq val="0"/>
            <c:trendlineLbl>
              <c:layout>
                <c:manualLayout>
                  <c:x val="5.0744396908103187E-2"/>
                  <c:y val="5.9201962327001534E-3"/>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(adjusted)'!$I$2:$I$57</c:f>
              <c:numCache>
                <c:formatCode>#,##0</c:formatCode>
                <c:ptCount val="56"/>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9989357.8499999996</c:v>
                </c:pt>
              </c:numCache>
            </c:numRef>
          </c:yVal>
          <c:smooth val="0"/>
          <c:extLst>
            <c:ext xmlns:c16="http://schemas.microsoft.com/office/drawing/2014/chart" uri="{C3380CC4-5D6E-409C-BE32-E72D297353CC}">
              <c16:uniqueId val="{00000000-9DB3-0D4F-9DFE-0DDF00BE15FF}"/>
            </c:ext>
          </c:extLst>
        </c:ser>
        <c:ser>
          <c:idx val="1"/>
          <c:order val="1"/>
          <c:tx>
            <c:v>Low</c:v>
          </c:tx>
          <c:spPr>
            <a:ln w="25400" cap="rnd">
              <a:noFill/>
              <a:round/>
            </a:ln>
            <a:effectLst/>
          </c:spPr>
          <c:marker>
            <c:symbol val="square"/>
            <c:size val="10"/>
            <c:spPr>
              <a:solidFill>
                <a:schemeClr val="accent5">
                  <a:lumMod val="60000"/>
                  <a:lumOff val="40000"/>
                </a:schemeClr>
              </a:solidFill>
              <a:ln w="9525">
                <a:solidFill>
                  <a:schemeClr val="bg2">
                    <a:lumMod val="25000"/>
                  </a:schemeClr>
                </a:solidFill>
              </a:ln>
              <a:effectLst/>
            </c:spPr>
          </c:marker>
          <c:trendline>
            <c:spPr>
              <a:ln w="19050" cap="rnd">
                <a:solidFill>
                  <a:schemeClr val="accent5">
                    <a:lumMod val="60000"/>
                    <a:lumOff val="40000"/>
                  </a:schemeClr>
                </a:solidFill>
                <a:prstDash val="solid"/>
              </a:ln>
              <a:effectLst/>
            </c:spPr>
            <c:trendlineType val="exp"/>
            <c:dispRSqr val="1"/>
            <c:dispEq val="0"/>
            <c:trendlineLbl>
              <c:layout>
                <c:manualLayout>
                  <c:x val="5.3253205928540118E-2"/>
                  <c:y val="-2.2042724580642811E-2"/>
                </c:manualLayout>
              </c:layout>
              <c:numFmt formatCode="General" sourceLinked="0"/>
              <c:spPr>
                <a:noFill/>
                <a:ln>
                  <a:solidFill>
                    <a:schemeClr val="bg1"/>
                  </a:solidFill>
                </a:ln>
                <a:effectLst/>
              </c:spPr>
              <c:txPr>
                <a:bodyPr rot="0" spcFirstLastPara="1" vertOverflow="ellipsis" vert="horz" wrap="square" anchor="ctr" anchorCtr="1"/>
                <a:lstStyle/>
                <a:p>
                  <a:pPr>
                    <a:defRPr sz="900" b="1" i="0" u="none" strike="noStrike" kern="1200" baseline="0">
                      <a:solidFill>
                        <a:schemeClr val="accent5">
                          <a:lumMod val="60000"/>
                          <a:lumOff val="40000"/>
                        </a:schemeClr>
                      </a:solidFill>
                      <a:latin typeface="+mn-lt"/>
                      <a:ea typeface="+mn-ea"/>
                      <a:cs typeface="+mn-cs"/>
                    </a:defRPr>
                  </a:pPr>
                  <a:endParaRPr lang="en-US"/>
                </a:p>
              </c:txPr>
            </c:trendlineLbl>
          </c:trendline>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(adjusted)'!$J$2:$J$57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18800768.190000001</c:v>
                </c:pt>
                <c:pt idx="36">
                  <c:v>16514636.91</c:v>
                </c:pt>
                <c:pt idx="37">
                  <c:v>13441545.630000001</c:v>
                </c:pt>
                <c:pt idx="38">
                  <c:v>#N/A</c:v>
                </c:pt>
                <c:pt idx="39">
                  <c:v>#N/A</c:v>
                </c:pt>
                <c:pt idx="40">
                  <c:v>#N/A</c:v>
                </c:pt>
                <c:pt idx="41">
                  <c:v>#N/A</c:v>
                </c:pt>
                <c:pt idx="42">
                  <c:v>17366077.23</c:v>
                </c:pt>
                <c:pt idx="43">
                  <c:v>#N/A</c:v>
                </c:pt>
                <c:pt idx="44">
                  <c:v>#N/A</c:v>
                </c:pt>
                <c:pt idx="45">
                  <c:v>#N/A</c:v>
                </c:pt>
                <c:pt idx="46">
                  <c:v>#N/A</c:v>
                </c:pt>
                <c:pt idx="47">
                  <c:v>#N/A</c:v>
                </c:pt>
                <c:pt idx="48">
                  <c:v>#N/A</c:v>
                </c:pt>
                <c:pt idx="49">
                  <c:v>#N/A</c:v>
                </c:pt>
                <c:pt idx="50">
                  <c:v>#N/A</c:v>
                </c:pt>
                <c:pt idx="51">
                  <c:v>#N/A</c:v>
                </c:pt>
                <c:pt idx="52">
                  <c:v>#N/A</c:v>
                </c:pt>
                <c:pt idx="53">
                  <c:v>#N/A</c:v>
                </c:pt>
                <c:pt idx="54">
                  <c:v>13464676.82</c:v>
                </c:pt>
                <c:pt idx="55">
                  <c:v>#N/A</c:v>
                </c:pt>
              </c:numCache>
            </c:numRef>
          </c:yVal>
          <c:smooth val="0"/>
          <c:extLst>
            <c:ext xmlns:c16="http://schemas.microsoft.com/office/drawing/2014/chart" uri="{C3380CC4-5D6E-409C-BE32-E72D297353CC}">
              <c16:uniqueId val="{00000002-9DB3-0D4F-9DFE-0DDF00BE15FF}"/>
            </c:ext>
          </c:extLst>
        </c:ser>
        <c:ser>
          <c:idx val="2"/>
          <c:order val="2"/>
          <c:tx>
            <c:v>Med</c:v>
          </c:tx>
          <c:spPr>
            <a:ln w="25400" cap="rnd">
              <a:noFill/>
              <a:round/>
            </a:ln>
            <a:effectLst/>
          </c:spPr>
          <c:marker>
            <c:symbol val="triangle"/>
            <c:size val="10"/>
            <c:spPr>
              <a:solidFill>
                <a:schemeClr val="accent5">
                  <a:lumMod val="75000"/>
                </a:schemeClr>
              </a:solidFill>
              <a:ln w="9525">
                <a:solidFill>
                  <a:schemeClr val="bg2">
                    <a:lumMod val="25000"/>
                  </a:schemeClr>
                </a:solidFill>
              </a:ln>
              <a:effectLst/>
            </c:spPr>
          </c:marker>
          <c:trendline>
            <c:spPr>
              <a:ln w="19050" cap="rnd">
                <a:solidFill>
                  <a:schemeClr val="accent5">
                    <a:lumMod val="75000"/>
                  </a:schemeClr>
                </a:solidFill>
                <a:prstDash val="solid"/>
              </a:ln>
              <a:effectLst/>
            </c:spPr>
            <c:trendlineType val="exp"/>
            <c:dispRSqr val="1"/>
            <c:dispEq val="0"/>
            <c:trendlineLbl>
              <c:layout>
                <c:manualLayout>
                  <c:x val="4.8837517490448908E-2"/>
                  <c:y val="-1.2451528766717386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trendlineLbl>
          </c:trendline>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(adjusted)'!$K$2:$K$57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17435254.23</c:v>
                </c:pt>
                <c:pt idx="33">
                  <c:v>19110710.690000001</c:v>
                </c:pt>
                <c:pt idx="34">
                  <c:v>#N/A</c:v>
                </c:pt>
                <c:pt idx="35">
                  <c:v>#N/A</c:v>
                </c:pt>
                <c:pt idx="36">
                  <c:v>#N/A</c:v>
                </c:pt>
                <c:pt idx="37">
                  <c:v>#N/A</c:v>
                </c:pt>
                <c:pt idx="38">
                  <c:v>25672796.760000002</c:v>
                </c:pt>
                <c:pt idx="39">
                  <c:v>21544595.48</c:v>
                </c:pt>
                <c:pt idx="40">
                  <c:v>19761416.02</c:v>
                </c:pt>
                <c:pt idx="41">
                  <c:v>14875864.779999999</c:v>
                </c:pt>
                <c:pt idx="42">
                  <c:v>#N/A</c:v>
                </c:pt>
                <c:pt idx="43">
                  <c:v>11567996.9</c:v>
                </c:pt>
                <c:pt idx="44">
                  <c:v>#N/A</c:v>
                </c:pt>
                <c:pt idx="45">
                  <c:v>#N/A</c:v>
                </c:pt>
                <c:pt idx="46">
                  <c:v>17511816.449999999</c:v>
                </c:pt>
                <c:pt idx="47">
                  <c:v>17619519.170000002</c:v>
                </c:pt>
                <c:pt idx="48">
                  <c:v>15338665.35</c:v>
                </c:pt>
                <c:pt idx="49">
                  <c:v>25919234.379999999</c:v>
                </c:pt>
                <c:pt idx="50">
                  <c:v>19594556.68</c:v>
                </c:pt>
                <c:pt idx="51">
                  <c:v>20556530.100000001</c:v>
                </c:pt>
                <c:pt idx="52">
                  <c:v>12866939.76</c:v>
                </c:pt>
                <c:pt idx="53">
                  <c:v>18902476.48</c:v>
                </c:pt>
                <c:pt idx="54">
                  <c:v>#N/A</c:v>
                </c:pt>
                <c:pt idx="55">
                  <c:v>#N/A</c:v>
                </c:pt>
              </c:numCache>
            </c:numRef>
          </c:yVal>
          <c:smooth val="0"/>
          <c:extLst>
            <c:ext xmlns:c16="http://schemas.microsoft.com/office/drawing/2014/chart" uri="{C3380CC4-5D6E-409C-BE32-E72D297353CC}">
              <c16:uniqueId val="{00000003-9DB3-0D4F-9DFE-0DDF00BE15FF}"/>
            </c:ext>
          </c:extLst>
        </c:ser>
        <c:ser>
          <c:idx val="3"/>
          <c:order val="3"/>
          <c:tx>
            <c:v>High</c:v>
          </c:tx>
          <c:spPr>
            <a:ln w="25400" cap="rnd">
              <a:noFill/>
              <a:round/>
            </a:ln>
            <a:effectLst/>
          </c:spPr>
          <c:marker>
            <c:symbol val="diamond"/>
            <c:size val="10"/>
            <c:spPr>
              <a:solidFill>
                <a:schemeClr val="accent5">
                  <a:lumMod val="50000"/>
                </a:schemeClr>
              </a:solidFill>
              <a:ln w="9525">
                <a:solidFill>
                  <a:schemeClr val="accent4"/>
                </a:solidFill>
              </a:ln>
              <a:effectLst/>
            </c:spPr>
          </c:marker>
          <c:trendline>
            <c:spPr>
              <a:ln w="19050" cap="rnd" cmpd="sng">
                <a:solidFill>
                  <a:schemeClr val="accent5">
                    <a:lumMod val="50000"/>
                  </a:schemeClr>
                </a:solidFill>
                <a:prstDash val="solid"/>
              </a:ln>
              <a:effectLst/>
            </c:spPr>
            <c:trendlineType val="exp"/>
            <c:dispRSqr val="1"/>
            <c:dispEq val="0"/>
            <c:trendlineLbl>
              <c:layout>
                <c:manualLayout>
                  <c:x val="3.9951480840515516E-2"/>
                  <c:y val="-3.0773819231497596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trendlineLbl>
          </c:trendline>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(adjusted)'!$L$2:$L$57</c:f>
              <c:numCache>
                <c:formatCode>#,##0</c:formatCode>
                <c:ptCount val="5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24734400.309999999</c:v>
                </c:pt>
                <c:pt idx="35">
                  <c:v>#N/A</c:v>
                </c:pt>
                <c:pt idx="36">
                  <c:v>#N/A</c:v>
                </c:pt>
                <c:pt idx="37">
                  <c:v>#N/A</c:v>
                </c:pt>
                <c:pt idx="38">
                  <c:v>#N/A</c:v>
                </c:pt>
                <c:pt idx="39">
                  <c:v>#N/A</c:v>
                </c:pt>
                <c:pt idx="40">
                  <c:v>#N/A</c:v>
                </c:pt>
                <c:pt idx="41">
                  <c:v>#N/A</c:v>
                </c:pt>
                <c:pt idx="42">
                  <c:v>#N/A</c:v>
                </c:pt>
                <c:pt idx="43">
                  <c:v>#N/A</c:v>
                </c:pt>
                <c:pt idx="44">
                  <c:v>19293754.670000002</c:v>
                </c:pt>
                <c:pt idx="45">
                  <c:v>15035322.619999999</c:v>
                </c:pt>
                <c:pt idx="46">
                  <c:v>#N/A</c:v>
                </c:pt>
                <c:pt idx="47">
                  <c:v>#N/A</c:v>
                </c:pt>
                <c:pt idx="48">
                  <c:v>#N/A</c:v>
                </c:pt>
                <c:pt idx="49">
                  <c:v>#N/A</c:v>
                </c:pt>
                <c:pt idx="50">
                  <c:v>#N/A</c:v>
                </c:pt>
                <c:pt idx="51">
                  <c:v>#N/A</c:v>
                </c:pt>
                <c:pt idx="52">
                  <c:v>#N/A</c:v>
                </c:pt>
                <c:pt idx="53">
                  <c:v>#N/A</c:v>
                </c:pt>
                <c:pt idx="54">
                  <c:v>#N/A</c:v>
                </c:pt>
                <c:pt idx="55">
                  <c:v>#N/A</c:v>
                </c:pt>
              </c:numCache>
            </c:numRef>
          </c:yVal>
          <c:smooth val="0"/>
          <c:extLst>
            <c:ext xmlns:c16="http://schemas.microsoft.com/office/drawing/2014/chart" uri="{C3380CC4-5D6E-409C-BE32-E72D297353CC}">
              <c16:uniqueId val="{00000004-9DB3-0D4F-9DFE-0DDF00BE15FF}"/>
            </c:ext>
          </c:extLst>
        </c:ser>
        <c:dLbls>
          <c:showLegendKey val="0"/>
          <c:showVal val="0"/>
          <c:showCatName val="0"/>
          <c:showSerName val="0"/>
          <c:showPercent val="0"/>
          <c:showBubbleSize val="0"/>
        </c:dLbls>
        <c:axId val="207884559"/>
        <c:axId val="124002335"/>
      </c:scatterChart>
      <c:valAx>
        <c:axId val="207884559"/>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Rate</a:t>
                </a:r>
              </a:p>
            </c:rich>
          </c:tx>
          <c:layout>
            <c:manualLayout>
              <c:xMode val="edge"/>
              <c:yMode val="edge"/>
              <c:x val="0.46905007428586704"/>
              <c:y val="0.922747711823247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02335"/>
        <c:crosses val="autoZero"/>
        <c:crossBetween val="midCat"/>
      </c:valAx>
      <c:valAx>
        <c:axId val="124002335"/>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Acquisition ($ Millions)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low"/>
        <c:spPr>
          <a:noFill/>
          <a:ln w="9525" cap="flat" cmpd="sng" algn="ctr">
            <a:no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207884559"/>
        <c:crosses val="autoZero"/>
        <c:crossBetween val="midCat"/>
        <c:dispUnits>
          <c:builtInUnit val="millions"/>
        </c:dispUnits>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dLbls>
          <c:showLegendKey val="0"/>
          <c:showVal val="0"/>
          <c:showCatName val="0"/>
          <c:showSerName val="0"/>
          <c:showPercent val="0"/>
          <c:showBubbleSize val="0"/>
        </c:dLbls>
        <c:axId val="603469600"/>
        <c:axId val="603471248"/>
      </c:scatterChart>
      <c:valAx>
        <c:axId val="6034696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71248"/>
        <c:crosses val="autoZero"/>
        <c:crossBetween val="midCat"/>
      </c:valAx>
      <c:valAx>
        <c:axId val="6034712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69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r>
              <a:rPr lang="en-US" sz="1600" b="0">
                <a:solidFill>
                  <a:schemeClr val="tx1"/>
                </a:solidFill>
              </a:rPr>
              <a:t>Acquisition Elasticity</a:t>
            </a:r>
          </a:p>
        </c:rich>
      </c:tx>
      <c:overlay val="1"/>
      <c:spPr>
        <a:noFill/>
        <a:ln>
          <a:solidFill>
            <a:schemeClr val="bg1"/>
          </a:solidFill>
        </a:ln>
        <a:effectLst/>
      </c:spPr>
      <c:txPr>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603907650358135"/>
          <c:y val="9.5594354887317531E-2"/>
          <c:w val="0.80139899144296978"/>
          <c:h val="0.77905465999905621"/>
        </c:manualLayout>
      </c:layout>
      <c:scatterChart>
        <c:scatterStyle val="lineMarker"/>
        <c:varyColors val="0"/>
        <c:ser>
          <c:idx val="0"/>
          <c:order val="0"/>
          <c:tx>
            <c:v>DATA</c:v>
          </c:tx>
          <c:spPr>
            <a:ln w="25400" cap="rnd">
              <a:noFill/>
              <a:round/>
            </a:ln>
            <a:effectLst/>
          </c:spPr>
          <c:marker>
            <c:symbol val="circle"/>
            <c:size val="5"/>
            <c:spPr>
              <a:solidFill>
                <a:schemeClr val="accent1"/>
              </a:solidFill>
              <a:ln w="9525">
                <a:solidFill>
                  <a:schemeClr val="accent1"/>
                </a:solidFill>
              </a:ln>
              <a:effectLst/>
            </c:spPr>
          </c:marker>
          <c:dPt>
            <c:idx val="4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2508-CE40-A062-FD8C40B82727}"/>
              </c:ext>
            </c:extLst>
          </c:dPt>
          <c:dPt>
            <c:idx val="44"/>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3-2508-CE40-A062-FD8C40B82727}"/>
              </c:ext>
            </c:extLst>
          </c:dPt>
          <c:dPt>
            <c:idx val="47"/>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5-2508-CE40-A062-FD8C40B82727}"/>
              </c:ext>
            </c:extLst>
          </c:dPt>
          <c:dPt>
            <c:idx val="48"/>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7-2508-CE40-A062-FD8C40B82727}"/>
              </c:ext>
            </c:extLst>
          </c:dPt>
          <c:dPt>
            <c:idx val="49"/>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9-2508-CE40-A062-FD8C40B82727}"/>
              </c:ext>
            </c:extLst>
          </c:dPt>
          <c:dPt>
            <c:idx val="51"/>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B-2508-CE40-A062-FD8C40B82727}"/>
              </c:ext>
            </c:extLst>
          </c:dPt>
          <c:dPt>
            <c:idx val="52"/>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D-2508-CE40-A062-FD8C40B82727}"/>
              </c:ext>
            </c:extLst>
          </c:dPt>
          <c:dPt>
            <c:idx val="55"/>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F-2508-CE40-A062-FD8C40B82727}"/>
              </c:ext>
            </c:extLst>
          </c:dPt>
          <c:trendline>
            <c:spPr>
              <a:ln w="19050" cap="rnd">
                <a:solidFill>
                  <a:schemeClr val="accent2"/>
                </a:solidFill>
                <a:prstDash val="solid"/>
              </a:ln>
              <a:effectLst/>
            </c:spPr>
            <c:trendlineType val="exp"/>
            <c:dispRSqr val="1"/>
            <c:dispEq val="0"/>
            <c:trendlineLbl>
              <c:layout>
                <c:manualLayout>
                  <c:x val="5.8767157602377489E-2"/>
                  <c:y val="-2.8316686285358404E-2"/>
                </c:manualLayout>
              </c:layout>
              <c:numFmt formatCode="General" sourceLinked="0"/>
              <c:spPr>
                <a:noFill/>
                <a:ln>
                  <a:noFill/>
                </a:ln>
                <a:effectLst/>
              </c:spPr>
              <c:txPr>
                <a:bodyPr rot="0" spcFirstLastPara="1" vertOverflow="ellipsis" vert="horz" wrap="square" anchor="ctr" anchorCtr="1"/>
                <a:lstStyle/>
                <a:p>
                  <a:pPr>
                    <a:defRPr sz="1100" b="1" i="0" u="none" strike="noStrike" kern="1200" baseline="0">
                      <a:solidFill>
                        <a:schemeClr val="accent2"/>
                      </a:solidFill>
                      <a:latin typeface="+mn-lt"/>
                      <a:ea typeface="+mn-ea"/>
                      <a:cs typeface="+mn-cs"/>
                    </a:defRPr>
                  </a:pPr>
                  <a:endParaRPr lang="en-US"/>
                </a:p>
              </c:txPr>
            </c:trendlineLbl>
          </c:trendline>
          <c:x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xVal>
          <c:yVal>
            <c:numRef>
              <c:f>'Acqusition Model (adjusted)'!$D$2:$D$57</c:f>
              <c:numCache>
                <c:formatCode>"$"#,##0</c:formatCode>
                <c:ptCount val="56"/>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17435254.23</c:v>
                </c:pt>
                <c:pt idx="33">
                  <c:v>19110710.690000001</c:v>
                </c:pt>
                <c:pt idx="34">
                  <c:v>24734400.309999999</c:v>
                </c:pt>
                <c:pt idx="35">
                  <c:v>18800768.190000001</c:v>
                </c:pt>
                <c:pt idx="36">
                  <c:v>16514636.91</c:v>
                </c:pt>
                <c:pt idx="37">
                  <c:v>13441545.630000001</c:v>
                </c:pt>
                <c:pt idx="38">
                  <c:v>25672796.760000002</c:v>
                </c:pt>
                <c:pt idx="39">
                  <c:v>21544595.48</c:v>
                </c:pt>
                <c:pt idx="40">
                  <c:v>19761416.02</c:v>
                </c:pt>
                <c:pt idx="41">
                  <c:v>14875864.779999999</c:v>
                </c:pt>
                <c:pt idx="42">
                  <c:v>17366077.23</c:v>
                </c:pt>
                <c:pt idx="43">
                  <c:v>11567996.9</c:v>
                </c:pt>
                <c:pt idx="44">
                  <c:v>19293754.670000002</c:v>
                </c:pt>
                <c:pt idx="45">
                  <c:v>15035322.619999999</c:v>
                </c:pt>
                <c:pt idx="46">
                  <c:v>17511816.449999999</c:v>
                </c:pt>
                <c:pt idx="47">
                  <c:v>17619519.170000002</c:v>
                </c:pt>
                <c:pt idx="48">
                  <c:v>15338665.35</c:v>
                </c:pt>
                <c:pt idx="49">
                  <c:v>25919234.379999999</c:v>
                </c:pt>
                <c:pt idx="50">
                  <c:v>19594556.68</c:v>
                </c:pt>
                <c:pt idx="51">
                  <c:v>20556530.100000001</c:v>
                </c:pt>
                <c:pt idx="52">
                  <c:v>12866939.76</c:v>
                </c:pt>
                <c:pt idx="53">
                  <c:v>18902476.48</c:v>
                </c:pt>
                <c:pt idx="54">
                  <c:v>13464676.82</c:v>
                </c:pt>
                <c:pt idx="55">
                  <c:v>9989357.8499999996</c:v>
                </c:pt>
              </c:numCache>
            </c:numRef>
          </c:yVal>
          <c:smooth val="0"/>
          <c:extLst>
            <c:ext xmlns:c16="http://schemas.microsoft.com/office/drawing/2014/chart" uri="{C3380CC4-5D6E-409C-BE32-E72D297353CC}">
              <c16:uniqueId val="{00000013-2508-CE40-A062-FD8C40B82727}"/>
            </c:ext>
          </c:extLst>
        </c:ser>
        <c:dLbls>
          <c:showLegendKey val="0"/>
          <c:showVal val="0"/>
          <c:showCatName val="0"/>
          <c:showSerName val="0"/>
          <c:showPercent val="0"/>
          <c:showBubbleSize val="0"/>
        </c:dLbls>
        <c:axId val="26555071"/>
        <c:axId val="26556719"/>
      </c:scatterChart>
      <c:valAx>
        <c:axId val="26555071"/>
        <c:scaling>
          <c:orientation val="minMax"/>
          <c:max val="0.25"/>
          <c:min val="-0.1"/>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US" sz="1400" b="0">
                    <a:solidFill>
                      <a:schemeClr val="tx1"/>
                    </a:solidFill>
                  </a:rPr>
                  <a:t> Relative Rate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6556719"/>
        <c:crosses val="autoZero"/>
        <c:crossBetween val="midCat"/>
      </c:valAx>
      <c:valAx>
        <c:axId val="26556719"/>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US" sz="1400" b="0">
                    <a:solidFill>
                      <a:schemeClr val="tx1"/>
                    </a:solidFill>
                  </a:rPr>
                  <a:t>Deposit Acquisition ($</a:t>
                </a:r>
                <a:r>
                  <a:rPr lang="en-US" sz="1400" b="0" baseline="0">
                    <a:solidFill>
                      <a:schemeClr val="tx1"/>
                    </a:solidFill>
                  </a:rPr>
                  <a:t> Millions)</a:t>
                </a:r>
              </a:p>
              <a:p>
                <a:pPr>
                  <a:defRPr sz="1400">
                    <a:solidFill>
                      <a:schemeClr val="tx1"/>
                    </a:solidFill>
                  </a:defRPr>
                </a:pPr>
                <a:r>
                  <a:rPr lang="en-US" sz="1400" b="0">
                    <a:solidFill>
                      <a:schemeClr val="tx1"/>
                    </a:solidFill>
                  </a:rPr>
                  <a:t> </a:t>
                </a:r>
              </a:p>
            </c:rich>
          </c:tx>
          <c:layout>
            <c:manualLayout>
              <c:xMode val="edge"/>
              <c:yMode val="edge"/>
              <c:x val="4.0466179700208334E-2"/>
              <c:y val="0.26792218583075833"/>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0" sourceLinked="0"/>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6555071"/>
        <c:crosses val="autoZero"/>
        <c:crossBetween val="midCat"/>
        <c:dispUnits>
          <c:builtInUnit val="millions"/>
        </c:dispUnits>
      </c:valAx>
      <c:spPr>
        <a:solidFill>
          <a:schemeClr val="bg1"/>
        </a:solidFill>
        <a:ln>
          <a:solidFill>
            <a:schemeClr val="tx1"/>
          </a:solid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Acquisition vs</a:t>
            </a:r>
            <a:r>
              <a:rPr lang="en-US" sz="1600" baseline="0"/>
              <a:t> Relative Rate over Time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'Acqusition Model (adjusted)'!$D$1</c:f>
              <c:strCache>
                <c:ptCount val="1"/>
                <c:pt idx="0">
                  <c:v>Acquisition</c:v>
                </c:pt>
              </c:strCache>
            </c:strRef>
          </c:tx>
          <c:spPr>
            <a:solidFill>
              <a:schemeClr val="accent1"/>
            </a:solidFill>
            <a:ln>
              <a:noFill/>
            </a:ln>
            <a:effectLst/>
          </c:spPr>
          <c:invertIfNegative val="0"/>
          <c:cat>
            <c:numRef>
              <c:f>'Acqusition Model (adjusted)'!$B$2:$B$57</c:f>
              <c:numCache>
                <c:formatCode>m/d/yy</c:formatCode>
                <c:ptCount val="56"/>
                <c:pt idx="0">
                  <c:v>41395</c:v>
                </c:pt>
                <c:pt idx="1">
                  <c:v>41426</c:v>
                </c:pt>
                <c:pt idx="2">
                  <c:v>41456</c:v>
                </c:pt>
                <c:pt idx="3">
                  <c:v>41487</c:v>
                </c:pt>
                <c:pt idx="4">
                  <c:v>41518</c:v>
                </c:pt>
                <c:pt idx="5">
                  <c:v>41548</c:v>
                </c:pt>
                <c:pt idx="6">
                  <c:v>41579</c:v>
                </c:pt>
                <c:pt idx="7">
                  <c:v>41609</c:v>
                </c:pt>
                <c:pt idx="8">
                  <c:v>41640</c:v>
                </c:pt>
                <c:pt idx="9">
                  <c:v>41671</c:v>
                </c:pt>
                <c:pt idx="10">
                  <c:v>41699</c:v>
                </c:pt>
                <c:pt idx="11">
                  <c:v>41730</c:v>
                </c:pt>
                <c:pt idx="12">
                  <c:v>41760</c:v>
                </c:pt>
                <c:pt idx="13">
                  <c:v>41791</c:v>
                </c:pt>
                <c:pt idx="14">
                  <c:v>41821</c:v>
                </c:pt>
                <c:pt idx="15">
                  <c:v>41852</c:v>
                </c:pt>
                <c:pt idx="16">
                  <c:v>41883</c:v>
                </c:pt>
                <c:pt idx="17">
                  <c:v>41913</c:v>
                </c:pt>
                <c:pt idx="18">
                  <c:v>41944</c:v>
                </c:pt>
                <c:pt idx="19">
                  <c:v>41974</c:v>
                </c:pt>
                <c:pt idx="20">
                  <c:v>42005</c:v>
                </c:pt>
                <c:pt idx="21">
                  <c:v>42036</c:v>
                </c:pt>
                <c:pt idx="22">
                  <c:v>42064</c:v>
                </c:pt>
                <c:pt idx="23">
                  <c:v>42095</c:v>
                </c:pt>
                <c:pt idx="24">
                  <c:v>42125</c:v>
                </c:pt>
                <c:pt idx="25">
                  <c:v>42156</c:v>
                </c:pt>
                <c:pt idx="26">
                  <c:v>42186</c:v>
                </c:pt>
                <c:pt idx="27">
                  <c:v>42217</c:v>
                </c:pt>
                <c:pt idx="28">
                  <c:v>42248</c:v>
                </c:pt>
                <c:pt idx="29">
                  <c:v>42278</c:v>
                </c:pt>
                <c:pt idx="30">
                  <c:v>42309</c:v>
                </c:pt>
                <c:pt idx="31">
                  <c:v>42339</c:v>
                </c:pt>
                <c:pt idx="32">
                  <c:v>42370</c:v>
                </c:pt>
                <c:pt idx="33">
                  <c:v>42401</c:v>
                </c:pt>
                <c:pt idx="34">
                  <c:v>42430</c:v>
                </c:pt>
                <c:pt idx="35">
                  <c:v>42461</c:v>
                </c:pt>
                <c:pt idx="36">
                  <c:v>42491</c:v>
                </c:pt>
                <c:pt idx="37">
                  <c:v>42522</c:v>
                </c:pt>
                <c:pt idx="38">
                  <c:v>42552</c:v>
                </c:pt>
                <c:pt idx="39">
                  <c:v>42583</c:v>
                </c:pt>
                <c:pt idx="40">
                  <c:v>42614</c:v>
                </c:pt>
                <c:pt idx="41">
                  <c:v>42644</c:v>
                </c:pt>
                <c:pt idx="42">
                  <c:v>42675</c:v>
                </c:pt>
                <c:pt idx="43">
                  <c:v>42705</c:v>
                </c:pt>
                <c:pt idx="44">
                  <c:v>42736</c:v>
                </c:pt>
                <c:pt idx="45">
                  <c:v>42767</c:v>
                </c:pt>
                <c:pt idx="46">
                  <c:v>42795</c:v>
                </c:pt>
                <c:pt idx="47">
                  <c:v>42826</c:v>
                </c:pt>
                <c:pt idx="48">
                  <c:v>42856</c:v>
                </c:pt>
                <c:pt idx="49">
                  <c:v>42887</c:v>
                </c:pt>
                <c:pt idx="50">
                  <c:v>42917</c:v>
                </c:pt>
                <c:pt idx="51">
                  <c:v>42948</c:v>
                </c:pt>
                <c:pt idx="52">
                  <c:v>42979</c:v>
                </c:pt>
                <c:pt idx="53">
                  <c:v>43009</c:v>
                </c:pt>
                <c:pt idx="54">
                  <c:v>43040</c:v>
                </c:pt>
                <c:pt idx="55">
                  <c:v>43070</c:v>
                </c:pt>
              </c:numCache>
            </c:numRef>
          </c:cat>
          <c:val>
            <c:numRef>
              <c:f>'Acqusition Model (adjusted)'!$D$2:$D$57</c:f>
              <c:numCache>
                <c:formatCode>"$"#,##0</c:formatCode>
                <c:ptCount val="56"/>
                <c:pt idx="0">
                  <c:v>14939328.93</c:v>
                </c:pt>
                <c:pt idx="1">
                  <c:v>10422184.9</c:v>
                </c:pt>
                <c:pt idx="2">
                  <c:v>13035445.960000001</c:v>
                </c:pt>
                <c:pt idx="3">
                  <c:v>9945098.7400000002</c:v>
                </c:pt>
                <c:pt idx="4">
                  <c:v>8534485.8399999999</c:v>
                </c:pt>
                <c:pt idx="5">
                  <c:v>10341710.609999999</c:v>
                </c:pt>
                <c:pt idx="6">
                  <c:v>7472989.5099999998</c:v>
                </c:pt>
                <c:pt idx="7">
                  <c:v>9422443.7300000004</c:v>
                </c:pt>
                <c:pt idx="8">
                  <c:v>18454721.82</c:v>
                </c:pt>
                <c:pt idx="9">
                  <c:v>15957489.109999999</c:v>
                </c:pt>
                <c:pt idx="10">
                  <c:v>16588287.77</c:v>
                </c:pt>
                <c:pt idx="11">
                  <c:v>16429250.83</c:v>
                </c:pt>
                <c:pt idx="12">
                  <c:v>14456017.220000001</c:v>
                </c:pt>
                <c:pt idx="13">
                  <c:v>10314423.18</c:v>
                </c:pt>
                <c:pt idx="14">
                  <c:v>15380433.49</c:v>
                </c:pt>
                <c:pt idx="15">
                  <c:v>16223915.029999999</c:v>
                </c:pt>
                <c:pt idx="16">
                  <c:v>13711485.01</c:v>
                </c:pt>
                <c:pt idx="17">
                  <c:v>11419930.43</c:v>
                </c:pt>
                <c:pt idx="18">
                  <c:v>9912480.6400000006</c:v>
                </c:pt>
                <c:pt idx="19">
                  <c:v>9411540.8800000008</c:v>
                </c:pt>
                <c:pt idx="20">
                  <c:v>10809287.380000001</c:v>
                </c:pt>
                <c:pt idx="21">
                  <c:v>8736807.9100000001</c:v>
                </c:pt>
                <c:pt idx="22">
                  <c:v>9724025.0899999999</c:v>
                </c:pt>
                <c:pt idx="23">
                  <c:v>6156229.6100000003</c:v>
                </c:pt>
                <c:pt idx="24">
                  <c:v>4210218.1100000003</c:v>
                </c:pt>
                <c:pt idx="25">
                  <c:v>4428531.82</c:v>
                </c:pt>
                <c:pt idx="26">
                  <c:v>5824909.7699999996</c:v>
                </c:pt>
                <c:pt idx="27">
                  <c:v>5594321.4000000004</c:v>
                </c:pt>
                <c:pt idx="28">
                  <c:v>6654246.71</c:v>
                </c:pt>
                <c:pt idx="29">
                  <c:v>12409567.18</c:v>
                </c:pt>
                <c:pt idx="30">
                  <c:v>13709184.949999999</c:v>
                </c:pt>
                <c:pt idx="31">
                  <c:v>15260843.449999999</c:v>
                </c:pt>
                <c:pt idx="32">
                  <c:v>17435254.23</c:v>
                </c:pt>
                <c:pt idx="33">
                  <c:v>19110710.690000001</c:v>
                </c:pt>
                <c:pt idx="34">
                  <c:v>24734400.309999999</c:v>
                </c:pt>
                <c:pt idx="35">
                  <c:v>18800768.190000001</c:v>
                </c:pt>
                <c:pt idx="36">
                  <c:v>16514636.91</c:v>
                </c:pt>
                <c:pt idx="37">
                  <c:v>13441545.630000001</c:v>
                </c:pt>
                <c:pt idx="38">
                  <c:v>25672796.760000002</c:v>
                </c:pt>
                <c:pt idx="39">
                  <c:v>21544595.48</c:v>
                </c:pt>
                <c:pt idx="40">
                  <c:v>19761416.02</c:v>
                </c:pt>
                <c:pt idx="41">
                  <c:v>14875864.779999999</c:v>
                </c:pt>
                <c:pt idx="42">
                  <c:v>17366077.23</c:v>
                </c:pt>
                <c:pt idx="43">
                  <c:v>11567996.9</c:v>
                </c:pt>
                <c:pt idx="44">
                  <c:v>19293754.670000002</c:v>
                </c:pt>
                <c:pt idx="45">
                  <c:v>15035322.619999999</c:v>
                </c:pt>
                <c:pt idx="46">
                  <c:v>17511816.449999999</c:v>
                </c:pt>
                <c:pt idx="47">
                  <c:v>17619519.170000002</c:v>
                </c:pt>
                <c:pt idx="48">
                  <c:v>15338665.35</c:v>
                </c:pt>
                <c:pt idx="49">
                  <c:v>25919234.379999999</c:v>
                </c:pt>
                <c:pt idx="50">
                  <c:v>19594556.68</c:v>
                </c:pt>
                <c:pt idx="51">
                  <c:v>20556530.100000001</c:v>
                </c:pt>
                <c:pt idx="52">
                  <c:v>12866939.76</c:v>
                </c:pt>
                <c:pt idx="53">
                  <c:v>18902476.48</c:v>
                </c:pt>
                <c:pt idx="54">
                  <c:v>13464676.82</c:v>
                </c:pt>
                <c:pt idx="55">
                  <c:v>9989357.8499999996</c:v>
                </c:pt>
              </c:numCache>
            </c:numRef>
          </c:val>
          <c:extLst>
            <c:ext xmlns:c16="http://schemas.microsoft.com/office/drawing/2014/chart" uri="{C3380CC4-5D6E-409C-BE32-E72D297353CC}">
              <c16:uniqueId val="{00000000-959E-B248-AC27-9CD0E591B131}"/>
            </c:ext>
          </c:extLst>
        </c:ser>
        <c:dLbls>
          <c:showLegendKey val="0"/>
          <c:showVal val="0"/>
          <c:showCatName val="0"/>
          <c:showSerName val="0"/>
          <c:showPercent val="0"/>
          <c:showBubbleSize val="0"/>
        </c:dLbls>
        <c:gapWidth val="150"/>
        <c:axId val="1167254095"/>
        <c:axId val="1167873967"/>
      </c:barChart>
      <c:lineChart>
        <c:grouping val="standard"/>
        <c:varyColors val="0"/>
        <c:ser>
          <c:idx val="1"/>
          <c:order val="1"/>
          <c:tx>
            <c:strRef>
              <c:f>'Acqusition Model (adjusted)'!$G$1</c:f>
              <c:strCache>
                <c:ptCount val="1"/>
                <c:pt idx="0">
                  <c:v>Relative Rate</c:v>
                </c:pt>
              </c:strCache>
            </c:strRef>
          </c:tx>
          <c:spPr>
            <a:ln w="28575" cap="rnd">
              <a:solidFill>
                <a:schemeClr val="accent2"/>
              </a:solidFill>
              <a:round/>
            </a:ln>
            <a:effectLst/>
          </c:spPr>
          <c:marker>
            <c:symbol val="none"/>
          </c:marker>
          <c:cat>
            <c:numRef>
              <c:f>'Acqusition Model (adjusted)'!$B$2:$B$57</c:f>
              <c:numCache>
                <c:formatCode>m/d/yy</c:formatCode>
                <c:ptCount val="56"/>
                <c:pt idx="0">
                  <c:v>41395</c:v>
                </c:pt>
                <c:pt idx="1">
                  <c:v>41426</c:v>
                </c:pt>
                <c:pt idx="2">
                  <c:v>41456</c:v>
                </c:pt>
                <c:pt idx="3">
                  <c:v>41487</c:v>
                </c:pt>
                <c:pt idx="4">
                  <c:v>41518</c:v>
                </c:pt>
                <c:pt idx="5">
                  <c:v>41548</c:v>
                </c:pt>
                <c:pt idx="6">
                  <c:v>41579</c:v>
                </c:pt>
                <c:pt idx="7">
                  <c:v>41609</c:v>
                </c:pt>
                <c:pt idx="8">
                  <c:v>41640</c:v>
                </c:pt>
                <c:pt idx="9">
                  <c:v>41671</c:v>
                </c:pt>
                <c:pt idx="10">
                  <c:v>41699</c:v>
                </c:pt>
                <c:pt idx="11">
                  <c:v>41730</c:v>
                </c:pt>
                <c:pt idx="12">
                  <c:v>41760</c:v>
                </c:pt>
                <c:pt idx="13">
                  <c:v>41791</c:v>
                </c:pt>
                <c:pt idx="14">
                  <c:v>41821</c:v>
                </c:pt>
                <c:pt idx="15">
                  <c:v>41852</c:v>
                </c:pt>
                <c:pt idx="16">
                  <c:v>41883</c:v>
                </c:pt>
                <c:pt idx="17">
                  <c:v>41913</c:v>
                </c:pt>
                <c:pt idx="18">
                  <c:v>41944</c:v>
                </c:pt>
                <c:pt idx="19">
                  <c:v>41974</c:v>
                </c:pt>
                <c:pt idx="20">
                  <c:v>42005</c:v>
                </c:pt>
                <c:pt idx="21">
                  <c:v>42036</c:v>
                </c:pt>
                <c:pt idx="22">
                  <c:v>42064</c:v>
                </c:pt>
                <c:pt idx="23">
                  <c:v>42095</c:v>
                </c:pt>
                <c:pt idx="24">
                  <c:v>42125</c:v>
                </c:pt>
                <c:pt idx="25">
                  <c:v>42156</c:v>
                </c:pt>
                <c:pt idx="26">
                  <c:v>42186</c:v>
                </c:pt>
                <c:pt idx="27">
                  <c:v>42217</c:v>
                </c:pt>
                <c:pt idx="28">
                  <c:v>42248</c:v>
                </c:pt>
                <c:pt idx="29">
                  <c:v>42278</c:v>
                </c:pt>
                <c:pt idx="30">
                  <c:v>42309</c:v>
                </c:pt>
                <c:pt idx="31">
                  <c:v>42339</c:v>
                </c:pt>
                <c:pt idx="32">
                  <c:v>42370</c:v>
                </c:pt>
                <c:pt idx="33">
                  <c:v>42401</c:v>
                </c:pt>
                <c:pt idx="34">
                  <c:v>42430</c:v>
                </c:pt>
                <c:pt idx="35">
                  <c:v>42461</c:v>
                </c:pt>
                <c:pt idx="36">
                  <c:v>42491</c:v>
                </c:pt>
                <c:pt idx="37">
                  <c:v>42522</c:v>
                </c:pt>
                <c:pt idx="38">
                  <c:v>42552</c:v>
                </c:pt>
                <c:pt idx="39">
                  <c:v>42583</c:v>
                </c:pt>
                <c:pt idx="40">
                  <c:v>42614</c:v>
                </c:pt>
                <c:pt idx="41">
                  <c:v>42644</c:v>
                </c:pt>
                <c:pt idx="42">
                  <c:v>42675</c:v>
                </c:pt>
                <c:pt idx="43">
                  <c:v>42705</c:v>
                </c:pt>
                <c:pt idx="44">
                  <c:v>42736</c:v>
                </c:pt>
                <c:pt idx="45">
                  <c:v>42767</c:v>
                </c:pt>
                <c:pt idx="46">
                  <c:v>42795</c:v>
                </c:pt>
                <c:pt idx="47">
                  <c:v>42826</c:v>
                </c:pt>
                <c:pt idx="48">
                  <c:v>42856</c:v>
                </c:pt>
                <c:pt idx="49">
                  <c:v>42887</c:v>
                </c:pt>
                <c:pt idx="50">
                  <c:v>42917</c:v>
                </c:pt>
                <c:pt idx="51">
                  <c:v>42948</c:v>
                </c:pt>
                <c:pt idx="52">
                  <c:v>42979</c:v>
                </c:pt>
                <c:pt idx="53">
                  <c:v>43009</c:v>
                </c:pt>
                <c:pt idx="54">
                  <c:v>43040</c:v>
                </c:pt>
                <c:pt idx="55">
                  <c:v>43070</c:v>
                </c:pt>
              </c:numCache>
            </c:numRef>
          </c:cat>
          <c:val>
            <c:numRef>
              <c:f>'Acqusition Model (adjusted)'!$G$2:$G$57</c:f>
              <c:numCache>
                <c:formatCode>0.000%</c:formatCode>
                <c:ptCount val="56"/>
                <c:pt idx="0">
                  <c:v>0.12002244957121766</c:v>
                </c:pt>
                <c:pt idx="1">
                  <c:v>3.3589588294763884E-2</c:v>
                </c:pt>
                <c:pt idx="2">
                  <c:v>4.1136694952953246E-2</c:v>
                </c:pt>
                <c:pt idx="3">
                  <c:v>3.7065073513282698E-2</c:v>
                </c:pt>
                <c:pt idx="4">
                  <c:v>3.1473092225679844E-2</c:v>
                </c:pt>
                <c:pt idx="5">
                  <c:v>0.1317563144124827</c:v>
                </c:pt>
                <c:pt idx="6">
                  <c:v>9.9051159910519049E-2</c:v>
                </c:pt>
                <c:pt idx="7">
                  <c:v>0.15966358214856413</c:v>
                </c:pt>
                <c:pt idx="8">
                  <c:v>0.14661687164784243</c:v>
                </c:pt>
                <c:pt idx="9">
                  <c:v>0.15267130757750724</c:v>
                </c:pt>
                <c:pt idx="10">
                  <c:v>0.14392475541784933</c:v>
                </c:pt>
                <c:pt idx="11">
                  <c:v>0.14650064222254677</c:v>
                </c:pt>
                <c:pt idx="12">
                  <c:v>8.66068826294486E-2</c:v>
                </c:pt>
                <c:pt idx="13">
                  <c:v>5.237830135549526E-2</c:v>
                </c:pt>
                <c:pt idx="14">
                  <c:v>0.13157469721899551</c:v>
                </c:pt>
                <c:pt idx="15">
                  <c:v>0.18182907172198237</c:v>
                </c:pt>
                <c:pt idx="16">
                  <c:v>0.12982538009346101</c:v>
                </c:pt>
                <c:pt idx="17">
                  <c:v>0.11738608524274952</c:v>
                </c:pt>
                <c:pt idx="18">
                  <c:v>0.12528409088286119</c:v>
                </c:pt>
                <c:pt idx="19">
                  <c:v>9.6477812629063742E-2</c:v>
                </c:pt>
                <c:pt idx="20">
                  <c:v>8.0037155544938843E-2</c:v>
                </c:pt>
                <c:pt idx="21">
                  <c:v>7.0478635843145065E-2</c:v>
                </c:pt>
                <c:pt idx="22">
                  <c:v>4.2029964474660453E-2</c:v>
                </c:pt>
                <c:pt idx="23">
                  <c:v>1.6371288972216069E-2</c:v>
                </c:pt>
                <c:pt idx="24">
                  <c:v>2.0551821695105277E-2</c:v>
                </c:pt>
                <c:pt idx="25">
                  <c:v>3.0106326477732592E-2</c:v>
                </c:pt>
                <c:pt idx="26">
                  <c:v>8.2768249299281615E-2</c:v>
                </c:pt>
                <c:pt idx="27">
                  <c:v>6.6411867140898639E-2</c:v>
                </c:pt>
                <c:pt idx="28">
                  <c:v>0.15940855289524491</c:v>
                </c:pt>
                <c:pt idx="29">
                  <c:v>0.20205410574680305</c:v>
                </c:pt>
                <c:pt idx="30">
                  <c:v>0.19777851536950752</c:v>
                </c:pt>
                <c:pt idx="31">
                  <c:v>8.3747240655688948E-2</c:v>
                </c:pt>
                <c:pt idx="32">
                  <c:v>6.8443616195095869E-2</c:v>
                </c:pt>
                <c:pt idx="33">
                  <c:v>0.10503362612179568</c:v>
                </c:pt>
                <c:pt idx="34">
                  <c:v>0.10374793382360292</c:v>
                </c:pt>
                <c:pt idx="35">
                  <c:v>0.11399477341564856</c:v>
                </c:pt>
                <c:pt idx="36">
                  <c:v>0.11131636520367461</c:v>
                </c:pt>
                <c:pt idx="37">
                  <c:v>0.11653900958842001</c:v>
                </c:pt>
                <c:pt idx="38">
                  <c:v>7.0205387551261156E-2</c:v>
                </c:pt>
                <c:pt idx="39">
                  <c:v>5.4825982134364404E-2</c:v>
                </c:pt>
                <c:pt idx="40">
                  <c:v>4.7216031294817329E-2</c:v>
                </c:pt>
                <c:pt idx="41">
                  <c:v>5.4119297719880333E-2</c:v>
                </c:pt>
                <c:pt idx="42">
                  <c:v>6.6997541254967263E-3</c:v>
                </c:pt>
                <c:pt idx="43">
                  <c:v>-3.0909488462835255E-2</c:v>
                </c:pt>
                <c:pt idx="44">
                  <c:v>-5.5687948453828628E-3</c:v>
                </c:pt>
                <c:pt idx="45">
                  <c:v>-9.427961987229394E-3</c:v>
                </c:pt>
                <c:pt idx="46">
                  <c:v>-4.4609000635993379E-3</c:v>
                </c:pt>
                <c:pt idx="47">
                  <c:v>3.7430173887379903E-2</c:v>
                </c:pt>
                <c:pt idx="48">
                  <c:v>4.0052537549434941E-2</c:v>
                </c:pt>
                <c:pt idx="49">
                  <c:v>9.6932080731537473E-2</c:v>
                </c:pt>
                <c:pt idx="50">
                  <c:v>4.1020713412784682E-2</c:v>
                </c:pt>
                <c:pt idx="51">
                  <c:v>1.5932860822518213E-2</c:v>
                </c:pt>
                <c:pt idx="52">
                  <c:v>2.9622826300941707E-2</c:v>
                </c:pt>
                <c:pt idx="53">
                  <c:v>4.7083187004180793E-2</c:v>
                </c:pt>
                <c:pt idx="54">
                  <c:v>4.0284906861541625E-2</c:v>
                </c:pt>
                <c:pt idx="55">
                  <c:v>2.9415212285132997E-2</c:v>
                </c:pt>
              </c:numCache>
            </c:numRef>
          </c:val>
          <c:smooth val="0"/>
          <c:extLst>
            <c:ext xmlns:c16="http://schemas.microsoft.com/office/drawing/2014/chart" uri="{C3380CC4-5D6E-409C-BE32-E72D297353CC}">
              <c16:uniqueId val="{00000001-959E-B248-AC27-9CD0E591B131}"/>
            </c:ext>
          </c:extLst>
        </c:ser>
        <c:dLbls>
          <c:showLegendKey val="0"/>
          <c:showVal val="0"/>
          <c:showCatName val="0"/>
          <c:showSerName val="0"/>
          <c:showPercent val="0"/>
          <c:showBubbleSize val="0"/>
        </c:dLbls>
        <c:marker val="1"/>
        <c:smooth val="0"/>
        <c:axId val="1560239312"/>
        <c:axId val="22323279"/>
      </c:lineChart>
      <c:dateAx>
        <c:axId val="1167254095"/>
        <c:scaling>
          <c:orientation val="minMax"/>
        </c:scaling>
        <c:delete val="0"/>
        <c:axPos val="b"/>
        <c:numFmt formatCode="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7873967"/>
        <c:crosses val="autoZero"/>
        <c:auto val="0"/>
        <c:lblOffset val="100"/>
        <c:baseTimeUnit val="months"/>
        <c:majorUnit val="6"/>
        <c:majorTimeUnit val="months"/>
        <c:minorUnit val="1"/>
        <c:minorTimeUnit val="months"/>
      </c:dateAx>
      <c:valAx>
        <c:axId val="11678739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Deposit</a:t>
                </a:r>
                <a:r>
                  <a:rPr lang="en-US" sz="1400" baseline="0"/>
                  <a:t> Acquisition </a:t>
                </a:r>
              </a:p>
              <a:p>
                <a:pPr>
                  <a:defRPr sz="1400"/>
                </a:pPr>
                <a:r>
                  <a:rPr lang="en-US" sz="1400" baseline="0"/>
                  <a:t>($ Millions)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7254095"/>
        <c:crossesAt val="41395"/>
        <c:crossBetween val="midCat"/>
        <c:dispUnits>
          <c:builtInUnit val="millions"/>
        </c:dispUnits>
      </c:valAx>
      <c:valAx>
        <c:axId val="223232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39312"/>
        <c:crosses val="max"/>
        <c:crossBetween val="between"/>
      </c:valAx>
      <c:dateAx>
        <c:axId val="1560239312"/>
        <c:scaling>
          <c:orientation val="minMax"/>
        </c:scaling>
        <c:delete val="1"/>
        <c:axPos val="b"/>
        <c:numFmt formatCode="m/d/yy" sourceLinked="1"/>
        <c:majorTickMark val="out"/>
        <c:minorTickMark val="none"/>
        <c:tickLblPos val="nextTo"/>
        <c:crossAx val="22323279"/>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17</xdr:col>
      <xdr:colOff>58209</xdr:colOff>
      <xdr:row>6</xdr:row>
      <xdr:rowOff>20847</xdr:rowOff>
    </xdr:from>
    <xdr:to>
      <xdr:col>29</xdr:col>
      <xdr:colOff>613834</xdr:colOff>
      <xdr:row>31</xdr:row>
      <xdr:rowOff>52917</xdr:rowOff>
    </xdr:to>
    <xdr:graphicFrame macro="">
      <xdr:nvGraphicFramePr>
        <xdr:cNvPr id="16" name="Chart 15">
          <a:extLst>
            <a:ext uri="{FF2B5EF4-FFF2-40B4-BE49-F238E27FC236}">
              <a16:creationId xmlns:a16="http://schemas.microsoft.com/office/drawing/2014/main" id="{319A8D2D-505B-38A8-EEFB-7194C1A6AD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692855</xdr:colOff>
      <xdr:row>14</xdr:row>
      <xdr:rowOff>156633</xdr:rowOff>
    </xdr:from>
    <xdr:ext cx="65" cy="172227"/>
    <xdr:sp macro="" textlink="">
      <xdr:nvSpPr>
        <xdr:cNvPr id="17" name="TextBox 16">
          <a:extLst>
            <a:ext uri="{FF2B5EF4-FFF2-40B4-BE49-F238E27FC236}">
              <a16:creationId xmlns:a16="http://schemas.microsoft.com/office/drawing/2014/main" id="{CC6100B3-A0BC-6C8B-64C8-AF7CE6CC9631}"/>
            </a:ext>
          </a:extLst>
        </xdr:cNvPr>
        <xdr:cNvSpPr txBox="1"/>
      </xdr:nvSpPr>
      <xdr:spPr>
        <a:xfrm>
          <a:off x="21591411" y="292241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17</xdr:col>
      <xdr:colOff>42333</xdr:colOff>
      <xdr:row>32</xdr:row>
      <xdr:rowOff>0</xdr:rowOff>
    </xdr:from>
    <xdr:to>
      <xdr:col>29</xdr:col>
      <xdr:colOff>619125</xdr:colOff>
      <xdr:row>62</xdr:row>
      <xdr:rowOff>31749</xdr:rowOff>
    </xdr:to>
    <xdr:graphicFrame macro="">
      <xdr:nvGraphicFramePr>
        <xdr:cNvPr id="18" name="Chart 17">
          <a:extLst>
            <a:ext uri="{FF2B5EF4-FFF2-40B4-BE49-F238E27FC236}">
              <a16:creationId xmlns:a16="http://schemas.microsoft.com/office/drawing/2014/main" id="{A01D6A73-7646-0F77-9EA7-98CBCC326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47625</xdr:colOff>
      <xdr:row>62</xdr:row>
      <xdr:rowOff>122765</xdr:rowOff>
    </xdr:from>
    <xdr:to>
      <xdr:col>29</xdr:col>
      <xdr:colOff>609600</xdr:colOff>
      <xdr:row>96</xdr:row>
      <xdr:rowOff>101600</xdr:rowOff>
    </xdr:to>
    <xdr:graphicFrame macro="">
      <xdr:nvGraphicFramePr>
        <xdr:cNvPr id="2" name="Chart 1">
          <a:extLst>
            <a:ext uri="{FF2B5EF4-FFF2-40B4-BE49-F238E27FC236}">
              <a16:creationId xmlns:a16="http://schemas.microsoft.com/office/drawing/2014/main" id="{74EDC534-5761-F48E-4B22-BB9844139D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63498</xdr:colOff>
      <xdr:row>97</xdr:row>
      <xdr:rowOff>35982</xdr:rowOff>
    </xdr:from>
    <xdr:to>
      <xdr:col>29</xdr:col>
      <xdr:colOff>592666</xdr:colOff>
      <xdr:row>137</xdr:row>
      <xdr:rowOff>21165</xdr:rowOff>
    </xdr:to>
    <xdr:graphicFrame macro="">
      <xdr:nvGraphicFramePr>
        <xdr:cNvPr id="3" name="Chart 2">
          <a:extLst>
            <a:ext uri="{FF2B5EF4-FFF2-40B4-BE49-F238E27FC236}">
              <a16:creationId xmlns:a16="http://schemas.microsoft.com/office/drawing/2014/main" id="{91B341FC-B158-DB15-463C-A30CB0E72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13</xdr:col>
      <xdr:colOff>0</xdr:colOff>
      <xdr:row>37</xdr:row>
      <xdr:rowOff>100794</xdr:rowOff>
    </xdr:to>
    <xdr:graphicFrame macro="">
      <xdr:nvGraphicFramePr>
        <xdr:cNvPr id="2" name="Chart 1">
          <a:extLst>
            <a:ext uri="{FF2B5EF4-FFF2-40B4-BE49-F238E27FC236}">
              <a16:creationId xmlns:a16="http://schemas.microsoft.com/office/drawing/2014/main" id="{73B37806-C370-8C4E-AD50-2D5D8A70E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14112</xdr:colOff>
      <xdr:row>37</xdr:row>
      <xdr:rowOff>169332</xdr:rowOff>
    </xdr:from>
    <xdr:to>
      <xdr:col>13</xdr:col>
      <xdr:colOff>0</xdr:colOff>
      <xdr:row>74</xdr:row>
      <xdr:rowOff>96960</xdr:rowOff>
    </xdr:to>
    <xdr:graphicFrame macro="">
      <xdr:nvGraphicFramePr>
        <xdr:cNvPr id="3" name="Chart 2">
          <a:extLst>
            <a:ext uri="{FF2B5EF4-FFF2-40B4-BE49-F238E27FC236}">
              <a16:creationId xmlns:a16="http://schemas.microsoft.com/office/drawing/2014/main" id="{6307AD10-2C8D-8C4D-B7E8-F33A3377B3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ample%20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26"/>
  <sheetViews>
    <sheetView showGridLines="0" tabSelected="1" topLeftCell="P61" zoomScale="90" zoomScaleNormal="90" workbookViewId="0">
      <selection activeCell="P5" sqref="P5"/>
    </sheetView>
  </sheetViews>
  <sheetFormatPr baseColWidth="10" defaultColWidth="8.83203125" defaultRowHeight="15" x14ac:dyDescent="0.2"/>
  <cols>
    <col min="1" max="1" width="7.1640625" bestFit="1" customWidth="1"/>
    <col min="2" max="2" width="7.1640625" customWidth="1"/>
    <col min="3" max="3" width="16.5" bestFit="1" customWidth="1"/>
    <col min="4" max="4" width="11.1640625" bestFit="1" customWidth="1"/>
    <col min="5" max="5" width="14.83203125" bestFit="1" customWidth="1"/>
    <col min="6" max="6" width="23" bestFit="1" customWidth="1"/>
    <col min="7" max="7" width="21.6640625" bestFit="1" customWidth="1"/>
    <col min="8" max="8" width="12" bestFit="1" customWidth="1"/>
    <col min="9" max="14" width="12" customWidth="1"/>
    <col min="15" max="15" width="14" customWidth="1"/>
    <col min="16" max="16" width="21" bestFit="1" customWidth="1"/>
    <col min="17" max="17" width="3.5" customWidth="1"/>
    <col min="18" max="18" width="15.6640625" bestFit="1" customWidth="1"/>
    <col min="19" max="19" width="16.83203125" bestFit="1" customWidth="1"/>
    <col min="20" max="20" width="9.83203125" bestFit="1" customWidth="1"/>
    <col min="21" max="21" width="17.5" bestFit="1" customWidth="1"/>
    <col min="22" max="22" width="45" bestFit="1" customWidth="1"/>
    <col min="23" max="23" width="21.83203125" bestFit="1" customWidth="1"/>
  </cols>
  <sheetData>
    <row r="1" spans="1:38" ht="16" x14ac:dyDescent="0.2">
      <c r="A1" s="30" t="s">
        <v>0</v>
      </c>
      <c r="B1" s="30" t="s">
        <v>6</v>
      </c>
      <c r="C1" s="30" t="s">
        <v>3</v>
      </c>
      <c r="D1" s="30" t="s">
        <v>1</v>
      </c>
      <c r="E1" s="30" t="s">
        <v>2</v>
      </c>
      <c r="F1" s="30" t="s">
        <v>4</v>
      </c>
      <c r="G1" s="30" t="s">
        <v>5</v>
      </c>
      <c r="H1" s="30" t="s">
        <v>5</v>
      </c>
      <c r="I1" s="30" t="s">
        <v>10</v>
      </c>
      <c r="J1" s="30" t="s">
        <v>11</v>
      </c>
      <c r="K1" s="30" t="s">
        <v>12</v>
      </c>
      <c r="L1" s="30" t="s">
        <v>13</v>
      </c>
      <c r="M1" s="30" t="s">
        <v>7</v>
      </c>
      <c r="N1" s="30" t="s">
        <v>8</v>
      </c>
      <c r="O1" s="30" t="s">
        <v>9</v>
      </c>
      <c r="P1" s="30" t="s">
        <v>14</v>
      </c>
      <c r="Q1" s="38"/>
      <c r="R1" s="6" t="s">
        <v>16</v>
      </c>
      <c r="S1" s="34" t="s">
        <v>19</v>
      </c>
      <c r="T1" s="35"/>
      <c r="U1" s="6" t="s">
        <v>17</v>
      </c>
      <c r="V1" s="1" t="s">
        <v>20</v>
      </c>
      <c r="W1" s="21" t="s">
        <v>26</v>
      </c>
    </row>
    <row r="2" spans="1:38" x14ac:dyDescent="0.2">
      <c r="A2" s="22">
        <v>201305</v>
      </c>
      <c r="B2" s="23">
        <f>DATE(LEFT(A2,4),RIGHT(A2,2),1)</f>
        <v>41395</v>
      </c>
      <c r="C2" s="24">
        <v>0</v>
      </c>
      <c r="D2" s="24">
        <v>14939328.93</v>
      </c>
      <c r="E2" s="25">
        <v>9.2984263763402492E-3</v>
      </c>
      <c r="F2" s="25">
        <v>8.3020000000000004E-3</v>
      </c>
      <c r="G2" s="26" cm="1">
        <f t="array" ref="G2:G57">(E2:E57) /(F2:F57)-1</f>
        <v>0.12002244957121766</v>
      </c>
      <c r="H2" s="27">
        <f>(E2/F2-1)*100</f>
        <v>12.002244957121766</v>
      </c>
      <c r="I2" s="28">
        <f>IF(C2=$S$2,D2, NA())</f>
        <v>14939328.93</v>
      </c>
      <c r="J2" s="28" t="e">
        <f>IF(AND(C2&gt;=$S$3, C2&lt;$T$3),D2, NA())</f>
        <v>#N/A</v>
      </c>
      <c r="K2" s="28" t="e">
        <f>IF(AND(C2&gt;=$S$4, C2&lt;$T$4),D2, NA())</f>
        <v>#N/A</v>
      </c>
      <c r="L2" s="28" t="e">
        <f>IF(C2&gt;=$S$5,D2, NA())</f>
        <v>#N/A</v>
      </c>
      <c r="M2" s="28" t="e">
        <f>IF(AND(C2&gt;=$S$3, C2&lt;$T$3),D2, NA())</f>
        <v>#N/A</v>
      </c>
      <c r="N2" s="28" t="e">
        <f>IF(AND(C2&gt;=$S$4, C2&lt;$T$4),D2, NA())</f>
        <v>#N/A</v>
      </c>
      <c r="O2" s="28" t="e">
        <f>IF(C2&gt;=$S$5,D2, NA())</f>
        <v>#N/A</v>
      </c>
      <c r="P2" s="29" t="e">
        <f t="shared" ref="P2:P33" si="0">IF(C2=0,NA(),IF(AND(C2&gt;=$S$3,C2&lt;$T$3),(E2/F2-1+($U$6*$U$3)),IF(AND(C2&gt;=$T$3,C2&lt;$T$4),(E2/F2-1+($U$6*$U$4)),IF(C2&gt;=$S$5,(E2/F2-1+($U$6*$U$5)),NA()))))</f>
        <v>#N/A</v>
      </c>
      <c r="Q2" s="38"/>
      <c r="R2" s="7" t="s">
        <v>10</v>
      </c>
      <c r="S2" s="19">
        <v>0</v>
      </c>
      <c r="T2" s="19">
        <v>0</v>
      </c>
      <c r="U2" s="10">
        <v>0</v>
      </c>
      <c r="V2" s="36" t="s">
        <v>23</v>
      </c>
      <c r="W2" s="42">
        <f>CORREL(D2:D57,G2:G57)</f>
        <v>3.5366300955101515E-2</v>
      </c>
    </row>
    <row r="3" spans="1:38" x14ac:dyDescent="0.2">
      <c r="A3" s="22">
        <v>201306</v>
      </c>
      <c r="B3" s="23">
        <f t="shared" ref="B3:B57" si="1">DATE(LEFT(A3,4),RIGHT(A3,2),1)</f>
        <v>41426</v>
      </c>
      <c r="C3" s="24">
        <v>0</v>
      </c>
      <c r="D3" s="24">
        <v>10422184.9</v>
      </c>
      <c r="E3" s="25">
        <v>8.4289230925438004E-3</v>
      </c>
      <c r="F3" s="25">
        <v>8.1550000000000008E-3</v>
      </c>
      <c r="G3" s="26">
        <v>3.3589588294763884E-2</v>
      </c>
      <c r="H3" s="27">
        <f t="shared" ref="H3:H57" si="2">(E3/F3-1)*100</f>
        <v>3.3589588294763884</v>
      </c>
      <c r="I3" s="28">
        <f t="shared" ref="I3:I57" si="3">IF(C3=$S$2,D3, NA())</f>
        <v>10422184.9</v>
      </c>
      <c r="J3" s="28" t="e">
        <f t="shared" ref="J3:J57" si="4">IF(AND(C3&gt;=$S$3, C3&lt;$T$3),D3, NA())</f>
        <v>#N/A</v>
      </c>
      <c r="K3" s="28" t="e">
        <f t="shared" ref="K3:K57" si="5">IF(AND(C3&gt;=$S$4, C3&lt;$T$4),D3, NA())</f>
        <v>#N/A</v>
      </c>
      <c r="L3" s="28" t="e">
        <f t="shared" ref="L3:L57" si="6">IF(C3&gt;=$S$5,D3, NA())</f>
        <v>#N/A</v>
      </c>
      <c r="M3" s="28" t="e">
        <f t="shared" ref="M3:M57" si="7">IF(AND(C3&gt;=$S$3, C3&lt;$T$3),D3, NA())</f>
        <v>#N/A</v>
      </c>
      <c r="N3" s="28" t="e">
        <f t="shared" ref="N3:N57" si="8">IF(AND(C3&gt;=$S$4, C3&lt;$T$4),D3, NA())</f>
        <v>#N/A</v>
      </c>
      <c r="O3" s="28" t="e">
        <f t="shared" ref="O3:O57" si="9">IF(C3&gt;=$S$5,D3, NA())</f>
        <v>#N/A</v>
      </c>
      <c r="P3" s="29" t="e">
        <f t="shared" si="0"/>
        <v>#N/A</v>
      </c>
      <c r="Q3" s="38"/>
      <c r="R3" s="8" t="s">
        <v>11</v>
      </c>
      <c r="S3" s="18">
        <v>1</v>
      </c>
      <c r="T3" s="18">
        <v>100000</v>
      </c>
      <c r="U3" s="12">
        <v>0.77</v>
      </c>
      <c r="V3" s="37"/>
    </row>
    <row r="4" spans="1:38" x14ac:dyDescent="0.2">
      <c r="A4" s="22">
        <v>201307</v>
      </c>
      <c r="B4" s="23">
        <f t="shared" si="1"/>
        <v>41456</v>
      </c>
      <c r="C4" s="24">
        <v>0</v>
      </c>
      <c r="D4" s="24">
        <v>13035445.960000001</v>
      </c>
      <c r="E4" s="25">
        <v>8.4363306392037807E-3</v>
      </c>
      <c r="F4" s="25">
        <v>8.1030000000000008E-3</v>
      </c>
      <c r="G4" s="26">
        <v>4.1136694952953246E-2</v>
      </c>
      <c r="H4" s="27">
        <f t="shared" si="2"/>
        <v>4.1136694952953246</v>
      </c>
      <c r="I4" s="28">
        <f t="shared" si="3"/>
        <v>13035445.960000001</v>
      </c>
      <c r="J4" s="28" t="e">
        <f t="shared" si="4"/>
        <v>#N/A</v>
      </c>
      <c r="K4" s="28" t="e">
        <f t="shared" si="5"/>
        <v>#N/A</v>
      </c>
      <c r="L4" s="28" t="e">
        <f t="shared" si="6"/>
        <v>#N/A</v>
      </c>
      <c r="M4" s="28" t="e">
        <f t="shared" si="7"/>
        <v>#N/A</v>
      </c>
      <c r="N4" s="28" t="e">
        <f t="shared" si="8"/>
        <v>#N/A</v>
      </c>
      <c r="O4" s="28" t="e">
        <f t="shared" si="9"/>
        <v>#N/A</v>
      </c>
      <c r="P4" s="29" t="e">
        <f t="shared" si="0"/>
        <v>#N/A</v>
      </c>
      <c r="Q4" s="38"/>
      <c r="R4" s="9" t="s">
        <v>12</v>
      </c>
      <c r="S4" s="11">
        <v>100000</v>
      </c>
      <c r="T4" s="18">
        <v>250000</v>
      </c>
      <c r="U4" s="17">
        <v>0.93</v>
      </c>
      <c r="V4" s="37"/>
      <c r="W4" s="5"/>
    </row>
    <row r="5" spans="1:38" x14ac:dyDescent="0.2">
      <c r="A5" s="22">
        <v>201308</v>
      </c>
      <c r="B5" s="23">
        <f t="shared" si="1"/>
        <v>41487</v>
      </c>
      <c r="C5" s="24">
        <v>0</v>
      </c>
      <c r="D5" s="24">
        <v>9945098.7400000002</v>
      </c>
      <c r="E5" s="25">
        <v>8.4002270954575894E-3</v>
      </c>
      <c r="F5" s="25">
        <v>8.0999999999999996E-3</v>
      </c>
      <c r="G5" s="26">
        <v>3.7065073513282698E-2</v>
      </c>
      <c r="H5" s="27">
        <f t="shared" si="2"/>
        <v>3.7065073513282698</v>
      </c>
      <c r="I5" s="28">
        <f t="shared" si="3"/>
        <v>9945098.7400000002</v>
      </c>
      <c r="J5" s="28" t="e">
        <f t="shared" si="4"/>
        <v>#N/A</v>
      </c>
      <c r="K5" s="28" t="e">
        <f t="shared" si="5"/>
        <v>#N/A</v>
      </c>
      <c r="L5" s="28" t="e">
        <f t="shared" si="6"/>
        <v>#N/A</v>
      </c>
      <c r="M5" s="28" t="e">
        <f t="shared" si="7"/>
        <v>#N/A</v>
      </c>
      <c r="N5" s="28" t="e">
        <f t="shared" si="8"/>
        <v>#N/A</v>
      </c>
      <c r="O5" s="28" t="e">
        <f t="shared" si="9"/>
        <v>#N/A</v>
      </c>
      <c r="P5" s="29" t="e">
        <f t="shared" si="0"/>
        <v>#N/A</v>
      </c>
      <c r="Q5" s="38"/>
      <c r="R5" s="8" t="s">
        <v>13</v>
      </c>
      <c r="S5" s="13">
        <v>250000</v>
      </c>
      <c r="T5" s="20" t="s">
        <v>18</v>
      </c>
      <c r="U5" s="12">
        <v>0.97</v>
      </c>
      <c r="V5" s="37"/>
      <c r="W5" s="5"/>
    </row>
    <row r="6" spans="1:38" x14ac:dyDescent="0.2">
      <c r="A6" s="22">
        <v>201309</v>
      </c>
      <c r="B6" s="23">
        <f t="shared" si="1"/>
        <v>41518</v>
      </c>
      <c r="C6" s="24">
        <v>0</v>
      </c>
      <c r="D6" s="24">
        <v>8534485.8399999999</v>
      </c>
      <c r="E6" s="25">
        <v>8.40650570163929E-3</v>
      </c>
      <c r="F6" s="25">
        <v>8.1499999999999993E-3</v>
      </c>
      <c r="G6" s="26">
        <v>3.1473092225679844E-2</v>
      </c>
      <c r="H6" s="27">
        <f t="shared" si="2"/>
        <v>3.1473092225679844</v>
      </c>
      <c r="I6" s="28">
        <f t="shared" si="3"/>
        <v>8534485.8399999999</v>
      </c>
      <c r="J6" s="28" t="e">
        <f t="shared" si="4"/>
        <v>#N/A</v>
      </c>
      <c r="K6" s="28" t="e">
        <f t="shared" si="5"/>
        <v>#N/A</v>
      </c>
      <c r="L6" s="28" t="e">
        <f t="shared" si="6"/>
        <v>#N/A</v>
      </c>
      <c r="M6" s="28" t="e">
        <f t="shared" si="7"/>
        <v>#N/A</v>
      </c>
      <c r="N6" s="28" t="e">
        <f t="shared" si="8"/>
        <v>#N/A</v>
      </c>
      <c r="O6" s="28" t="e">
        <f t="shared" si="9"/>
        <v>#N/A</v>
      </c>
      <c r="P6" s="29" t="e">
        <f t="shared" si="0"/>
        <v>#N/A</v>
      </c>
      <c r="Q6" s="38"/>
      <c r="R6" s="16" t="s">
        <v>15</v>
      </c>
      <c r="S6" s="15"/>
      <c r="T6" s="15"/>
      <c r="U6" s="14">
        <v>0.3</v>
      </c>
      <c r="V6" s="37"/>
    </row>
    <row r="7" spans="1:38" x14ac:dyDescent="0.2">
      <c r="A7" s="22">
        <v>201310</v>
      </c>
      <c r="B7" s="23">
        <f t="shared" si="1"/>
        <v>41548</v>
      </c>
      <c r="C7" s="24">
        <v>0</v>
      </c>
      <c r="D7" s="24">
        <v>10341710.609999999</v>
      </c>
      <c r="E7" s="25">
        <v>9.3913138969947806E-3</v>
      </c>
      <c r="F7" s="25">
        <v>8.2979999999999998E-3</v>
      </c>
      <c r="G7" s="26">
        <v>0.1317563144124827</v>
      </c>
      <c r="H7" s="27">
        <f t="shared" si="2"/>
        <v>13.175631441248271</v>
      </c>
      <c r="I7" s="28">
        <f t="shared" si="3"/>
        <v>10341710.609999999</v>
      </c>
      <c r="J7" s="28" t="e">
        <f t="shared" si="4"/>
        <v>#N/A</v>
      </c>
      <c r="K7" s="28" t="e">
        <f t="shared" si="5"/>
        <v>#N/A</v>
      </c>
      <c r="L7" s="28" t="e">
        <f t="shared" si="6"/>
        <v>#N/A</v>
      </c>
      <c r="M7" s="28" t="e">
        <f t="shared" si="7"/>
        <v>#N/A</v>
      </c>
      <c r="N7" s="28" t="e">
        <f t="shared" si="8"/>
        <v>#N/A</v>
      </c>
      <c r="O7" s="28" t="e">
        <f t="shared" si="9"/>
        <v>#N/A</v>
      </c>
      <c r="P7" s="29" t="e">
        <f t="shared" si="0"/>
        <v>#N/A</v>
      </c>
      <c r="Q7" s="38"/>
      <c r="R7" s="4"/>
      <c r="S7" s="4"/>
      <c r="T7" s="4"/>
      <c r="U7" s="4"/>
      <c r="AE7" s="1" t="s">
        <v>21</v>
      </c>
      <c r="AF7" s="1"/>
      <c r="AG7" s="1"/>
      <c r="AH7" s="1"/>
      <c r="AI7" s="1"/>
      <c r="AJ7" s="1"/>
      <c r="AK7" s="1"/>
      <c r="AL7" s="1"/>
    </row>
    <row r="8" spans="1:38" x14ac:dyDescent="0.2">
      <c r="A8" s="22">
        <v>201311</v>
      </c>
      <c r="B8" s="23">
        <f t="shared" si="1"/>
        <v>41579</v>
      </c>
      <c r="C8" s="24">
        <v>0</v>
      </c>
      <c r="D8" s="24">
        <v>7472989.5099999998</v>
      </c>
      <c r="E8" s="25">
        <v>9.5056934820660806E-3</v>
      </c>
      <c r="F8" s="25">
        <v>8.6490000000000004E-3</v>
      </c>
      <c r="G8" s="26">
        <v>9.9051159910519049E-2</v>
      </c>
      <c r="H8" s="27">
        <f t="shared" si="2"/>
        <v>9.905115991051904</v>
      </c>
      <c r="I8" s="28">
        <f t="shared" si="3"/>
        <v>7472989.5099999998</v>
      </c>
      <c r="J8" s="28" t="e">
        <f t="shared" si="4"/>
        <v>#N/A</v>
      </c>
      <c r="K8" s="28" t="e">
        <f t="shared" si="5"/>
        <v>#N/A</v>
      </c>
      <c r="L8" s="28" t="e">
        <f t="shared" si="6"/>
        <v>#N/A</v>
      </c>
      <c r="M8" s="28" t="e">
        <f t="shared" si="7"/>
        <v>#N/A</v>
      </c>
      <c r="N8" s="28" t="e">
        <f t="shared" si="8"/>
        <v>#N/A</v>
      </c>
      <c r="O8" s="28" t="e">
        <f t="shared" si="9"/>
        <v>#N/A</v>
      </c>
      <c r="P8" s="29" t="e">
        <f t="shared" si="0"/>
        <v>#N/A</v>
      </c>
      <c r="Q8" s="38"/>
      <c r="R8" s="4"/>
      <c r="S8" s="4"/>
      <c r="T8" s="4"/>
      <c r="U8" s="4"/>
      <c r="AE8" s="32" t="s">
        <v>22</v>
      </c>
      <c r="AF8" s="32"/>
      <c r="AG8" s="32"/>
      <c r="AH8" s="32"/>
      <c r="AI8" s="32"/>
      <c r="AJ8" s="32"/>
      <c r="AK8" s="32"/>
      <c r="AL8" s="32"/>
    </row>
    <row r="9" spans="1:38" x14ac:dyDescent="0.2">
      <c r="A9" s="22">
        <v>201312</v>
      </c>
      <c r="B9" s="23">
        <f t="shared" si="1"/>
        <v>41609</v>
      </c>
      <c r="C9" s="24">
        <v>0</v>
      </c>
      <c r="D9" s="24">
        <v>9422443.7300000004</v>
      </c>
      <c r="E9" s="25">
        <v>9.8861320378165092E-3</v>
      </c>
      <c r="F9" s="25">
        <v>8.5249999999999996E-3</v>
      </c>
      <c r="G9" s="26">
        <v>0.15966358214856413</v>
      </c>
      <c r="H9" s="27">
        <f t="shared" si="2"/>
        <v>15.966358214856413</v>
      </c>
      <c r="I9" s="28">
        <f t="shared" si="3"/>
        <v>9422443.7300000004</v>
      </c>
      <c r="J9" s="28" t="e">
        <f t="shared" si="4"/>
        <v>#N/A</v>
      </c>
      <c r="K9" s="28" t="e">
        <f t="shared" si="5"/>
        <v>#N/A</v>
      </c>
      <c r="L9" s="28" t="e">
        <f t="shared" si="6"/>
        <v>#N/A</v>
      </c>
      <c r="M9" s="28" t="e">
        <f t="shared" si="7"/>
        <v>#N/A</v>
      </c>
      <c r="N9" s="28" t="e">
        <f t="shared" si="8"/>
        <v>#N/A</v>
      </c>
      <c r="O9" s="28" t="e">
        <f t="shared" si="9"/>
        <v>#N/A</v>
      </c>
      <c r="P9" s="29" t="e">
        <f t="shared" si="0"/>
        <v>#N/A</v>
      </c>
      <c r="Q9" s="38"/>
      <c r="R9" s="4"/>
      <c r="S9" s="4"/>
      <c r="T9" s="4"/>
      <c r="U9" s="4"/>
      <c r="AE9" s="33"/>
      <c r="AF9" s="33"/>
      <c r="AG9" s="33"/>
      <c r="AH9" s="33"/>
      <c r="AI9" s="33"/>
      <c r="AJ9" s="33"/>
      <c r="AK9" s="33"/>
      <c r="AL9" s="33"/>
    </row>
    <row r="10" spans="1:38" x14ac:dyDescent="0.2">
      <c r="A10" s="22">
        <v>201401</v>
      </c>
      <c r="B10" s="23">
        <f t="shared" si="1"/>
        <v>41640</v>
      </c>
      <c r="C10" s="24">
        <v>0</v>
      </c>
      <c r="D10" s="24">
        <v>18454721.82</v>
      </c>
      <c r="E10" s="25">
        <v>9.8001344019741105E-3</v>
      </c>
      <c r="F10" s="25">
        <v>8.5470000000000008E-3</v>
      </c>
      <c r="G10" s="26">
        <v>0.14661687164784243</v>
      </c>
      <c r="H10" s="27">
        <f t="shared" si="2"/>
        <v>14.661687164784244</v>
      </c>
      <c r="I10" s="28">
        <f t="shared" si="3"/>
        <v>18454721.82</v>
      </c>
      <c r="J10" s="28" t="e">
        <f t="shared" si="4"/>
        <v>#N/A</v>
      </c>
      <c r="K10" s="28" t="e">
        <f t="shared" si="5"/>
        <v>#N/A</v>
      </c>
      <c r="L10" s="28" t="e">
        <f t="shared" si="6"/>
        <v>#N/A</v>
      </c>
      <c r="M10" s="28" t="e">
        <f t="shared" si="7"/>
        <v>#N/A</v>
      </c>
      <c r="N10" s="28" t="e">
        <f t="shared" si="8"/>
        <v>#N/A</v>
      </c>
      <c r="O10" s="28" t="e">
        <f t="shared" si="9"/>
        <v>#N/A</v>
      </c>
      <c r="P10" s="29" t="e">
        <f t="shared" si="0"/>
        <v>#N/A</v>
      </c>
      <c r="Q10" s="38"/>
      <c r="R10" s="2"/>
      <c r="S10" s="2"/>
      <c r="T10" s="2"/>
      <c r="U10" s="2"/>
      <c r="AE10" s="33"/>
      <c r="AF10" s="33"/>
      <c r="AG10" s="33"/>
      <c r="AH10" s="33"/>
      <c r="AI10" s="33"/>
      <c r="AJ10" s="33"/>
      <c r="AK10" s="33"/>
      <c r="AL10" s="33"/>
    </row>
    <row r="11" spans="1:38" x14ac:dyDescent="0.2">
      <c r="A11" s="22">
        <v>201402</v>
      </c>
      <c r="B11" s="23">
        <f t="shared" si="1"/>
        <v>41671</v>
      </c>
      <c r="C11" s="24">
        <v>0</v>
      </c>
      <c r="D11" s="24">
        <v>15957489.109999999</v>
      </c>
      <c r="E11" s="25">
        <v>9.7711946743345296E-3</v>
      </c>
      <c r="F11" s="25">
        <v>8.4770000000000002E-3</v>
      </c>
      <c r="G11" s="26">
        <v>0.15267130757750724</v>
      </c>
      <c r="H11" s="27">
        <f t="shared" si="2"/>
        <v>15.267130757750724</v>
      </c>
      <c r="I11" s="28">
        <f t="shared" si="3"/>
        <v>15957489.109999999</v>
      </c>
      <c r="J11" s="28" t="e">
        <f t="shared" si="4"/>
        <v>#N/A</v>
      </c>
      <c r="K11" s="28" t="e">
        <f t="shared" si="5"/>
        <v>#N/A</v>
      </c>
      <c r="L11" s="28" t="e">
        <f t="shared" si="6"/>
        <v>#N/A</v>
      </c>
      <c r="M11" s="28" t="e">
        <f t="shared" si="7"/>
        <v>#N/A</v>
      </c>
      <c r="N11" s="28" t="e">
        <f t="shared" si="8"/>
        <v>#N/A</v>
      </c>
      <c r="O11" s="28" t="e">
        <f t="shared" si="9"/>
        <v>#N/A</v>
      </c>
      <c r="P11" s="29" t="e">
        <f t="shared" si="0"/>
        <v>#N/A</v>
      </c>
      <c r="Q11" s="38"/>
      <c r="R11" s="4"/>
      <c r="S11" s="4"/>
      <c r="T11" s="4"/>
      <c r="U11" s="4"/>
      <c r="AE11" s="33"/>
      <c r="AF11" s="33"/>
      <c r="AG11" s="33"/>
      <c r="AH11" s="33"/>
      <c r="AI11" s="33"/>
      <c r="AJ11" s="33"/>
      <c r="AK11" s="33"/>
      <c r="AL11" s="33"/>
    </row>
    <row r="12" spans="1:38" x14ac:dyDescent="0.2">
      <c r="A12" s="22">
        <v>201403</v>
      </c>
      <c r="B12" s="23">
        <f t="shared" si="1"/>
        <v>41699</v>
      </c>
      <c r="C12" s="24">
        <v>0</v>
      </c>
      <c r="D12" s="24">
        <v>16588287.77</v>
      </c>
      <c r="E12" s="25">
        <v>9.7439510666492406E-3</v>
      </c>
      <c r="F12" s="25">
        <v>8.5179999999999995E-3</v>
      </c>
      <c r="G12" s="26">
        <v>0.14392475541784933</v>
      </c>
      <c r="H12" s="27">
        <f t="shared" si="2"/>
        <v>14.392475541784933</v>
      </c>
      <c r="I12" s="28">
        <f t="shared" si="3"/>
        <v>16588287.77</v>
      </c>
      <c r="J12" s="28" t="e">
        <f t="shared" si="4"/>
        <v>#N/A</v>
      </c>
      <c r="K12" s="28" t="e">
        <f t="shared" si="5"/>
        <v>#N/A</v>
      </c>
      <c r="L12" s="28" t="e">
        <f t="shared" si="6"/>
        <v>#N/A</v>
      </c>
      <c r="M12" s="28" t="e">
        <f t="shared" si="7"/>
        <v>#N/A</v>
      </c>
      <c r="N12" s="28" t="e">
        <f t="shared" si="8"/>
        <v>#N/A</v>
      </c>
      <c r="O12" s="28" t="e">
        <f t="shared" si="9"/>
        <v>#N/A</v>
      </c>
      <c r="P12" s="29" t="e">
        <f t="shared" si="0"/>
        <v>#N/A</v>
      </c>
      <c r="Q12" s="38"/>
      <c r="R12" s="3"/>
      <c r="S12" s="3"/>
      <c r="T12" s="3"/>
      <c r="U12" s="3"/>
      <c r="AE12" s="33"/>
      <c r="AF12" s="33"/>
      <c r="AG12" s="33"/>
      <c r="AH12" s="33"/>
      <c r="AI12" s="33"/>
      <c r="AJ12" s="33"/>
      <c r="AK12" s="33"/>
      <c r="AL12" s="33"/>
    </row>
    <row r="13" spans="1:38" x14ac:dyDescent="0.2">
      <c r="A13" s="22">
        <v>201404</v>
      </c>
      <c r="B13" s="23">
        <f t="shared" si="1"/>
        <v>41730</v>
      </c>
      <c r="C13" s="24">
        <v>0</v>
      </c>
      <c r="D13" s="24">
        <v>16429250.83</v>
      </c>
      <c r="E13" s="25">
        <v>9.91723055522503E-3</v>
      </c>
      <c r="F13" s="25">
        <v>8.6499999999999997E-3</v>
      </c>
      <c r="G13" s="26">
        <v>0.14650064222254677</v>
      </c>
      <c r="H13" s="27">
        <f t="shared" si="2"/>
        <v>14.650064222254677</v>
      </c>
      <c r="I13" s="28">
        <f t="shared" si="3"/>
        <v>16429250.83</v>
      </c>
      <c r="J13" s="28" t="e">
        <f t="shared" si="4"/>
        <v>#N/A</v>
      </c>
      <c r="K13" s="28" t="e">
        <f t="shared" si="5"/>
        <v>#N/A</v>
      </c>
      <c r="L13" s="28" t="e">
        <f t="shared" si="6"/>
        <v>#N/A</v>
      </c>
      <c r="M13" s="28" t="e">
        <f t="shared" si="7"/>
        <v>#N/A</v>
      </c>
      <c r="N13" s="28" t="e">
        <f t="shared" si="8"/>
        <v>#N/A</v>
      </c>
      <c r="O13" s="28" t="e">
        <f t="shared" si="9"/>
        <v>#N/A</v>
      </c>
      <c r="P13" s="29" t="e">
        <f t="shared" si="0"/>
        <v>#N/A</v>
      </c>
      <c r="Q13" s="38"/>
      <c r="R13" s="3"/>
      <c r="S13" s="3"/>
      <c r="T13" s="3"/>
      <c r="U13" s="3"/>
      <c r="AE13" s="33"/>
      <c r="AF13" s="33"/>
      <c r="AG13" s="33"/>
      <c r="AH13" s="33"/>
      <c r="AI13" s="33"/>
      <c r="AJ13" s="33"/>
      <c r="AK13" s="33"/>
      <c r="AL13" s="33"/>
    </row>
    <row r="14" spans="1:38" x14ac:dyDescent="0.2">
      <c r="A14" s="22">
        <v>201405</v>
      </c>
      <c r="B14" s="23">
        <f t="shared" si="1"/>
        <v>41760</v>
      </c>
      <c r="C14" s="24">
        <v>0</v>
      </c>
      <c r="D14" s="24">
        <v>14456017.220000001</v>
      </c>
      <c r="E14" s="25">
        <v>9.8131467570265508E-3</v>
      </c>
      <c r="F14" s="25">
        <v>9.0310000000000008E-3</v>
      </c>
      <c r="G14" s="26">
        <v>8.66068826294486E-2</v>
      </c>
      <c r="H14" s="27">
        <f t="shared" si="2"/>
        <v>8.6606882629448592</v>
      </c>
      <c r="I14" s="28">
        <f t="shared" si="3"/>
        <v>14456017.220000001</v>
      </c>
      <c r="J14" s="28" t="e">
        <f t="shared" si="4"/>
        <v>#N/A</v>
      </c>
      <c r="K14" s="28" t="e">
        <f t="shared" si="5"/>
        <v>#N/A</v>
      </c>
      <c r="L14" s="28" t="e">
        <f t="shared" si="6"/>
        <v>#N/A</v>
      </c>
      <c r="M14" s="28" t="e">
        <f t="shared" si="7"/>
        <v>#N/A</v>
      </c>
      <c r="N14" s="28" t="e">
        <f t="shared" si="8"/>
        <v>#N/A</v>
      </c>
      <c r="O14" s="28" t="e">
        <f t="shared" si="9"/>
        <v>#N/A</v>
      </c>
      <c r="P14" s="29" t="e">
        <f t="shared" si="0"/>
        <v>#N/A</v>
      </c>
      <c r="Q14" s="38"/>
      <c r="R14" s="3"/>
      <c r="S14" s="3"/>
      <c r="T14" s="3"/>
      <c r="U14" s="3"/>
      <c r="AE14" s="33"/>
      <c r="AF14" s="33"/>
      <c r="AG14" s="33"/>
      <c r="AH14" s="33"/>
      <c r="AI14" s="33"/>
      <c r="AJ14" s="33"/>
      <c r="AK14" s="33"/>
      <c r="AL14" s="33"/>
    </row>
    <row r="15" spans="1:38" x14ac:dyDescent="0.2">
      <c r="A15" s="22">
        <v>201406</v>
      </c>
      <c r="B15" s="23">
        <f t="shared" si="1"/>
        <v>41791</v>
      </c>
      <c r="C15" s="24">
        <v>0</v>
      </c>
      <c r="D15" s="24">
        <v>10314423.18</v>
      </c>
      <c r="E15" s="25">
        <v>9.6113710262797393E-3</v>
      </c>
      <c r="F15" s="25">
        <v>9.1330000000000005E-3</v>
      </c>
      <c r="G15" s="26">
        <v>5.237830135549526E-2</v>
      </c>
      <c r="H15" s="27">
        <f t="shared" si="2"/>
        <v>5.237830135549526</v>
      </c>
      <c r="I15" s="28">
        <f t="shared" si="3"/>
        <v>10314423.18</v>
      </c>
      <c r="J15" s="28" t="e">
        <f t="shared" si="4"/>
        <v>#N/A</v>
      </c>
      <c r="K15" s="28" t="e">
        <f t="shared" si="5"/>
        <v>#N/A</v>
      </c>
      <c r="L15" s="28" t="e">
        <f t="shared" si="6"/>
        <v>#N/A</v>
      </c>
      <c r="M15" s="28" t="e">
        <f t="shared" si="7"/>
        <v>#N/A</v>
      </c>
      <c r="N15" s="28" t="e">
        <f t="shared" si="8"/>
        <v>#N/A</v>
      </c>
      <c r="O15" s="28" t="e">
        <f t="shared" si="9"/>
        <v>#N/A</v>
      </c>
      <c r="P15" s="29" t="e">
        <f t="shared" si="0"/>
        <v>#N/A</v>
      </c>
      <c r="Q15" s="38"/>
      <c r="U15" s="3"/>
      <c r="AE15" s="33"/>
      <c r="AF15" s="33"/>
      <c r="AG15" s="33"/>
      <c r="AH15" s="33"/>
      <c r="AI15" s="33"/>
      <c r="AJ15" s="33"/>
      <c r="AK15" s="33"/>
      <c r="AL15" s="33"/>
    </row>
    <row r="16" spans="1:38" x14ac:dyDescent="0.2">
      <c r="A16" s="22">
        <v>201407</v>
      </c>
      <c r="B16" s="23">
        <f t="shared" si="1"/>
        <v>41821</v>
      </c>
      <c r="C16" s="24">
        <v>0</v>
      </c>
      <c r="D16" s="24">
        <v>15380433.49</v>
      </c>
      <c r="E16" s="25">
        <v>1.0317698089242801E-2</v>
      </c>
      <c r="F16" s="25">
        <v>9.1179999999999994E-3</v>
      </c>
      <c r="G16" s="26">
        <v>0.13157469721899551</v>
      </c>
      <c r="H16" s="27">
        <f t="shared" si="2"/>
        <v>13.157469721899551</v>
      </c>
      <c r="I16" s="28">
        <f t="shared" si="3"/>
        <v>15380433.49</v>
      </c>
      <c r="J16" s="28" t="e">
        <f t="shared" si="4"/>
        <v>#N/A</v>
      </c>
      <c r="K16" s="28" t="e">
        <f t="shared" si="5"/>
        <v>#N/A</v>
      </c>
      <c r="L16" s="28" t="e">
        <f t="shared" si="6"/>
        <v>#N/A</v>
      </c>
      <c r="M16" s="28" t="e">
        <f t="shared" si="7"/>
        <v>#N/A</v>
      </c>
      <c r="N16" s="28" t="e">
        <f t="shared" si="8"/>
        <v>#N/A</v>
      </c>
      <c r="O16" s="28" t="e">
        <f t="shared" si="9"/>
        <v>#N/A</v>
      </c>
      <c r="P16" s="29" t="e">
        <f t="shared" si="0"/>
        <v>#N/A</v>
      </c>
      <c r="Q16" s="38"/>
      <c r="AE16" s="33"/>
      <c r="AF16" s="33"/>
      <c r="AG16" s="33"/>
      <c r="AH16" s="33"/>
      <c r="AI16" s="33"/>
      <c r="AJ16" s="33"/>
      <c r="AK16" s="33"/>
      <c r="AL16" s="33"/>
    </row>
    <row r="17" spans="1:38" x14ac:dyDescent="0.2">
      <c r="A17" s="22">
        <v>201408</v>
      </c>
      <c r="B17" s="23">
        <f t="shared" si="1"/>
        <v>41852</v>
      </c>
      <c r="C17" s="24">
        <v>0</v>
      </c>
      <c r="D17" s="24">
        <v>16223915.029999999</v>
      </c>
      <c r="E17" s="25">
        <v>1.0408368634655499E-2</v>
      </c>
      <c r="F17" s="25">
        <v>8.8070000000000006E-3</v>
      </c>
      <c r="G17" s="26">
        <v>0.18182907172198237</v>
      </c>
      <c r="H17" s="27">
        <f t="shared" si="2"/>
        <v>18.182907172198238</v>
      </c>
      <c r="I17" s="28">
        <f t="shared" si="3"/>
        <v>16223915.029999999</v>
      </c>
      <c r="J17" s="28" t="e">
        <f t="shared" si="4"/>
        <v>#N/A</v>
      </c>
      <c r="K17" s="28" t="e">
        <f t="shared" si="5"/>
        <v>#N/A</v>
      </c>
      <c r="L17" s="28" t="e">
        <f t="shared" si="6"/>
        <v>#N/A</v>
      </c>
      <c r="M17" s="28" t="e">
        <f t="shared" si="7"/>
        <v>#N/A</v>
      </c>
      <c r="N17" s="28" t="e">
        <f t="shared" si="8"/>
        <v>#N/A</v>
      </c>
      <c r="O17" s="28" t="e">
        <f t="shared" si="9"/>
        <v>#N/A</v>
      </c>
      <c r="P17" s="29" t="e">
        <f t="shared" si="0"/>
        <v>#N/A</v>
      </c>
      <c r="Q17" s="38"/>
      <c r="AE17" s="33"/>
      <c r="AF17" s="33"/>
      <c r="AG17" s="33"/>
      <c r="AH17" s="33"/>
      <c r="AI17" s="33"/>
      <c r="AJ17" s="33"/>
      <c r="AK17" s="33"/>
      <c r="AL17" s="33"/>
    </row>
    <row r="18" spans="1:38" x14ac:dyDescent="0.2">
      <c r="A18" s="22">
        <v>201409</v>
      </c>
      <c r="B18" s="23">
        <f t="shared" si="1"/>
        <v>41883</v>
      </c>
      <c r="C18" s="24">
        <v>0</v>
      </c>
      <c r="D18" s="24">
        <v>13711485.01</v>
      </c>
      <c r="E18" s="25">
        <v>1.0073523088913299E-2</v>
      </c>
      <c r="F18" s="25">
        <v>8.9160000000000003E-3</v>
      </c>
      <c r="G18" s="26">
        <v>0.12982538009346101</v>
      </c>
      <c r="H18" s="27">
        <f t="shared" si="2"/>
        <v>12.982538009346101</v>
      </c>
      <c r="I18" s="28">
        <f t="shared" si="3"/>
        <v>13711485.01</v>
      </c>
      <c r="J18" s="28" t="e">
        <f t="shared" si="4"/>
        <v>#N/A</v>
      </c>
      <c r="K18" s="28" t="e">
        <f t="shared" si="5"/>
        <v>#N/A</v>
      </c>
      <c r="L18" s="28" t="e">
        <f t="shared" si="6"/>
        <v>#N/A</v>
      </c>
      <c r="M18" s="28" t="e">
        <f t="shared" si="7"/>
        <v>#N/A</v>
      </c>
      <c r="N18" s="28" t="e">
        <f t="shared" si="8"/>
        <v>#N/A</v>
      </c>
      <c r="O18" s="28" t="e">
        <f t="shared" si="9"/>
        <v>#N/A</v>
      </c>
      <c r="P18" s="29" t="e">
        <f t="shared" si="0"/>
        <v>#N/A</v>
      </c>
      <c r="Q18" s="38"/>
      <c r="AE18" s="33"/>
      <c r="AF18" s="33"/>
      <c r="AG18" s="33"/>
      <c r="AH18" s="33"/>
      <c r="AI18" s="33"/>
      <c r="AJ18" s="33"/>
      <c r="AK18" s="33"/>
      <c r="AL18" s="33"/>
    </row>
    <row r="19" spans="1:38" x14ac:dyDescent="0.2">
      <c r="A19" s="22">
        <v>201410</v>
      </c>
      <c r="B19" s="23">
        <f t="shared" si="1"/>
        <v>41913</v>
      </c>
      <c r="C19" s="24">
        <v>0</v>
      </c>
      <c r="D19" s="24">
        <v>11419930.43</v>
      </c>
      <c r="E19" s="25">
        <v>1.0071000786292901E-2</v>
      </c>
      <c r="F19" s="25">
        <v>9.0130000000000002E-3</v>
      </c>
      <c r="G19" s="26">
        <v>0.11738608524274952</v>
      </c>
      <c r="H19" s="27">
        <f t="shared" si="2"/>
        <v>11.738608524274952</v>
      </c>
      <c r="I19" s="28">
        <f t="shared" si="3"/>
        <v>11419930.43</v>
      </c>
      <c r="J19" s="28" t="e">
        <f t="shared" si="4"/>
        <v>#N/A</v>
      </c>
      <c r="K19" s="28" t="e">
        <f t="shared" si="5"/>
        <v>#N/A</v>
      </c>
      <c r="L19" s="28" t="e">
        <f t="shared" si="6"/>
        <v>#N/A</v>
      </c>
      <c r="M19" s="28" t="e">
        <f t="shared" si="7"/>
        <v>#N/A</v>
      </c>
      <c r="N19" s="28" t="e">
        <f t="shared" si="8"/>
        <v>#N/A</v>
      </c>
      <c r="O19" s="28" t="e">
        <f t="shared" si="9"/>
        <v>#N/A</v>
      </c>
      <c r="P19" s="29" t="e">
        <f t="shared" si="0"/>
        <v>#N/A</v>
      </c>
      <c r="Q19" s="38"/>
      <c r="AE19" s="33"/>
      <c r="AF19" s="33"/>
      <c r="AG19" s="33"/>
      <c r="AH19" s="33"/>
      <c r="AI19" s="33"/>
      <c r="AJ19" s="33"/>
      <c r="AK19" s="33"/>
      <c r="AL19" s="33"/>
    </row>
    <row r="20" spans="1:38" x14ac:dyDescent="0.2">
      <c r="A20" s="22">
        <v>201411</v>
      </c>
      <c r="B20" s="23">
        <f t="shared" si="1"/>
        <v>41944</v>
      </c>
      <c r="C20" s="24">
        <v>0</v>
      </c>
      <c r="D20" s="24">
        <v>9912480.6400000006</v>
      </c>
      <c r="E20" s="25">
        <v>1.04066272724847E-2</v>
      </c>
      <c r="F20" s="25">
        <v>9.2479999999999993E-3</v>
      </c>
      <c r="G20" s="26">
        <v>0.12528409088286119</v>
      </c>
      <c r="H20" s="27">
        <f t="shared" si="2"/>
        <v>12.528409088286118</v>
      </c>
      <c r="I20" s="28">
        <f t="shared" si="3"/>
        <v>9912480.6400000006</v>
      </c>
      <c r="J20" s="28" t="e">
        <f t="shared" si="4"/>
        <v>#N/A</v>
      </c>
      <c r="K20" s="28" t="e">
        <f t="shared" si="5"/>
        <v>#N/A</v>
      </c>
      <c r="L20" s="28" t="e">
        <f t="shared" si="6"/>
        <v>#N/A</v>
      </c>
      <c r="M20" s="28" t="e">
        <f t="shared" si="7"/>
        <v>#N/A</v>
      </c>
      <c r="N20" s="28" t="e">
        <f t="shared" si="8"/>
        <v>#N/A</v>
      </c>
      <c r="O20" s="28" t="e">
        <f t="shared" si="9"/>
        <v>#N/A</v>
      </c>
      <c r="P20" s="29" t="e">
        <f t="shared" si="0"/>
        <v>#N/A</v>
      </c>
      <c r="Q20" s="38"/>
      <c r="AE20" s="33"/>
      <c r="AF20" s="33"/>
      <c r="AG20" s="33"/>
      <c r="AH20" s="33"/>
      <c r="AI20" s="33"/>
      <c r="AJ20" s="33"/>
      <c r="AK20" s="33"/>
      <c r="AL20" s="33"/>
    </row>
    <row r="21" spans="1:38" x14ac:dyDescent="0.2">
      <c r="A21" s="22">
        <v>201412</v>
      </c>
      <c r="B21" s="23">
        <f t="shared" si="1"/>
        <v>41974</v>
      </c>
      <c r="C21" s="24">
        <v>0</v>
      </c>
      <c r="D21" s="24">
        <v>9411540.8800000008</v>
      </c>
      <c r="E21" s="25">
        <v>1.0246585159018599E-2</v>
      </c>
      <c r="F21" s="25">
        <v>9.3449999999999991E-3</v>
      </c>
      <c r="G21" s="26">
        <v>9.6477812629063742E-2</v>
      </c>
      <c r="H21" s="27">
        <f t="shared" si="2"/>
        <v>9.6477812629063742</v>
      </c>
      <c r="I21" s="28">
        <f t="shared" si="3"/>
        <v>9411540.8800000008</v>
      </c>
      <c r="J21" s="28" t="e">
        <f t="shared" si="4"/>
        <v>#N/A</v>
      </c>
      <c r="K21" s="28" t="e">
        <f t="shared" si="5"/>
        <v>#N/A</v>
      </c>
      <c r="L21" s="28" t="e">
        <f t="shared" si="6"/>
        <v>#N/A</v>
      </c>
      <c r="M21" s="28" t="e">
        <f t="shared" si="7"/>
        <v>#N/A</v>
      </c>
      <c r="N21" s="28" t="e">
        <f t="shared" si="8"/>
        <v>#N/A</v>
      </c>
      <c r="O21" s="28" t="e">
        <f t="shared" si="9"/>
        <v>#N/A</v>
      </c>
      <c r="P21" s="29" t="e">
        <f t="shared" si="0"/>
        <v>#N/A</v>
      </c>
      <c r="Q21" s="38"/>
      <c r="AE21" s="33"/>
      <c r="AF21" s="33"/>
      <c r="AG21" s="33"/>
      <c r="AH21" s="33"/>
      <c r="AI21" s="33"/>
      <c r="AJ21" s="33"/>
      <c r="AK21" s="33"/>
      <c r="AL21" s="33"/>
    </row>
    <row r="22" spans="1:38" x14ac:dyDescent="0.2">
      <c r="A22" s="22">
        <v>201501</v>
      </c>
      <c r="B22" s="23">
        <f t="shared" si="1"/>
        <v>42005</v>
      </c>
      <c r="C22" s="24">
        <v>0</v>
      </c>
      <c r="D22" s="24">
        <v>10809287.380000001</v>
      </c>
      <c r="E22" s="25">
        <v>1.01685498194556E-2</v>
      </c>
      <c r="F22" s="25">
        <v>9.4149999999999998E-3</v>
      </c>
      <c r="G22" s="26">
        <v>8.0037155544938843E-2</v>
      </c>
      <c r="H22" s="27">
        <f t="shared" si="2"/>
        <v>8.0037155544938834</v>
      </c>
      <c r="I22" s="28">
        <f t="shared" si="3"/>
        <v>10809287.380000001</v>
      </c>
      <c r="J22" s="28" t="e">
        <f t="shared" si="4"/>
        <v>#N/A</v>
      </c>
      <c r="K22" s="28" t="e">
        <f t="shared" si="5"/>
        <v>#N/A</v>
      </c>
      <c r="L22" s="28" t="e">
        <f t="shared" si="6"/>
        <v>#N/A</v>
      </c>
      <c r="M22" s="28" t="e">
        <f t="shared" si="7"/>
        <v>#N/A</v>
      </c>
      <c r="N22" s="28" t="e">
        <f t="shared" si="8"/>
        <v>#N/A</v>
      </c>
      <c r="O22" s="28" t="e">
        <f t="shared" si="9"/>
        <v>#N/A</v>
      </c>
      <c r="P22" s="29" t="e">
        <f t="shared" si="0"/>
        <v>#N/A</v>
      </c>
      <c r="Q22" s="38"/>
      <c r="AE22" s="33"/>
      <c r="AF22" s="33"/>
      <c r="AG22" s="33"/>
      <c r="AH22" s="33"/>
      <c r="AI22" s="33"/>
      <c r="AJ22" s="33"/>
      <c r="AK22" s="33"/>
      <c r="AL22" s="33"/>
    </row>
    <row r="23" spans="1:38" x14ac:dyDescent="0.2">
      <c r="A23" s="22">
        <v>201502</v>
      </c>
      <c r="B23" s="23">
        <f t="shared" si="1"/>
        <v>42036</v>
      </c>
      <c r="C23" s="24">
        <v>0</v>
      </c>
      <c r="D23" s="24">
        <v>8736807.9100000001</v>
      </c>
      <c r="E23" s="25">
        <v>1.02519738954698E-2</v>
      </c>
      <c r="F23" s="25">
        <v>9.5770000000000004E-3</v>
      </c>
      <c r="G23" s="26">
        <v>7.0478635843145065E-2</v>
      </c>
      <c r="H23" s="27">
        <f t="shared" si="2"/>
        <v>7.0478635843145065</v>
      </c>
      <c r="I23" s="28">
        <f t="shared" si="3"/>
        <v>8736807.9100000001</v>
      </c>
      <c r="J23" s="28" t="e">
        <f t="shared" si="4"/>
        <v>#N/A</v>
      </c>
      <c r="K23" s="28" t="e">
        <f t="shared" si="5"/>
        <v>#N/A</v>
      </c>
      <c r="L23" s="28" t="e">
        <f t="shared" si="6"/>
        <v>#N/A</v>
      </c>
      <c r="M23" s="28" t="e">
        <f t="shared" si="7"/>
        <v>#N/A</v>
      </c>
      <c r="N23" s="28" t="e">
        <f t="shared" si="8"/>
        <v>#N/A</v>
      </c>
      <c r="O23" s="28" t="e">
        <f t="shared" si="9"/>
        <v>#N/A</v>
      </c>
      <c r="P23" s="29" t="e">
        <f t="shared" si="0"/>
        <v>#N/A</v>
      </c>
      <c r="Q23" s="38"/>
      <c r="AE23" s="33"/>
      <c r="AF23" s="33"/>
      <c r="AG23" s="33"/>
      <c r="AH23" s="33"/>
      <c r="AI23" s="33"/>
      <c r="AJ23" s="33"/>
      <c r="AK23" s="33"/>
      <c r="AL23" s="33"/>
    </row>
    <row r="24" spans="1:38" x14ac:dyDescent="0.2">
      <c r="A24" s="22">
        <v>201503</v>
      </c>
      <c r="B24" s="23">
        <f t="shared" si="1"/>
        <v>42064</v>
      </c>
      <c r="C24" s="24">
        <v>0</v>
      </c>
      <c r="D24" s="24">
        <v>9724025.0899999999</v>
      </c>
      <c r="E24" s="25">
        <v>1.00503790073581E-2</v>
      </c>
      <c r="F24" s="25">
        <v>9.6450000000000008E-3</v>
      </c>
      <c r="G24" s="26">
        <v>4.2029964474660453E-2</v>
      </c>
      <c r="H24" s="27">
        <f t="shared" si="2"/>
        <v>4.2029964474660453</v>
      </c>
      <c r="I24" s="28">
        <f t="shared" si="3"/>
        <v>9724025.0899999999</v>
      </c>
      <c r="J24" s="28" t="e">
        <f t="shared" si="4"/>
        <v>#N/A</v>
      </c>
      <c r="K24" s="28" t="e">
        <f t="shared" si="5"/>
        <v>#N/A</v>
      </c>
      <c r="L24" s="28" t="e">
        <f t="shared" si="6"/>
        <v>#N/A</v>
      </c>
      <c r="M24" s="28" t="e">
        <f t="shared" si="7"/>
        <v>#N/A</v>
      </c>
      <c r="N24" s="28" t="e">
        <f t="shared" si="8"/>
        <v>#N/A</v>
      </c>
      <c r="O24" s="28" t="e">
        <f t="shared" si="9"/>
        <v>#N/A</v>
      </c>
      <c r="P24" s="29" t="e">
        <f t="shared" si="0"/>
        <v>#N/A</v>
      </c>
      <c r="Q24" s="38"/>
      <c r="AE24" s="33"/>
      <c r="AF24" s="33"/>
      <c r="AG24" s="33"/>
      <c r="AH24" s="33"/>
      <c r="AI24" s="33"/>
      <c r="AJ24" s="33"/>
      <c r="AK24" s="33"/>
      <c r="AL24" s="33"/>
    </row>
    <row r="25" spans="1:38" x14ac:dyDescent="0.2">
      <c r="A25" s="22">
        <v>201504</v>
      </c>
      <c r="B25" s="23">
        <f t="shared" si="1"/>
        <v>42095</v>
      </c>
      <c r="C25" s="24">
        <v>0</v>
      </c>
      <c r="D25" s="24">
        <v>6156229.6100000003</v>
      </c>
      <c r="E25" s="25">
        <v>9.77342631475683E-3</v>
      </c>
      <c r="F25" s="25">
        <v>9.6159999999999995E-3</v>
      </c>
      <c r="G25" s="26">
        <v>1.6371288972216069E-2</v>
      </c>
      <c r="H25" s="27">
        <f t="shared" si="2"/>
        <v>1.6371288972216069</v>
      </c>
      <c r="I25" s="28">
        <f t="shared" si="3"/>
        <v>6156229.6100000003</v>
      </c>
      <c r="J25" s="28" t="e">
        <f t="shared" si="4"/>
        <v>#N/A</v>
      </c>
      <c r="K25" s="28" t="e">
        <f t="shared" si="5"/>
        <v>#N/A</v>
      </c>
      <c r="L25" s="28" t="e">
        <f t="shared" si="6"/>
        <v>#N/A</v>
      </c>
      <c r="M25" s="28" t="e">
        <f t="shared" si="7"/>
        <v>#N/A</v>
      </c>
      <c r="N25" s="28" t="e">
        <f t="shared" si="8"/>
        <v>#N/A</v>
      </c>
      <c r="O25" s="28" t="e">
        <f t="shared" si="9"/>
        <v>#N/A</v>
      </c>
      <c r="P25" s="29" t="e">
        <f t="shared" si="0"/>
        <v>#N/A</v>
      </c>
      <c r="Q25" s="38"/>
      <c r="AE25" s="33"/>
      <c r="AF25" s="33"/>
      <c r="AG25" s="33"/>
      <c r="AH25" s="33"/>
      <c r="AI25" s="33"/>
      <c r="AJ25" s="33"/>
      <c r="AK25" s="33"/>
      <c r="AL25" s="33"/>
    </row>
    <row r="26" spans="1:38" x14ac:dyDescent="0.2">
      <c r="A26" s="22">
        <v>201505</v>
      </c>
      <c r="B26" s="23">
        <f t="shared" si="1"/>
        <v>42125</v>
      </c>
      <c r="C26" s="24">
        <v>0</v>
      </c>
      <c r="D26" s="24">
        <v>4210218.1100000003</v>
      </c>
      <c r="E26" s="25">
        <v>9.6972834097468902E-3</v>
      </c>
      <c r="F26" s="25">
        <v>9.502E-3</v>
      </c>
      <c r="G26" s="26">
        <v>2.0551821695105277E-2</v>
      </c>
      <c r="H26" s="27">
        <f t="shared" si="2"/>
        <v>2.0551821695105277</v>
      </c>
      <c r="I26" s="28">
        <f t="shared" si="3"/>
        <v>4210218.1100000003</v>
      </c>
      <c r="J26" s="28" t="e">
        <f t="shared" si="4"/>
        <v>#N/A</v>
      </c>
      <c r="K26" s="28" t="e">
        <f t="shared" si="5"/>
        <v>#N/A</v>
      </c>
      <c r="L26" s="28" t="e">
        <f t="shared" si="6"/>
        <v>#N/A</v>
      </c>
      <c r="M26" s="28" t="e">
        <f t="shared" si="7"/>
        <v>#N/A</v>
      </c>
      <c r="N26" s="28" t="e">
        <f t="shared" si="8"/>
        <v>#N/A</v>
      </c>
      <c r="O26" s="28" t="e">
        <f t="shared" si="9"/>
        <v>#N/A</v>
      </c>
      <c r="P26" s="29" t="e">
        <f t="shared" si="0"/>
        <v>#N/A</v>
      </c>
      <c r="Q26" s="38"/>
      <c r="AE26" s="33"/>
      <c r="AF26" s="33"/>
      <c r="AG26" s="33"/>
      <c r="AH26" s="33"/>
      <c r="AI26" s="33"/>
      <c r="AJ26" s="33"/>
      <c r="AK26" s="33"/>
      <c r="AL26" s="33"/>
    </row>
    <row r="27" spans="1:38" x14ac:dyDescent="0.2">
      <c r="A27" s="22">
        <v>201506</v>
      </c>
      <c r="B27" s="23">
        <f t="shared" si="1"/>
        <v>42156</v>
      </c>
      <c r="C27" s="24">
        <v>0</v>
      </c>
      <c r="D27" s="24">
        <v>4428531.82</v>
      </c>
      <c r="E27" s="25">
        <v>9.7860101015384594E-3</v>
      </c>
      <c r="F27" s="25">
        <v>9.4999999999999998E-3</v>
      </c>
      <c r="G27" s="26">
        <v>3.0106326477732592E-2</v>
      </c>
      <c r="H27" s="27">
        <f t="shared" si="2"/>
        <v>3.0106326477732592</v>
      </c>
      <c r="I27" s="28">
        <f t="shared" si="3"/>
        <v>4428531.82</v>
      </c>
      <c r="J27" s="28" t="e">
        <f t="shared" si="4"/>
        <v>#N/A</v>
      </c>
      <c r="K27" s="28" t="e">
        <f t="shared" si="5"/>
        <v>#N/A</v>
      </c>
      <c r="L27" s="28" t="e">
        <f t="shared" si="6"/>
        <v>#N/A</v>
      </c>
      <c r="M27" s="28" t="e">
        <f t="shared" si="7"/>
        <v>#N/A</v>
      </c>
      <c r="N27" s="28" t="e">
        <f t="shared" si="8"/>
        <v>#N/A</v>
      </c>
      <c r="O27" s="28" t="e">
        <f t="shared" si="9"/>
        <v>#N/A</v>
      </c>
      <c r="P27" s="29" t="e">
        <f t="shared" si="0"/>
        <v>#N/A</v>
      </c>
      <c r="Q27" s="38"/>
      <c r="AE27" s="33"/>
      <c r="AF27" s="33"/>
      <c r="AG27" s="33"/>
      <c r="AH27" s="33"/>
      <c r="AI27" s="33"/>
      <c r="AJ27" s="33"/>
      <c r="AK27" s="33"/>
      <c r="AL27" s="33"/>
    </row>
    <row r="28" spans="1:38" x14ac:dyDescent="0.2">
      <c r="A28" s="22">
        <v>201507</v>
      </c>
      <c r="B28" s="23">
        <f t="shared" si="1"/>
        <v>42186</v>
      </c>
      <c r="C28" s="24">
        <v>0</v>
      </c>
      <c r="D28" s="24">
        <v>5824909.7699999996</v>
      </c>
      <c r="E28" s="25">
        <v>1.0399989034519601E-2</v>
      </c>
      <c r="F28" s="25">
        <v>9.6050000000000007E-3</v>
      </c>
      <c r="G28" s="26">
        <v>8.2768249299281615E-2</v>
      </c>
      <c r="H28" s="27">
        <f t="shared" si="2"/>
        <v>8.2768249299281607</v>
      </c>
      <c r="I28" s="28">
        <f t="shared" si="3"/>
        <v>5824909.7699999996</v>
      </c>
      <c r="J28" s="28" t="e">
        <f t="shared" si="4"/>
        <v>#N/A</v>
      </c>
      <c r="K28" s="28" t="e">
        <f t="shared" si="5"/>
        <v>#N/A</v>
      </c>
      <c r="L28" s="28" t="e">
        <f t="shared" si="6"/>
        <v>#N/A</v>
      </c>
      <c r="M28" s="28" t="e">
        <f t="shared" si="7"/>
        <v>#N/A</v>
      </c>
      <c r="N28" s="28" t="e">
        <f t="shared" si="8"/>
        <v>#N/A</v>
      </c>
      <c r="O28" s="28" t="e">
        <f t="shared" si="9"/>
        <v>#N/A</v>
      </c>
      <c r="P28" s="29" t="e">
        <f t="shared" si="0"/>
        <v>#N/A</v>
      </c>
      <c r="Q28" s="38"/>
      <c r="AE28" s="33"/>
      <c r="AF28" s="33"/>
      <c r="AG28" s="33"/>
      <c r="AH28" s="33"/>
      <c r="AI28" s="33"/>
      <c r="AJ28" s="33"/>
      <c r="AK28" s="33"/>
      <c r="AL28" s="33"/>
    </row>
    <row r="29" spans="1:38" x14ac:dyDescent="0.2">
      <c r="A29" s="22">
        <v>201508</v>
      </c>
      <c r="B29" s="23">
        <f t="shared" si="1"/>
        <v>42217</v>
      </c>
      <c r="C29" s="24">
        <v>0</v>
      </c>
      <c r="D29" s="24">
        <v>5594321.4000000004</v>
      </c>
      <c r="E29" s="25">
        <v>1.0275944751769701E-2</v>
      </c>
      <c r="F29" s="25">
        <v>9.6360000000000005E-3</v>
      </c>
      <c r="G29" s="26">
        <v>6.6411867140898639E-2</v>
      </c>
      <c r="H29" s="27">
        <f t="shared" si="2"/>
        <v>6.6411867140898639</v>
      </c>
      <c r="I29" s="28">
        <f t="shared" si="3"/>
        <v>5594321.4000000004</v>
      </c>
      <c r="J29" s="28" t="e">
        <f t="shared" si="4"/>
        <v>#N/A</v>
      </c>
      <c r="K29" s="28" t="e">
        <f t="shared" si="5"/>
        <v>#N/A</v>
      </c>
      <c r="L29" s="28" t="e">
        <f t="shared" si="6"/>
        <v>#N/A</v>
      </c>
      <c r="M29" s="28" t="e">
        <f t="shared" si="7"/>
        <v>#N/A</v>
      </c>
      <c r="N29" s="28" t="e">
        <f t="shared" si="8"/>
        <v>#N/A</v>
      </c>
      <c r="O29" s="28" t="e">
        <f t="shared" si="9"/>
        <v>#N/A</v>
      </c>
      <c r="P29" s="29" t="e">
        <f t="shared" si="0"/>
        <v>#N/A</v>
      </c>
      <c r="Q29" s="38"/>
      <c r="AE29" s="33"/>
      <c r="AF29" s="33"/>
      <c r="AG29" s="33"/>
      <c r="AH29" s="33"/>
      <c r="AI29" s="33"/>
      <c r="AJ29" s="33"/>
      <c r="AK29" s="33"/>
      <c r="AL29" s="33"/>
    </row>
    <row r="30" spans="1:38" x14ac:dyDescent="0.2">
      <c r="A30" s="22">
        <v>201509</v>
      </c>
      <c r="B30" s="23">
        <f t="shared" si="1"/>
        <v>42248</v>
      </c>
      <c r="C30" s="24">
        <v>0</v>
      </c>
      <c r="D30" s="24">
        <v>6654246.71</v>
      </c>
      <c r="E30" s="25">
        <v>1.12404659203194E-2</v>
      </c>
      <c r="F30" s="25">
        <v>9.6950000000000005E-3</v>
      </c>
      <c r="G30" s="26">
        <v>0.15940855289524491</v>
      </c>
      <c r="H30" s="27">
        <f t="shared" si="2"/>
        <v>15.940855289524492</v>
      </c>
      <c r="I30" s="28">
        <f t="shared" si="3"/>
        <v>6654246.71</v>
      </c>
      <c r="J30" s="28" t="e">
        <f t="shared" si="4"/>
        <v>#N/A</v>
      </c>
      <c r="K30" s="28" t="e">
        <f t="shared" si="5"/>
        <v>#N/A</v>
      </c>
      <c r="L30" s="28" t="e">
        <f t="shared" si="6"/>
        <v>#N/A</v>
      </c>
      <c r="M30" s="28" t="e">
        <f t="shared" si="7"/>
        <v>#N/A</v>
      </c>
      <c r="N30" s="28" t="e">
        <f t="shared" si="8"/>
        <v>#N/A</v>
      </c>
      <c r="O30" s="28" t="e">
        <f t="shared" si="9"/>
        <v>#N/A</v>
      </c>
      <c r="P30" s="29" t="e">
        <f t="shared" si="0"/>
        <v>#N/A</v>
      </c>
      <c r="Q30" s="38"/>
      <c r="AE30" s="33"/>
      <c r="AF30" s="33"/>
      <c r="AG30" s="33"/>
      <c r="AH30" s="33"/>
      <c r="AI30" s="33"/>
      <c r="AJ30" s="33"/>
      <c r="AK30" s="33"/>
      <c r="AL30" s="33"/>
    </row>
    <row r="31" spans="1:38" x14ac:dyDescent="0.2">
      <c r="A31" s="22">
        <v>201510</v>
      </c>
      <c r="B31" s="23">
        <f t="shared" si="1"/>
        <v>42278</v>
      </c>
      <c r="C31" s="24">
        <v>0</v>
      </c>
      <c r="D31" s="24">
        <v>12409567.18</v>
      </c>
      <c r="E31" s="25">
        <v>1.1750078883675E-2</v>
      </c>
      <c r="F31" s="25">
        <v>9.7750000000000007E-3</v>
      </c>
      <c r="G31" s="26">
        <v>0.20205410574680305</v>
      </c>
      <c r="H31" s="27">
        <f t="shared" si="2"/>
        <v>20.205410574680304</v>
      </c>
      <c r="I31" s="28">
        <f t="shared" si="3"/>
        <v>12409567.18</v>
      </c>
      <c r="J31" s="28" t="e">
        <f t="shared" si="4"/>
        <v>#N/A</v>
      </c>
      <c r="K31" s="28" t="e">
        <f t="shared" si="5"/>
        <v>#N/A</v>
      </c>
      <c r="L31" s="28" t="e">
        <f t="shared" si="6"/>
        <v>#N/A</v>
      </c>
      <c r="M31" s="28" t="e">
        <f t="shared" si="7"/>
        <v>#N/A</v>
      </c>
      <c r="N31" s="28" t="e">
        <f t="shared" si="8"/>
        <v>#N/A</v>
      </c>
      <c r="O31" s="28" t="e">
        <f t="shared" si="9"/>
        <v>#N/A</v>
      </c>
      <c r="P31" s="29" t="e">
        <f t="shared" si="0"/>
        <v>#N/A</v>
      </c>
      <c r="Q31" s="38"/>
      <c r="AE31" s="33"/>
      <c r="AF31" s="33"/>
      <c r="AG31" s="33"/>
      <c r="AH31" s="33"/>
      <c r="AI31" s="33"/>
      <c r="AJ31" s="33"/>
      <c r="AK31" s="33"/>
      <c r="AL31" s="33"/>
    </row>
    <row r="32" spans="1:38" x14ac:dyDescent="0.2">
      <c r="A32" s="22">
        <v>201511</v>
      </c>
      <c r="B32" s="23">
        <f t="shared" si="1"/>
        <v>42309</v>
      </c>
      <c r="C32" s="24">
        <v>0</v>
      </c>
      <c r="D32" s="24">
        <v>13709184.949999999</v>
      </c>
      <c r="E32" s="25">
        <v>1.16507916189992E-2</v>
      </c>
      <c r="F32" s="25">
        <v>9.7269999999999995E-3</v>
      </c>
      <c r="G32" s="26">
        <v>0.19777851536950752</v>
      </c>
      <c r="H32" s="27">
        <f t="shared" si="2"/>
        <v>19.777851536950752</v>
      </c>
      <c r="I32" s="28">
        <f t="shared" si="3"/>
        <v>13709184.949999999</v>
      </c>
      <c r="J32" s="28" t="e">
        <f t="shared" si="4"/>
        <v>#N/A</v>
      </c>
      <c r="K32" s="28" t="e">
        <f t="shared" si="5"/>
        <v>#N/A</v>
      </c>
      <c r="L32" s="28" t="e">
        <f t="shared" si="6"/>
        <v>#N/A</v>
      </c>
      <c r="M32" s="28" t="e">
        <f t="shared" si="7"/>
        <v>#N/A</v>
      </c>
      <c r="N32" s="28" t="e">
        <f t="shared" si="8"/>
        <v>#N/A</v>
      </c>
      <c r="O32" s="28" t="e">
        <f t="shared" si="9"/>
        <v>#N/A</v>
      </c>
      <c r="P32" s="29" t="e">
        <f t="shared" si="0"/>
        <v>#N/A</v>
      </c>
      <c r="Q32" s="38"/>
    </row>
    <row r="33" spans="1:38" x14ac:dyDescent="0.2">
      <c r="A33" s="22">
        <v>201512</v>
      </c>
      <c r="B33" s="23">
        <f t="shared" si="1"/>
        <v>42339</v>
      </c>
      <c r="C33" s="24">
        <v>0</v>
      </c>
      <c r="D33" s="24">
        <v>15260843.449999999</v>
      </c>
      <c r="E33" s="25">
        <v>1.1563583057796201E-2</v>
      </c>
      <c r="F33" s="25">
        <v>1.0670000000000001E-2</v>
      </c>
      <c r="G33" s="26">
        <v>8.3747240655688948E-2</v>
      </c>
      <c r="H33" s="27">
        <f t="shared" si="2"/>
        <v>8.3747240655688948</v>
      </c>
      <c r="I33" s="28">
        <f t="shared" si="3"/>
        <v>15260843.449999999</v>
      </c>
      <c r="J33" s="28" t="e">
        <f t="shared" si="4"/>
        <v>#N/A</v>
      </c>
      <c r="K33" s="28" t="e">
        <f t="shared" si="5"/>
        <v>#N/A</v>
      </c>
      <c r="L33" s="28" t="e">
        <f t="shared" si="6"/>
        <v>#N/A</v>
      </c>
      <c r="M33" s="28" t="e">
        <f t="shared" si="7"/>
        <v>#N/A</v>
      </c>
      <c r="N33" s="28" t="e">
        <f t="shared" si="8"/>
        <v>#N/A</v>
      </c>
      <c r="O33" s="28" t="e">
        <f t="shared" si="9"/>
        <v>#N/A</v>
      </c>
      <c r="P33" s="29" t="e">
        <f t="shared" si="0"/>
        <v>#N/A</v>
      </c>
      <c r="Q33" s="38"/>
      <c r="AE33" s="1" t="s">
        <v>21</v>
      </c>
      <c r="AF33" s="1"/>
      <c r="AG33" s="1"/>
      <c r="AH33" s="1"/>
      <c r="AI33" s="1"/>
      <c r="AJ33" s="1"/>
      <c r="AK33" s="1"/>
      <c r="AL33" s="1"/>
    </row>
    <row r="34" spans="1:38" x14ac:dyDescent="0.2">
      <c r="A34" s="22">
        <v>201601</v>
      </c>
      <c r="B34" s="23">
        <f t="shared" si="1"/>
        <v>42370</v>
      </c>
      <c r="C34" s="24">
        <v>156327.34</v>
      </c>
      <c r="D34" s="24">
        <v>17435254.23</v>
      </c>
      <c r="E34" s="25">
        <v>1.15904763484844E-2</v>
      </c>
      <c r="F34" s="25">
        <v>1.0848E-2</v>
      </c>
      <c r="G34" s="26">
        <v>6.8443616195095869E-2</v>
      </c>
      <c r="H34" s="27">
        <f t="shared" si="2"/>
        <v>6.8443616195095869</v>
      </c>
      <c r="I34" s="28" t="e">
        <f t="shared" si="3"/>
        <v>#N/A</v>
      </c>
      <c r="J34" s="28" t="e">
        <f t="shared" si="4"/>
        <v>#N/A</v>
      </c>
      <c r="K34" s="28">
        <f t="shared" si="5"/>
        <v>17435254.23</v>
      </c>
      <c r="L34" s="28" t="e">
        <f t="shared" si="6"/>
        <v>#N/A</v>
      </c>
      <c r="M34" s="28" t="e">
        <f t="shared" si="7"/>
        <v>#N/A</v>
      </c>
      <c r="N34" s="28">
        <f t="shared" si="8"/>
        <v>17435254.23</v>
      </c>
      <c r="O34" s="28" t="e">
        <f t="shared" si="9"/>
        <v>#N/A</v>
      </c>
      <c r="P34" s="29">
        <f>IF(C34=0,NA(),IF(AND(C34&gt;=$S$3,C34&lt;$T$3),(E34/F34-1+($U$6*$U$3)),IF(AND(C34&gt;=$T$3,C34&lt;$T$4),(E34/F34-1+($U$6*$U$4)),IF(C34&gt;=$S$5,(E34/F34-1+($U$6*$U$5)),NA()))))</f>
        <v>0.34744361619509589</v>
      </c>
      <c r="Q34" s="38"/>
      <c r="AE34" s="32" t="s">
        <v>28</v>
      </c>
      <c r="AF34" s="32"/>
      <c r="AG34" s="32"/>
      <c r="AH34" s="32"/>
      <c r="AI34" s="32"/>
      <c r="AJ34" s="32"/>
      <c r="AK34" s="32"/>
      <c r="AL34" s="32"/>
    </row>
    <row r="35" spans="1:38" x14ac:dyDescent="0.2">
      <c r="A35" s="22">
        <v>201602</v>
      </c>
      <c r="B35" s="23">
        <f t="shared" si="1"/>
        <v>42401</v>
      </c>
      <c r="C35" s="24">
        <v>166314.28</v>
      </c>
      <c r="D35" s="24">
        <v>19110710.690000001</v>
      </c>
      <c r="E35" s="25">
        <v>1.1569702065495201E-2</v>
      </c>
      <c r="F35" s="25">
        <v>1.047E-2</v>
      </c>
      <c r="G35" s="26">
        <v>0.10503362612179568</v>
      </c>
      <c r="H35" s="27">
        <f t="shared" si="2"/>
        <v>10.503362612179568</v>
      </c>
      <c r="I35" s="28" t="e">
        <f t="shared" si="3"/>
        <v>#N/A</v>
      </c>
      <c r="J35" s="28" t="e">
        <f t="shared" si="4"/>
        <v>#N/A</v>
      </c>
      <c r="K35" s="28">
        <f t="shared" si="5"/>
        <v>19110710.690000001</v>
      </c>
      <c r="L35" s="28" t="e">
        <f t="shared" si="6"/>
        <v>#N/A</v>
      </c>
      <c r="M35" s="28" t="e">
        <f t="shared" si="7"/>
        <v>#N/A</v>
      </c>
      <c r="N35" s="28">
        <f t="shared" si="8"/>
        <v>19110710.690000001</v>
      </c>
      <c r="O35" s="28" t="e">
        <f t="shared" si="9"/>
        <v>#N/A</v>
      </c>
      <c r="P35" s="29">
        <f t="shared" ref="P35:P57" si="10">IF(C35=0,NA(),IF(AND(C35&gt;=$S$3,C35&lt;$T$3),(E35/F35-1+($U$6*$U$3)),IF(AND(C35&gt;=$T$3,C35&lt;$T$4),(E35/F35-1+($U$6*$U$4)),IF(C35&gt;=$S$5,(E35/F35-1+($U$6*$U$5)),NA()))))</f>
        <v>0.3840336261217957</v>
      </c>
      <c r="Q35" s="38"/>
      <c r="AE35" s="39"/>
      <c r="AF35" s="39"/>
      <c r="AG35" s="39"/>
      <c r="AH35" s="39"/>
      <c r="AI35" s="39"/>
      <c r="AJ35" s="39"/>
      <c r="AK35" s="39"/>
      <c r="AL35" s="39"/>
    </row>
    <row r="36" spans="1:38" x14ac:dyDescent="0.2">
      <c r="A36" s="22">
        <v>201603</v>
      </c>
      <c r="B36" s="23">
        <f t="shared" si="1"/>
        <v>42430</v>
      </c>
      <c r="C36" s="24">
        <v>278491.06</v>
      </c>
      <c r="D36" s="24">
        <v>24734400.309999999</v>
      </c>
      <c r="E36" s="25">
        <v>1.1573900834074301E-2</v>
      </c>
      <c r="F36" s="25">
        <v>1.0486000000000001E-2</v>
      </c>
      <c r="G36" s="26">
        <v>0.10374793382360292</v>
      </c>
      <c r="H36" s="27">
        <f t="shared" si="2"/>
        <v>10.374793382360291</v>
      </c>
      <c r="I36" s="28" t="e">
        <f t="shared" si="3"/>
        <v>#N/A</v>
      </c>
      <c r="J36" s="28" t="e">
        <f t="shared" si="4"/>
        <v>#N/A</v>
      </c>
      <c r="K36" s="28" t="e">
        <f t="shared" si="5"/>
        <v>#N/A</v>
      </c>
      <c r="L36" s="28">
        <f t="shared" si="6"/>
        <v>24734400.309999999</v>
      </c>
      <c r="M36" s="28" t="e">
        <f t="shared" si="7"/>
        <v>#N/A</v>
      </c>
      <c r="N36" s="28" t="e">
        <f t="shared" si="8"/>
        <v>#N/A</v>
      </c>
      <c r="O36" s="28">
        <f t="shared" si="9"/>
        <v>24734400.309999999</v>
      </c>
      <c r="P36" s="29">
        <f t="shared" si="10"/>
        <v>0.3947479338236029</v>
      </c>
      <c r="Q36" s="38"/>
      <c r="AE36" s="39"/>
      <c r="AF36" s="39"/>
      <c r="AG36" s="39"/>
      <c r="AH36" s="39"/>
      <c r="AI36" s="39"/>
      <c r="AJ36" s="39"/>
      <c r="AK36" s="39"/>
      <c r="AL36" s="39"/>
    </row>
    <row r="37" spans="1:38" x14ac:dyDescent="0.2">
      <c r="A37" s="22">
        <v>201604</v>
      </c>
      <c r="B37" s="23">
        <f t="shared" si="1"/>
        <v>42461</v>
      </c>
      <c r="C37" s="24">
        <v>90772.06</v>
      </c>
      <c r="D37" s="24">
        <v>18800768.190000001</v>
      </c>
      <c r="E37" s="25">
        <v>1.15610377585076E-2</v>
      </c>
      <c r="F37" s="25">
        <v>1.0378E-2</v>
      </c>
      <c r="G37" s="26">
        <v>0.11399477341564856</v>
      </c>
      <c r="H37" s="27">
        <f t="shared" si="2"/>
        <v>11.399477341564857</v>
      </c>
      <c r="I37" s="28" t="e">
        <f t="shared" si="3"/>
        <v>#N/A</v>
      </c>
      <c r="J37" s="28">
        <f t="shared" si="4"/>
        <v>18800768.190000001</v>
      </c>
      <c r="K37" s="28" t="e">
        <f t="shared" si="5"/>
        <v>#N/A</v>
      </c>
      <c r="L37" s="28" t="e">
        <f t="shared" si="6"/>
        <v>#N/A</v>
      </c>
      <c r="M37" s="28">
        <f t="shared" si="7"/>
        <v>18800768.190000001</v>
      </c>
      <c r="N37" s="28" t="e">
        <f t="shared" si="8"/>
        <v>#N/A</v>
      </c>
      <c r="O37" s="28" t="e">
        <f t="shared" si="9"/>
        <v>#N/A</v>
      </c>
      <c r="P37" s="29">
        <f t="shared" si="10"/>
        <v>0.34499477341564855</v>
      </c>
      <c r="Q37" s="38"/>
      <c r="AE37" s="39"/>
      <c r="AF37" s="39"/>
      <c r="AG37" s="39"/>
      <c r="AH37" s="39"/>
      <c r="AI37" s="39"/>
      <c r="AJ37" s="39"/>
      <c r="AK37" s="39"/>
      <c r="AL37" s="39"/>
    </row>
    <row r="38" spans="1:38" x14ac:dyDescent="0.2">
      <c r="A38" s="22">
        <v>201605</v>
      </c>
      <c r="B38" s="23">
        <f t="shared" si="1"/>
        <v>42491</v>
      </c>
      <c r="C38" s="24">
        <v>60273.68</v>
      </c>
      <c r="D38" s="24">
        <v>16514636.91</v>
      </c>
      <c r="E38" s="25">
        <v>1.1492122532571199E-2</v>
      </c>
      <c r="F38" s="25">
        <v>1.0340999999999999E-2</v>
      </c>
      <c r="G38" s="26">
        <v>0.11131636520367461</v>
      </c>
      <c r="H38" s="27">
        <f t="shared" si="2"/>
        <v>11.131636520367461</v>
      </c>
      <c r="I38" s="28" t="e">
        <f t="shared" si="3"/>
        <v>#N/A</v>
      </c>
      <c r="J38" s="28">
        <f t="shared" si="4"/>
        <v>16514636.91</v>
      </c>
      <c r="K38" s="28" t="e">
        <f t="shared" si="5"/>
        <v>#N/A</v>
      </c>
      <c r="L38" s="28" t="e">
        <f t="shared" si="6"/>
        <v>#N/A</v>
      </c>
      <c r="M38" s="28">
        <f t="shared" si="7"/>
        <v>16514636.91</v>
      </c>
      <c r="N38" s="28" t="e">
        <f t="shared" si="8"/>
        <v>#N/A</v>
      </c>
      <c r="O38" s="28" t="e">
        <f t="shared" si="9"/>
        <v>#N/A</v>
      </c>
      <c r="P38" s="29">
        <f t="shared" si="10"/>
        <v>0.34231636520367459</v>
      </c>
      <c r="Q38" s="38"/>
      <c r="AE38" s="39"/>
      <c r="AF38" s="39"/>
      <c r="AG38" s="39"/>
      <c r="AH38" s="39"/>
      <c r="AI38" s="39"/>
      <c r="AJ38" s="39"/>
      <c r="AK38" s="39"/>
      <c r="AL38" s="39"/>
    </row>
    <row r="39" spans="1:38" x14ac:dyDescent="0.2">
      <c r="A39" s="22">
        <v>201606</v>
      </c>
      <c r="B39" s="23">
        <f t="shared" si="1"/>
        <v>42522</v>
      </c>
      <c r="C39" s="24">
        <v>60051.38</v>
      </c>
      <c r="D39" s="24">
        <v>13441545.630000001</v>
      </c>
      <c r="E39" s="25">
        <v>1.1589674919527801E-2</v>
      </c>
      <c r="F39" s="25">
        <v>1.038E-2</v>
      </c>
      <c r="G39" s="26">
        <v>0.11653900958842001</v>
      </c>
      <c r="H39" s="27">
        <f t="shared" si="2"/>
        <v>11.653900958842002</v>
      </c>
      <c r="I39" s="28" t="e">
        <f t="shared" si="3"/>
        <v>#N/A</v>
      </c>
      <c r="J39" s="28">
        <f t="shared" si="4"/>
        <v>13441545.630000001</v>
      </c>
      <c r="K39" s="28" t="e">
        <f t="shared" si="5"/>
        <v>#N/A</v>
      </c>
      <c r="L39" s="28" t="e">
        <f t="shared" si="6"/>
        <v>#N/A</v>
      </c>
      <c r="M39" s="28">
        <f t="shared" si="7"/>
        <v>13441545.630000001</v>
      </c>
      <c r="N39" s="28" t="e">
        <f t="shared" si="8"/>
        <v>#N/A</v>
      </c>
      <c r="O39" s="28" t="e">
        <f t="shared" si="9"/>
        <v>#N/A</v>
      </c>
      <c r="P39" s="29">
        <f t="shared" si="10"/>
        <v>0.34753900958841999</v>
      </c>
      <c r="Q39" s="38"/>
      <c r="AE39" s="39"/>
      <c r="AF39" s="39"/>
      <c r="AG39" s="39"/>
      <c r="AH39" s="39"/>
      <c r="AI39" s="39"/>
      <c r="AJ39" s="39"/>
      <c r="AK39" s="39"/>
      <c r="AL39" s="39"/>
    </row>
    <row r="40" spans="1:38" x14ac:dyDescent="0.2">
      <c r="A40" s="22">
        <v>201607</v>
      </c>
      <c r="B40" s="23">
        <f t="shared" si="1"/>
        <v>42552</v>
      </c>
      <c r="C40" s="24">
        <v>176040.85</v>
      </c>
      <c r="D40" s="24">
        <v>25672796.760000002</v>
      </c>
      <c r="E40" s="25">
        <v>1.1541094899352801E-2</v>
      </c>
      <c r="F40" s="25">
        <v>1.0784E-2</v>
      </c>
      <c r="G40" s="26">
        <v>7.0205387551261156E-2</v>
      </c>
      <c r="H40" s="27">
        <f t="shared" si="2"/>
        <v>7.0205387551261156</v>
      </c>
      <c r="I40" s="28" t="e">
        <f t="shared" si="3"/>
        <v>#N/A</v>
      </c>
      <c r="J40" s="28" t="e">
        <f t="shared" si="4"/>
        <v>#N/A</v>
      </c>
      <c r="K40" s="28">
        <f t="shared" si="5"/>
        <v>25672796.760000002</v>
      </c>
      <c r="L40" s="28" t="e">
        <f t="shared" si="6"/>
        <v>#N/A</v>
      </c>
      <c r="M40" s="28" t="e">
        <f t="shared" si="7"/>
        <v>#N/A</v>
      </c>
      <c r="N40" s="28">
        <f t="shared" si="8"/>
        <v>25672796.760000002</v>
      </c>
      <c r="O40" s="28" t="e">
        <f t="shared" si="9"/>
        <v>#N/A</v>
      </c>
      <c r="P40" s="29">
        <f t="shared" si="10"/>
        <v>0.34920538755126118</v>
      </c>
      <c r="Q40" s="38"/>
      <c r="AE40" s="39"/>
      <c r="AF40" s="39"/>
      <c r="AG40" s="39"/>
      <c r="AH40" s="39"/>
      <c r="AI40" s="39"/>
      <c r="AJ40" s="39"/>
      <c r="AK40" s="39"/>
      <c r="AL40" s="39"/>
    </row>
    <row r="41" spans="1:38" x14ac:dyDescent="0.2">
      <c r="A41" s="22">
        <v>201608</v>
      </c>
      <c r="B41" s="23">
        <f t="shared" si="1"/>
        <v>42583</v>
      </c>
      <c r="C41" s="24">
        <v>123804.68</v>
      </c>
      <c r="D41" s="24">
        <v>21544595.48</v>
      </c>
      <c r="E41" s="25">
        <v>1.15935923696388E-2</v>
      </c>
      <c r="F41" s="25">
        <v>1.0991000000000001E-2</v>
      </c>
      <c r="G41" s="26">
        <v>5.4825982134364404E-2</v>
      </c>
      <c r="H41" s="27">
        <f t="shared" si="2"/>
        <v>5.4825982134364404</v>
      </c>
      <c r="I41" s="28" t="e">
        <f t="shared" si="3"/>
        <v>#N/A</v>
      </c>
      <c r="J41" s="28" t="e">
        <f t="shared" si="4"/>
        <v>#N/A</v>
      </c>
      <c r="K41" s="28">
        <f t="shared" si="5"/>
        <v>21544595.48</v>
      </c>
      <c r="L41" s="28" t="e">
        <f t="shared" si="6"/>
        <v>#N/A</v>
      </c>
      <c r="M41" s="28" t="e">
        <f t="shared" si="7"/>
        <v>#N/A</v>
      </c>
      <c r="N41" s="28">
        <f t="shared" si="8"/>
        <v>21544595.48</v>
      </c>
      <c r="O41" s="28" t="e">
        <f t="shared" si="9"/>
        <v>#N/A</v>
      </c>
      <c r="P41" s="29">
        <f t="shared" si="10"/>
        <v>0.33382598213436443</v>
      </c>
      <c r="Q41" s="38"/>
      <c r="AE41" s="39"/>
      <c r="AF41" s="39"/>
      <c r="AG41" s="39"/>
      <c r="AH41" s="39"/>
      <c r="AI41" s="39"/>
      <c r="AJ41" s="39"/>
      <c r="AK41" s="39"/>
      <c r="AL41" s="39"/>
    </row>
    <row r="42" spans="1:38" x14ac:dyDescent="0.2">
      <c r="A42" s="22">
        <v>201609</v>
      </c>
      <c r="B42" s="23">
        <f t="shared" si="1"/>
        <v>42614</v>
      </c>
      <c r="C42" s="24">
        <v>159101.41</v>
      </c>
      <c r="D42" s="24">
        <v>19761416.02</v>
      </c>
      <c r="E42" s="25">
        <v>1.1578020441995501E-2</v>
      </c>
      <c r="F42" s="25">
        <v>1.1056E-2</v>
      </c>
      <c r="G42" s="26">
        <v>4.7216031294817329E-2</v>
      </c>
      <c r="H42" s="27">
        <f t="shared" si="2"/>
        <v>4.7216031294817329</v>
      </c>
      <c r="I42" s="28" t="e">
        <f t="shared" si="3"/>
        <v>#N/A</v>
      </c>
      <c r="J42" s="28" t="e">
        <f t="shared" si="4"/>
        <v>#N/A</v>
      </c>
      <c r="K42" s="28">
        <f t="shared" si="5"/>
        <v>19761416.02</v>
      </c>
      <c r="L42" s="28" t="e">
        <f t="shared" si="6"/>
        <v>#N/A</v>
      </c>
      <c r="M42" s="28" t="e">
        <f t="shared" si="7"/>
        <v>#N/A</v>
      </c>
      <c r="N42" s="28">
        <f t="shared" si="8"/>
        <v>19761416.02</v>
      </c>
      <c r="O42" s="28" t="e">
        <f t="shared" si="9"/>
        <v>#N/A</v>
      </c>
      <c r="P42" s="29">
        <f t="shared" si="10"/>
        <v>0.32621603129481735</v>
      </c>
      <c r="Q42" s="38"/>
      <c r="AE42" s="39"/>
      <c r="AF42" s="39"/>
      <c r="AG42" s="39"/>
      <c r="AH42" s="39"/>
      <c r="AI42" s="39"/>
      <c r="AJ42" s="39"/>
      <c r="AK42" s="39"/>
      <c r="AL42" s="39"/>
    </row>
    <row r="43" spans="1:38" x14ac:dyDescent="0.2">
      <c r="A43" s="22">
        <v>201610</v>
      </c>
      <c r="B43" s="23">
        <f t="shared" si="1"/>
        <v>42644</v>
      </c>
      <c r="C43" s="24">
        <v>104321.3</v>
      </c>
      <c r="D43" s="24">
        <v>14875864.779999999</v>
      </c>
      <c r="E43" s="25">
        <v>1.1638531166125199E-2</v>
      </c>
      <c r="F43" s="25">
        <v>1.1041E-2</v>
      </c>
      <c r="G43" s="26">
        <v>5.4119297719880333E-2</v>
      </c>
      <c r="H43" s="27">
        <f t="shared" si="2"/>
        <v>5.4119297719880333</v>
      </c>
      <c r="I43" s="28" t="e">
        <f t="shared" si="3"/>
        <v>#N/A</v>
      </c>
      <c r="J43" s="28" t="e">
        <f t="shared" si="4"/>
        <v>#N/A</v>
      </c>
      <c r="K43" s="28">
        <f t="shared" si="5"/>
        <v>14875864.779999999</v>
      </c>
      <c r="L43" s="28" t="e">
        <f t="shared" si="6"/>
        <v>#N/A</v>
      </c>
      <c r="M43" s="28" t="e">
        <f t="shared" si="7"/>
        <v>#N/A</v>
      </c>
      <c r="N43" s="28">
        <f t="shared" si="8"/>
        <v>14875864.779999999</v>
      </c>
      <c r="O43" s="28" t="e">
        <f t="shared" si="9"/>
        <v>#N/A</v>
      </c>
      <c r="P43" s="29">
        <f t="shared" si="10"/>
        <v>0.33311929771988036</v>
      </c>
      <c r="Q43" s="38"/>
      <c r="AE43" s="39"/>
      <c r="AF43" s="39"/>
      <c r="AG43" s="39"/>
      <c r="AH43" s="39"/>
      <c r="AI43" s="39"/>
      <c r="AJ43" s="39"/>
      <c r="AK43" s="39"/>
      <c r="AL43" s="39"/>
    </row>
    <row r="44" spans="1:38" x14ac:dyDescent="0.2">
      <c r="A44" s="22">
        <v>201611</v>
      </c>
      <c r="B44" s="23">
        <f t="shared" si="1"/>
        <v>42675</v>
      </c>
      <c r="C44" s="24">
        <v>78046.649999999994</v>
      </c>
      <c r="D44" s="24">
        <v>17366077.23</v>
      </c>
      <c r="E44" s="25">
        <v>1.15528863783442E-2</v>
      </c>
      <c r="F44" s="25">
        <v>1.1476E-2</v>
      </c>
      <c r="G44" s="26">
        <v>6.6997541254967263E-3</v>
      </c>
      <c r="H44" s="27">
        <f t="shared" si="2"/>
        <v>0.66997541254967263</v>
      </c>
      <c r="I44" s="28" t="e">
        <f t="shared" si="3"/>
        <v>#N/A</v>
      </c>
      <c r="J44" s="28">
        <f t="shared" si="4"/>
        <v>17366077.23</v>
      </c>
      <c r="K44" s="28" t="e">
        <f t="shared" si="5"/>
        <v>#N/A</v>
      </c>
      <c r="L44" s="28" t="e">
        <f t="shared" si="6"/>
        <v>#N/A</v>
      </c>
      <c r="M44" s="28">
        <f t="shared" si="7"/>
        <v>17366077.23</v>
      </c>
      <c r="N44" s="28" t="e">
        <f t="shared" si="8"/>
        <v>#N/A</v>
      </c>
      <c r="O44" s="28" t="e">
        <f t="shared" si="9"/>
        <v>#N/A</v>
      </c>
      <c r="P44" s="29">
        <f t="shared" si="10"/>
        <v>0.23769975412549671</v>
      </c>
      <c r="Q44" s="38"/>
      <c r="AE44" s="39"/>
      <c r="AF44" s="39"/>
      <c r="AG44" s="39"/>
      <c r="AH44" s="39"/>
      <c r="AI44" s="39"/>
      <c r="AJ44" s="39"/>
      <c r="AK44" s="39"/>
      <c r="AL44" s="39"/>
    </row>
    <row r="45" spans="1:38" x14ac:dyDescent="0.2">
      <c r="A45" s="22">
        <v>201612</v>
      </c>
      <c r="B45" s="23">
        <f t="shared" si="1"/>
        <v>42705</v>
      </c>
      <c r="C45" s="24">
        <v>186448.62</v>
      </c>
      <c r="D45" s="24">
        <v>11567996.9</v>
      </c>
      <c r="E45" s="25">
        <v>1.1170706326488899E-2</v>
      </c>
      <c r="F45" s="25">
        <v>1.1527000000000001E-2</v>
      </c>
      <c r="G45" s="26">
        <v>-3.0909488462835255E-2</v>
      </c>
      <c r="H45" s="27">
        <f t="shared" si="2"/>
        <v>-3.0909488462835255</v>
      </c>
      <c r="I45" s="28" t="e">
        <f t="shared" si="3"/>
        <v>#N/A</v>
      </c>
      <c r="J45" s="28" t="e">
        <f t="shared" si="4"/>
        <v>#N/A</v>
      </c>
      <c r="K45" s="28">
        <f t="shared" si="5"/>
        <v>11567996.9</v>
      </c>
      <c r="L45" s="28" t="e">
        <f t="shared" si="6"/>
        <v>#N/A</v>
      </c>
      <c r="M45" s="28" t="e">
        <f t="shared" si="7"/>
        <v>#N/A</v>
      </c>
      <c r="N45" s="28">
        <f t="shared" si="8"/>
        <v>11567996.9</v>
      </c>
      <c r="O45" s="28" t="e">
        <f t="shared" si="9"/>
        <v>#N/A</v>
      </c>
      <c r="P45" s="29">
        <f t="shared" si="10"/>
        <v>0.24809051153716477</v>
      </c>
      <c r="Q45" s="38"/>
      <c r="AE45" s="39"/>
      <c r="AF45" s="39"/>
      <c r="AG45" s="39"/>
      <c r="AH45" s="39"/>
      <c r="AI45" s="39"/>
      <c r="AJ45" s="39"/>
      <c r="AK45" s="39"/>
      <c r="AL45" s="39"/>
    </row>
    <row r="46" spans="1:38" x14ac:dyDescent="0.2">
      <c r="A46" s="22">
        <v>201701</v>
      </c>
      <c r="B46" s="23">
        <f t="shared" si="1"/>
        <v>42736</v>
      </c>
      <c r="C46" s="24">
        <v>344045.18</v>
      </c>
      <c r="D46" s="24">
        <v>19293754.670000002</v>
      </c>
      <c r="E46" s="25">
        <v>1.1490652575561601E-2</v>
      </c>
      <c r="F46" s="25">
        <v>1.1554999999999999E-2</v>
      </c>
      <c r="G46" s="26">
        <v>-5.5687948453828628E-3</v>
      </c>
      <c r="H46" s="27">
        <f t="shared" si="2"/>
        <v>-0.55687948453828628</v>
      </c>
      <c r="I46" s="28" t="e">
        <f t="shared" si="3"/>
        <v>#N/A</v>
      </c>
      <c r="J46" s="28" t="e">
        <f t="shared" si="4"/>
        <v>#N/A</v>
      </c>
      <c r="K46" s="28" t="e">
        <f t="shared" si="5"/>
        <v>#N/A</v>
      </c>
      <c r="L46" s="28">
        <f t="shared" si="6"/>
        <v>19293754.670000002</v>
      </c>
      <c r="M46" s="28" t="e">
        <f t="shared" si="7"/>
        <v>#N/A</v>
      </c>
      <c r="N46" s="28" t="e">
        <f t="shared" si="8"/>
        <v>#N/A</v>
      </c>
      <c r="O46" s="28">
        <f t="shared" si="9"/>
        <v>19293754.670000002</v>
      </c>
      <c r="P46" s="29">
        <f t="shared" si="10"/>
        <v>0.28543120515461712</v>
      </c>
      <c r="Q46" s="38"/>
      <c r="AE46" s="39"/>
      <c r="AF46" s="39"/>
      <c r="AG46" s="39"/>
      <c r="AH46" s="39"/>
      <c r="AI46" s="39"/>
      <c r="AJ46" s="39"/>
      <c r="AK46" s="39"/>
      <c r="AL46" s="39"/>
    </row>
    <row r="47" spans="1:38" x14ac:dyDescent="0.2">
      <c r="A47" s="22">
        <v>201702</v>
      </c>
      <c r="B47" s="23">
        <f t="shared" si="1"/>
        <v>42767</v>
      </c>
      <c r="C47" s="24">
        <v>263404.59999999998</v>
      </c>
      <c r="D47" s="24">
        <v>15035322.619999999</v>
      </c>
      <c r="E47" s="25">
        <v>1.1526296234316599E-2</v>
      </c>
      <c r="F47" s="25">
        <v>1.1636000000000001E-2</v>
      </c>
      <c r="G47" s="26">
        <v>-9.427961987229394E-3</v>
      </c>
      <c r="H47" s="27">
        <f t="shared" si="2"/>
        <v>-0.9427961987229394</v>
      </c>
      <c r="I47" s="28" t="e">
        <f t="shared" si="3"/>
        <v>#N/A</v>
      </c>
      <c r="J47" s="28" t="e">
        <f t="shared" si="4"/>
        <v>#N/A</v>
      </c>
      <c r="K47" s="28" t="e">
        <f t="shared" si="5"/>
        <v>#N/A</v>
      </c>
      <c r="L47" s="28">
        <f t="shared" si="6"/>
        <v>15035322.619999999</v>
      </c>
      <c r="M47" s="28" t="e">
        <f t="shared" si="7"/>
        <v>#N/A</v>
      </c>
      <c r="N47" s="28" t="e">
        <f t="shared" si="8"/>
        <v>#N/A</v>
      </c>
      <c r="O47" s="28">
        <f t="shared" si="9"/>
        <v>15035322.619999999</v>
      </c>
      <c r="P47" s="29">
        <f t="shared" si="10"/>
        <v>0.28157203801277059</v>
      </c>
      <c r="Q47" s="38"/>
      <c r="AE47" s="39"/>
      <c r="AF47" s="39"/>
      <c r="AG47" s="39"/>
      <c r="AH47" s="39"/>
      <c r="AI47" s="39"/>
      <c r="AJ47" s="39"/>
      <c r="AK47" s="39"/>
      <c r="AL47" s="39"/>
    </row>
    <row r="48" spans="1:38" x14ac:dyDescent="0.2">
      <c r="A48" s="22">
        <v>201703</v>
      </c>
      <c r="B48" s="23">
        <f t="shared" si="1"/>
        <v>42795</v>
      </c>
      <c r="C48" s="24">
        <v>174100.43</v>
      </c>
      <c r="D48" s="24">
        <v>17511816.449999999</v>
      </c>
      <c r="E48" s="25">
        <v>1.16945978069529E-2</v>
      </c>
      <c r="F48" s="25">
        <v>1.1747E-2</v>
      </c>
      <c r="G48" s="26">
        <v>-4.4609000635993379E-3</v>
      </c>
      <c r="H48" s="27">
        <f t="shared" si="2"/>
        <v>-0.44609000635993379</v>
      </c>
      <c r="I48" s="28" t="e">
        <f t="shared" si="3"/>
        <v>#N/A</v>
      </c>
      <c r="J48" s="28" t="e">
        <f t="shared" si="4"/>
        <v>#N/A</v>
      </c>
      <c r="K48" s="28">
        <f t="shared" si="5"/>
        <v>17511816.449999999</v>
      </c>
      <c r="L48" s="28" t="e">
        <f t="shared" si="6"/>
        <v>#N/A</v>
      </c>
      <c r="M48" s="28" t="e">
        <f t="shared" si="7"/>
        <v>#N/A</v>
      </c>
      <c r="N48" s="28">
        <f t="shared" si="8"/>
        <v>17511816.449999999</v>
      </c>
      <c r="O48" s="28" t="e">
        <f t="shared" si="9"/>
        <v>#N/A</v>
      </c>
      <c r="P48" s="29">
        <f t="shared" si="10"/>
        <v>0.27453909993640069</v>
      </c>
      <c r="Q48" s="38"/>
      <c r="AE48" s="39"/>
      <c r="AF48" s="39"/>
      <c r="AG48" s="39"/>
      <c r="AH48" s="39"/>
      <c r="AI48" s="39"/>
      <c r="AJ48" s="39"/>
      <c r="AK48" s="39"/>
      <c r="AL48" s="39"/>
    </row>
    <row r="49" spans="1:38" x14ac:dyDescent="0.2">
      <c r="A49" s="22">
        <v>201704</v>
      </c>
      <c r="B49" s="23">
        <f t="shared" si="1"/>
        <v>42826</v>
      </c>
      <c r="C49" s="24">
        <v>219442.71</v>
      </c>
      <c r="D49" s="24">
        <v>17619519.170000002</v>
      </c>
      <c r="E49" s="25">
        <v>1.25197073384729E-2</v>
      </c>
      <c r="F49" s="25">
        <v>1.2068000000000001E-2</v>
      </c>
      <c r="G49" s="26">
        <v>3.7430173887379903E-2</v>
      </c>
      <c r="H49" s="27">
        <f t="shared" si="2"/>
        <v>3.7430173887379903</v>
      </c>
      <c r="I49" s="28" t="e">
        <f t="shared" si="3"/>
        <v>#N/A</v>
      </c>
      <c r="J49" s="28" t="e">
        <f t="shared" si="4"/>
        <v>#N/A</v>
      </c>
      <c r="K49" s="28">
        <f t="shared" si="5"/>
        <v>17619519.170000002</v>
      </c>
      <c r="L49" s="28" t="e">
        <f t="shared" si="6"/>
        <v>#N/A</v>
      </c>
      <c r="M49" s="28" t="e">
        <f t="shared" si="7"/>
        <v>#N/A</v>
      </c>
      <c r="N49" s="28">
        <f t="shared" si="8"/>
        <v>17619519.170000002</v>
      </c>
      <c r="O49" s="28" t="e">
        <f t="shared" si="9"/>
        <v>#N/A</v>
      </c>
      <c r="P49" s="29">
        <f t="shared" si="10"/>
        <v>0.31643017388737993</v>
      </c>
      <c r="Q49" s="38"/>
      <c r="AE49" s="39"/>
      <c r="AF49" s="39"/>
      <c r="AG49" s="39"/>
      <c r="AH49" s="39"/>
      <c r="AI49" s="39"/>
      <c r="AJ49" s="39"/>
      <c r="AK49" s="39"/>
      <c r="AL49" s="39"/>
    </row>
    <row r="50" spans="1:38" x14ac:dyDescent="0.2">
      <c r="A50" s="22">
        <v>201705</v>
      </c>
      <c r="B50" s="23">
        <f t="shared" si="1"/>
        <v>42856</v>
      </c>
      <c r="C50" s="24">
        <v>118781.08</v>
      </c>
      <c r="D50" s="24">
        <v>15338665.35</v>
      </c>
      <c r="E50" s="25">
        <v>1.26085569127118E-2</v>
      </c>
      <c r="F50" s="25">
        <v>1.2123E-2</v>
      </c>
      <c r="G50" s="26">
        <v>4.0052537549434941E-2</v>
      </c>
      <c r="H50" s="27">
        <f t="shared" si="2"/>
        <v>4.0052537549434941</v>
      </c>
      <c r="I50" s="28" t="e">
        <f t="shared" si="3"/>
        <v>#N/A</v>
      </c>
      <c r="J50" s="28" t="e">
        <f t="shared" si="4"/>
        <v>#N/A</v>
      </c>
      <c r="K50" s="28">
        <f t="shared" si="5"/>
        <v>15338665.35</v>
      </c>
      <c r="L50" s="28" t="e">
        <f t="shared" si="6"/>
        <v>#N/A</v>
      </c>
      <c r="M50" s="28" t="e">
        <f t="shared" si="7"/>
        <v>#N/A</v>
      </c>
      <c r="N50" s="28">
        <f t="shared" si="8"/>
        <v>15338665.35</v>
      </c>
      <c r="O50" s="28" t="e">
        <f t="shared" si="9"/>
        <v>#N/A</v>
      </c>
      <c r="P50" s="29">
        <f t="shared" si="10"/>
        <v>0.31905253754943497</v>
      </c>
      <c r="Q50" s="38"/>
      <c r="AE50" s="39"/>
      <c r="AF50" s="39"/>
      <c r="AG50" s="39"/>
      <c r="AH50" s="39"/>
      <c r="AI50" s="39"/>
      <c r="AJ50" s="39"/>
      <c r="AK50" s="39"/>
      <c r="AL50" s="39"/>
    </row>
    <row r="51" spans="1:38" x14ac:dyDescent="0.2">
      <c r="A51" s="22">
        <v>201706</v>
      </c>
      <c r="B51" s="23">
        <f t="shared" si="1"/>
        <v>42887</v>
      </c>
      <c r="C51" s="24">
        <v>164845.54</v>
      </c>
      <c r="D51" s="24">
        <v>25919234.379999999</v>
      </c>
      <c r="E51" s="25">
        <v>1.35405296045501E-2</v>
      </c>
      <c r="F51" s="25">
        <v>1.2344000000000001E-2</v>
      </c>
      <c r="G51" s="26">
        <v>9.6932080731537473E-2</v>
      </c>
      <c r="H51" s="27">
        <f t="shared" si="2"/>
        <v>9.6932080731537482</v>
      </c>
      <c r="I51" s="28" t="e">
        <f t="shared" si="3"/>
        <v>#N/A</v>
      </c>
      <c r="J51" s="28" t="e">
        <f t="shared" si="4"/>
        <v>#N/A</v>
      </c>
      <c r="K51" s="28">
        <f t="shared" si="5"/>
        <v>25919234.379999999</v>
      </c>
      <c r="L51" s="28" t="e">
        <f t="shared" si="6"/>
        <v>#N/A</v>
      </c>
      <c r="M51" s="28" t="e">
        <f t="shared" si="7"/>
        <v>#N/A</v>
      </c>
      <c r="N51" s="28">
        <f t="shared" si="8"/>
        <v>25919234.379999999</v>
      </c>
      <c r="O51" s="28" t="e">
        <f t="shared" si="9"/>
        <v>#N/A</v>
      </c>
      <c r="P51" s="29">
        <f t="shared" si="10"/>
        <v>0.3759320807315375</v>
      </c>
      <c r="Q51" s="38"/>
      <c r="AE51" s="39"/>
      <c r="AF51" s="39"/>
      <c r="AG51" s="39"/>
      <c r="AH51" s="39"/>
      <c r="AI51" s="39"/>
      <c r="AJ51" s="39"/>
      <c r="AK51" s="39"/>
      <c r="AL51" s="39"/>
    </row>
    <row r="52" spans="1:38" x14ac:dyDescent="0.2">
      <c r="A52" s="22">
        <v>201707</v>
      </c>
      <c r="B52" s="23">
        <f t="shared" si="1"/>
        <v>42917</v>
      </c>
      <c r="C52" s="24">
        <v>194309.65</v>
      </c>
      <c r="D52" s="24">
        <v>19594556.68</v>
      </c>
      <c r="E52" s="25">
        <v>1.35332692743662E-2</v>
      </c>
      <c r="F52" s="25">
        <v>1.2999999999999999E-2</v>
      </c>
      <c r="G52" s="26">
        <v>4.1020713412784682E-2</v>
      </c>
      <c r="H52" s="27">
        <f t="shared" si="2"/>
        <v>4.1020713412784682</v>
      </c>
      <c r="I52" s="28" t="e">
        <f t="shared" si="3"/>
        <v>#N/A</v>
      </c>
      <c r="J52" s="28" t="e">
        <f t="shared" si="4"/>
        <v>#N/A</v>
      </c>
      <c r="K52" s="28">
        <f t="shared" si="5"/>
        <v>19594556.68</v>
      </c>
      <c r="L52" s="28" t="e">
        <f t="shared" si="6"/>
        <v>#N/A</v>
      </c>
      <c r="M52" s="28" t="e">
        <f t="shared" si="7"/>
        <v>#N/A</v>
      </c>
      <c r="N52" s="28">
        <f t="shared" si="8"/>
        <v>19594556.68</v>
      </c>
      <c r="O52" s="28" t="e">
        <f t="shared" si="9"/>
        <v>#N/A</v>
      </c>
      <c r="P52" s="29">
        <f t="shared" si="10"/>
        <v>0.32002071341278471</v>
      </c>
      <c r="Q52" s="38"/>
      <c r="AE52" s="39"/>
      <c r="AF52" s="39"/>
      <c r="AG52" s="39"/>
      <c r="AH52" s="39"/>
      <c r="AI52" s="39"/>
      <c r="AJ52" s="39"/>
      <c r="AK52" s="39"/>
      <c r="AL52" s="39"/>
    </row>
    <row r="53" spans="1:38" x14ac:dyDescent="0.2">
      <c r="A53" s="22">
        <v>201708</v>
      </c>
      <c r="B53" s="23">
        <f t="shared" si="1"/>
        <v>42948</v>
      </c>
      <c r="C53" s="24">
        <v>177716.96</v>
      </c>
      <c r="D53" s="24">
        <v>20556530.100000001</v>
      </c>
      <c r="E53" s="25">
        <v>1.3539337236181699E-2</v>
      </c>
      <c r="F53" s="25">
        <v>1.3327E-2</v>
      </c>
      <c r="G53" s="26">
        <v>1.5932860822518213E-2</v>
      </c>
      <c r="H53" s="27">
        <f t="shared" si="2"/>
        <v>1.5932860822518213</v>
      </c>
      <c r="I53" s="28" t="e">
        <f t="shared" si="3"/>
        <v>#N/A</v>
      </c>
      <c r="J53" s="28" t="e">
        <f t="shared" si="4"/>
        <v>#N/A</v>
      </c>
      <c r="K53" s="28">
        <f t="shared" si="5"/>
        <v>20556530.100000001</v>
      </c>
      <c r="L53" s="28" t="e">
        <f t="shared" si="6"/>
        <v>#N/A</v>
      </c>
      <c r="M53" s="28" t="e">
        <f t="shared" si="7"/>
        <v>#N/A</v>
      </c>
      <c r="N53" s="28">
        <f t="shared" si="8"/>
        <v>20556530.100000001</v>
      </c>
      <c r="O53" s="28" t="e">
        <f t="shared" si="9"/>
        <v>#N/A</v>
      </c>
      <c r="P53" s="29">
        <f t="shared" si="10"/>
        <v>0.29493286082251824</v>
      </c>
      <c r="Q53" s="38"/>
      <c r="AE53" s="39"/>
      <c r="AF53" s="39"/>
      <c r="AG53" s="39"/>
      <c r="AH53" s="39"/>
      <c r="AI53" s="39"/>
      <c r="AJ53" s="39"/>
      <c r="AK53" s="39"/>
      <c r="AL53" s="39"/>
    </row>
    <row r="54" spans="1:38" x14ac:dyDescent="0.2">
      <c r="A54" s="22">
        <v>201709</v>
      </c>
      <c r="B54" s="23">
        <f t="shared" si="1"/>
        <v>42979</v>
      </c>
      <c r="C54" s="24">
        <v>135679.5</v>
      </c>
      <c r="D54" s="24">
        <v>12866939.76</v>
      </c>
      <c r="E54" s="25">
        <v>1.35591029995571E-2</v>
      </c>
      <c r="F54" s="25">
        <v>1.3169E-2</v>
      </c>
      <c r="G54" s="26">
        <v>2.9622826300941707E-2</v>
      </c>
      <c r="H54" s="27">
        <f t="shared" si="2"/>
        <v>2.9622826300941707</v>
      </c>
      <c r="I54" s="28" t="e">
        <f t="shared" si="3"/>
        <v>#N/A</v>
      </c>
      <c r="J54" s="28" t="e">
        <f t="shared" si="4"/>
        <v>#N/A</v>
      </c>
      <c r="K54" s="28">
        <f t="shared" si="5"/>
        <v>12866939.76</v>
      </c>
      <c r="L54" s="28" t="e">
        <f t="shared" si="6"/>
        <v>#N/A</v>
      </c>
      <c r="M54" s="28" t="e">
        <f t="shared" si="7"/>
        <v>#N/A</v>
      </c>
      <c r="N54" s="28">
        <f t="shared" si="8"/>
        <v>12866939.76</v>
      </c>
      <c r="O54" s="28" t="e">
        <f t="shared" si="9"/>
        <v>#N/A</v>
      </c>
      <c r="P54" s="29">
        <f t="shared" si="10"/>
        <v>0.30862282630094173</v>
      </c>
      <c r="Q54" s="38"/>
      <c r="AE54" s="39"/>
      <c r="AF54" s="39"/>
      <c r="AG54" s="39"/>
      <c r="AH54" s="39"/>
      <c r="AI54" s="39"/>
      <c r="AJ54" s="39"/>
      <c r="AK54" s="39"/>
      <c r="AL54" s="39"/>
    </row>
    <row r="55" spans="1:38" x14ac:dyDescent="0.2">
      <c r="A55" s="22">
        <v>201710</v>
      </c>
      <c r="B55" s="23">
        <f t="shared" si="1"/>
        <v>43009</v>
      </c>
      <c r="C55" s="24">
        <v>208525.68</v>
      </c>
      <c r="D55" s="24">
        <v>18902476.48</v>
      </c>
      <c r="E55" s="25">
        <v>1.44759250603328E-2</v>
      </c>
      <c r="F55" s="25">
        <v>1.3825E-2</v>
      </c>
      <c r="G55" s="26">
        <v>4.7083187004180793E-2</v>
      </c>
      <c r="H55" s="27">
        <f t="shared" si="2"/>
        <v>4.7083187004180793</v>
      </c>
      <c r="I55" s="28" t="e">
        <f t="shared" si="3"/>
        <v>#N/A</v>
      </c>
      <c r="J55" s="28" t="e">
        <f t="shared" si="4"/>
        <v>#N/A</v>
      </c>
      <c r="K55" s="28">
        <f t="shared" si="5"/>
        <v>18902476.48</v>
      </c>
      <c r="L55" s="28" t="e">
        <f t="shared" si="6"/>
        <v>#N/A</v>
      </c>
      <c r="M55" s="28" t="e">
        <f t="shared" si="7"/>
        <v>#N/A</v>
      </c>
      <c r="N55" s="28">
        <f t="shared" si="8"/>
        <v>18902476.48</v>
      </c>
      <c r="O55" s="28" t="e">
        <f t="shared" si="9"/>
        <v>#N/A</v>
      </c>
      <c r="P55" s="29">
        <f t="shared" si="10"/>
        <v>0.32608318700418082</v>
      </c>
      <c r="Q55" s="38"/>
      <c r="AE55" s="39"/>
      <c r="AF55" s="39"/>
      <c r="AG55" s="39"/>
      <c r="AH55" s="39"/>
      <c r="AI55" s="39"/>
      <c r="AJ55" s="39"/>
      <c r="AK55" s="39"/>
      <c r="AL55" s="39"/>
    </row>
    <row r="56" spans="1:38" x14ac:dyDescent="0.2">
      <c r="A56" s="22">
        <v>201711</v>
      </c>
      <c r="B56" s="23">
        <f t="shared" si="1"/>
        <v>43040</v>
      </c>
      <c r="C56" s="24">
        <v>92470.64</v>
      </c>
      <c r="D56" s="24">
        <v>13464676.82</v>
      </c>
      <c r="E56" s="25">
        <v>1.5074768585330601E-2</v>
      </c>
      <c r="F56" s="25">
        <v>1.4491E-2</v>
      </c>
      <c r="G56" s="26">
        <v>4.0284906861541625E-2</v>
      </c>
      <c r="H56" s="27">
        <f t="shared" si="2"/>
        <v>4.0284906861541625</v>
      </c>
      <c r="I56" s="28" t="e">
        <f t="shared" si="3"/>
        <v>#N/A</v>
      </c>
      <c r="J56" s="28">
        <f t="shared" si="4"/>
        <v>13464676.82</v>
      </c>
      <c r="K56" s="28" t="e">
        <f t="shared" si="5"/>
        <v>#N/A</v>
      </c>
      <c r="L56" s="28" t="e">
        <f t="shared" si="6"/>
        <v>#N/A</v>
      </c>
      <c r="M56" s="28">
        <f t="shared" si="7"/>
        <v>13464676.82</v>
      </c>
      <c r="N56" s="28" t="e">
        <f t="shared" si="8"/>
        <v>#N/A</v>
      </c>
      <c r="O56" s="28" t="e">
        <f t="shared" si="9"/>
        <v>#N/A</v>
      </c>
      <c r="P56" s="29">
        <f t="shared" si="10"/>
        <v>0.27128490686154161</v>
      </c>
      <c r="Q56" s="38"/>
      <c r="AE56" s="39"/>
      <c r="AF56" s="39"/>
      <c r="AG56" s="39"/>
      <c r="AH56" s="39"/>
      <c r="AI56" s="39"/>
      <c r="AJ56" s="39"/>
      <c r="AK56" s="39"/>
      <c r="AL56" s="39"/>
    </row>
    <row r="57" spans="1:38" x14ac:dyDescent="0.2">
      <c r="A57" s="22">
        <v>201712</v>
      </c>
      <c r="B57" s="23">
        <f t="shared" si="1"/>
        <v>43070</v>
      </c>
      <c r="C57" s="24">
        <v>0</v>
      </c>
      <c r="D57" s="24">
        <v>9989357.8499999996</v>
      </c>
      <c r="E57" s="25">
        <v>1.5454610582036701E-2</v>
      </c>
      <c r="F57" s="25">
        <v>1.5013E-2</v>
      </c>
      <c r="G57" s="26">
        <v>2.9415212285132997E-2</v>
      </c>
      <c r="H57" s="27">
        <f t="shared" si="2"/>
        <v>2.9415212285132997</v>
      </c>
      <c r="I57" s="28">
        <f t="shared" si="3"/>
        <v>9989357.8499999996</v>
      </c>
      <c r="J57" s="28" t="e">
        <f t="shared" si="4"/>
        <v>#N/A</v>
      </c>
      <c r="K57" s="28" t="e">
        <f t="shared" si="5"/>
        <v>#N/A</v>
      </c>
      <c r="L57" s="28" t="e">
        <f t="shared" si="6"/>
        <v>#N/A</v>
      </c>
      <c r="M57" s="28" t="e">
        <f t="shared" si="7"/>
        <v>#N/A</v>
      </c>
      <c r="N57" s="28" t="e">
        <f t="shared" si="8"/>
        <v>#N/A</v>
      </c>
      <c r="O57" s="28" t="e">
        <f t="shared" si="9"/>
        <v>#N/A</v>
      </c>
      <c r="P57" s="29" t="e">
        <f t="shared" si="10"/>
        <v>#N/A</v>
      </c>
      <c r="Q57" s="38"/>
      <c r="AE57" s="39"/>
      <c r="AF57" s="39"/>
      <c r="AG57" s="39"/>
      <c r="AH57" s="39"/>
      <c r="AI57" s="39"/>
      <c r="AJ57" s="39"/>
      <c r="AK57" s="39"/>
      <c r="AL57" s="39"/>
    </row>
    <row r="58" spans="1:38" x14ac:dyDescent="0.2">
      <c r="A58" s="31"/>
      <c r="B58" s="31"/>
      <c r="C58" s="31"/>
      <c r="D58" s="31"/>
      <c r="E58" s="31"/>
      <c r="F58" s="31"/>
      <c r="G58" s="31"/>
      <c r="H58" s="31"/>
      <c r="I58" s="31"/>
      <c r="J58" s="31"/>
      <c r="K58" s="31"/>
      <c r="L58" s="31"/>
      <c r="M58" s="31"/>
      <c r="N58" s="31"/>
      <c r="O58" s="31"/>
      <c r="P58" s="31"/>
      <c r="Q58" s="38"/>
      <c r="AE58" s="39"/>
      <c r="AF58" s="39"/>
      <c r="AG58" s="39"/>
      <c r="AH58" s="39"/>
      <c r="AI58" s="39"/>
      <c r="AJ58" s="39"/>
      <c r="AK58" s="39"/>
      <c r="AL58" s="39"/>
    </row>
    <row r="59" spans="1:38" x14ac:dyDescent="0.2">
      <c r="Q59" s="38"/>
      <c r="AE59" s="39"/>
      <c r="AF59" s="39"/>
      <c r="AG59" s="39"/>
      <c r="AH59" s="39"/>
      <c r="AI59" s="39"/>
      <c r="AJ59" s="39"/>
      <c r="AK59" s="39"/>
      <c r="AL59" s="39"/>
    </row>
    <row r="60" spans="1:38" x14ac:dyDescent="0.2">
      <c r="Q60" s="38"/>
      <c r="AE60" s="39"/>
      <c r="AF60" s="39"/>
      <c r="AG60" s="39"/>
      <c r="AH60" s="39"/>
      <c r="AI60" s="39"/>
      <c r="AJ60" s="39"/>
      <c r="AK60" s="39"/>
      <c r="AL60" s="39"/>
    </row>
    <row r="61" spans="1:38" x14ac:dyDescent="0.2">
      <c r="Q61" s="38"/>
      <c r="AE61" s="39"/>
      <c r="AF61" s="39"/>
      <c r="AG61" s="39"/>
      <c r="AH61" s="39"/>
      <c r="AI61" s="39"/>
      <c r="AJ61" s="39"/>
      <c r="AK61" s="39"/>
      <c r="AL61" s="39"/>
    </row>
    <row r="62" spans="1:38" x14ac:dyDescent="0.2">
      <c r="Q62" s="38"/>
      <c r="AE62" s="39"/>
      <c r="AF62" s="39"/>
      <c r="AG62" s="39"/>
      <c r="AH62" s="39"/>
      <c r="AI62" s="39"/>
      <c r="AJ62" s="39"/>
      <c r="AK62" s="39"/>
      <c r="AL62" s="39"/>
    </row>
    <row r="63" spans="1:38" x14ac:dyDescent="0.2">
      <c r="Q63" s="38"/>
    </row>
    <row r="64" spans="1:38" x14ac:dyDescent="0.2">
      <c r="Q64" s="38"/>
      <c r="AE64" s="21" t="s">
        <v>21</v>
      </c>
      <c r="AF64" s="21"/>
      <c r="AG64" s="21"/>
      <c r="AH64" s="21"/>
      <c r="AI64" s="21"/>
      <c r="AJ64" s="21"/>
      <c r="AK64" s="21"/>
      <c r="AL64" s="21"/>
    </row>
    <row r="65" spans="17:38" x14ac:dyDescent="0.2">
      <c r="Q65" s="38"/>
      <c r="AE65" s="32"/>
      <c r="AF65" s="32"/>
      <c r="AG65" s="32"/>
      <c r="AH65" s="32"/>
      <c r="AI65" s="32"/>
      <c r="AJ65" s="32"/>
      <c r="AK65" s="32"/>
      <c r="AL65" s="32"/>
    </row>
    <row r="66" spans="17:38" x14ac:dyDescent="0.2">
      <c r="Q66" s="38"/>
      <c r="AE66" s="39"/>
      <c r="AF66" s="39"/>
      <c r="AG66" s="39"/>
      <c r="AH66" s="39"/>
      <c r="AI66" s="39"/>
      <c r="AJ66" s="39"/>
      <c r="AK66" s="39"/>
      <c r="AL66" s="39"/>
    </row>
    <row r="67" spans="17:38" x14ac:dyDescent="0.2">
      <c r="Q67" s="38"/>
      <c r="AE67" s="39"/>
      <c r="AF67" s="39"/>
      <c r="AG67" s="39"/>
      <c r="AH67" s="39"/>
      <c r="AI67" s="39"/>
      <c r="AJ67" s="39"/>
      <c r="AK67" s="39"/>
      <c r="AL67" s="39"/>
    </row>
    <row r="68" spans="17:38" x14ac:dyDescent="0.2">
      <c r="Q68" s="38"/>
      <c r="AE68" s="39"/>
      <c r="AF68" s="39"/>
      <c r="AG68" s="39"/>
      <c r="AH68" s="39"/>
      <c r="AI68" s="39"/>
      <c r="AJ68" s="39"/>
      <c r="AK68" s="39"/>
      <c r="AL68" s="39"/>
    </row>
    <row r="69" spans="17:38" x14ac:dyDescent="0.2">
      <c r="Q69" s="38"/>
      <c r="AE69" s="39"/>
      <c r="AF69" s="39"/>
      <c r="AG69" s="39"/>
      <c r="AH69" s="39"/>
      <c r="AI69" s="39"/>
      <c r="AJ69" s="39"/>
      <c r="AK69" s="39"/>
      <c r="AL69" s="39"/>
    </row>
    <row r="70" spans="17:38" x14ac:dyDescent="0.2">
      <c r="Q70" s="38"/>
      <c r="AE70" s="39"/>
      <c r="AF70" s="39"/>
      <c r="AG70" s="39"/>
      <c r="AH70" s="39"/>
      <c r="AI70" s="39"/>
      <c r="AJ70" s="39"/>
      <c r="AK70" s="39"/>
      <c r="AL70" s="39"/>
    </row>
    <row r="71" spans="17:38" x14ac:dyDescent="0.2">
      <c r="Q71" s="38"/>
      <c r="AE71" s="39"/>
      <c r="AF71" s="39"/>
      <c r="AG71" s="39"/>
      <c r="AH71" s="39"/>
      <c r="AI71" s="39"/>
      <c r="AJ71" s="39"/>
      <c r="AK71" s="39"/>
      <c r="AL71" s="39"/>
    </row>
    <row r="72" spans="17:38" x14ac:dyDescent="0.2">
      <c r="Q72" s="38"/>
      <c r="AE72" s="39"/>
      <c r="AF72" s="39"/>
      <c r="AG72" s="39"/>
      <c r="AH72" s="39"/>
      <c r="AI72" s="39"/>
      <c r="AJ72" s="39"/>
      <c r="AK72" s="39"/>
      <c r="AL72" s="39"/>
    </row>
    <row r="73" spans="17:38" x14ac:dyDescent="0.2">
      <c r="Q73" s="38"/>
      <c r="AE73" s="39"/>
      <c r="AF73" s="39"/>
      <c r="AG73" s="39"/>
      <c r="AH73" s="39"/>
      <c r="AI73" s="39"/>
      <c r="AJ73" s="39"/>
      <c r="AK73" s="39"/>
      <c r="AL73" s="39"/>
    </row>
    <row r="74" spans="17:38" x14ac:dyDescent="0.2">
      <c r="Q74" s="38"/>
      <c r="AE74" s="39"/>
      <c r="AF74" s="39"/>
      <c r="AG74" s="39"/>
      <c r="AH74" s="39"/>
      <c r="AI74" s="39"/>
      <c r="AJ74" s="39"/>
      <c r="AK74" s="39"/>
      <c r="AL74" s="39"/>
    </row>
    <row r="75" spans="17:38" x14ac:dyDescent="0.2">
      <c r="Q75" s="38"/>
      <c r="AE75" s="39"/>
      <c r="AF75" s="39"/>
      <c r="AG75" s="39"/>
      <c r="AH75" s="39"/>
      <c r="AI75" s="39"/>
      <c r="AJ75" s="39"/>
      <c r="AK75" s="39"/>
      <c r="AL75" s="39"/>
    </row>
    <row r="76" spans="17:38" x14ac:dyDescent="0.2">
      <c r="Q76" s="38"/>
      <c r="AE76" s="39"/>
      <c r="AF76" s="39"/>
      <c r="AG76" s="39"/>
      <c r="AH76" s="39"/>
      <c r="AI76" s="39"/>
      <c r="AJ76" s="39"/>
      <c r="AK76" s="39"/>
      <c r="AL76" s="39"/>
    </row>
    <row r="77" spans="17:38" x14ac:dyDescent="0.2">
      <c r="Q77" s="38"/>
      <c r="AE77" s="39"/>
      <c r="AF77" s="39"/>
      <c r="AG77" s="39"/>
      <c r="AH77" s="39"/>
      <c r="AI77" s="39"/>
      <c r="AJ77" s="39"/>
      <c r="AK77" s="39"/>
      <c r="AL77" s="39"/>
    </row>
    <row r="78" spans="17:38" x14ac:dyDescent="0.2">
      <c r="Q78" s="38"/>
      <c r="AE78" s="39"/>
      <c r="AF78" s="39"/>
      <c r="AG78" s="39"/>
      <c r="AH78" s="39"/>
      <c r="AI78" s="39"/>
      <c r="AJ78" s="39"/>
      <c r="AK78" s="39"/>
      <c r="AL78" s="39"/>
    </row>
    <row r="79" spans="17:38" x14ac:dyDescent="0.2">
      <c r="Q79" s="38"/>
      <c r="AE79" s="39"/>
      <c r="AF79" s="39"/>
      <c r="AG79" s="39"/>
      <c r="AH79" s="39"/>
      <c r="AI79" s="39"/>
      <c r="AJ79" s="39"/>
      <c r="AK79" s="39"/>
      <c r="AL79" s="39"/>
    </row>
    <row r="80" spans="17:38" x14ac:dyDescent="0.2">
      <c r="Q80" s="38"/>
      <c r="AE80" s="39"/>
      <c r="AF80" s="39"/>
      <c r="AG80" s="39"/>
      <c r="AH80" s="39"/>
      <c r="AI80" s="39"/>
      <c r="AJ80" s="39"/>
      <c r="AK80" s="39"/>
      <c r="AL80" s="39"/>
    </row>
    <row r="81" spans="17:38" x14ac:dyDescent="0.2">
      <c r="Q81" s="38"/>
      <c r="AE81" s="39"/>
      <c r="AF81" s="39"/>
      <c r="AG81" s="39"/>
      <c r="AH81" s="39"/>
      <c r="AI81" s="39"/>
      <c r="AJ81" s="39"/>
      <c r="AK81" s="39"/>
      <c r="AL81" s="39"/>
    </row>
    <row r="82" spans="17:38" x14ac:dyDescent="0.2">
      <c r="Q82" s="38"/>
      <c r="AE82" s="39"/>
      <c r="AF82" s="39"/>
      <c r="AG82" s="39"/>
      <c r="AH82" s="39"/>
      <c r="AI82" s="39"/>
      <c r="AJ82" s="39"/>
      <c r="AK82" s="39"/>
      <c r="AL82" s="39"/>
    </row>
    <row r="83" spans="17:38" x14ac:dyDescent="0.2">
      <c r="Q83" s="38"/>
      <c r="AE83" s="39"/>
      <c r="AF83" s="39"/>
      <c r="AG83" s="39"/>
      <c r="AH83" s="39"/>
      <c r="AI83" s="39"/>
      <c r="AJ83" s="39"/>
      <c r="AK83" s="39"/>
      <c r="AL83" s="39"/>
    </row>
    <row r="84" spans="17:38" x14ac:dyDescent="0.2">
      <c r="Q84" s="38"/>
      <c r="AE84" s="39"/>
      <c r="AF84" s="39"/>
      <c r="AG84" s="39"/>
      <c r="AH84" s="39"/>
      <c r="AI84" s="39"/>
      <c r="AJ84" s="39"/>
      <c r="AK84" s="39"/>
      <c r="AL84" s="39"/>
    </row>
    <row r="85" spans="17:38" x14ac:dyDescent="0.2">
      <c r="Q85" s="38"/>
      <c r="AE85" s="39"/>
      <c r="AF85" s="39"/>
      <c r="AG85" s="39"/>
      <c r="AH85" s="39"/>
      <c r="AI85" s="39"/>
      <c r="AJ85" s="39"/>
      <c r="AK85" s="39"/>
      <c r="AL85" s="39"/>
    </row>
    <row r="86" spans="17:38" x14ac:dyDescent="0.2">
      <c r="Q86" s="38"/>
      <c r="AE86" s="39"/>
      <c r="AF86" s="39"/>
      <c r="AG86" s="39"/>
      <c r="AH86" s="39"/>
      <c r="AI86" s="39"/>
      <c r="AJ86" s="39"/>
      <c r="AK86" s="39"/>
      <c r="AL86" s="39"/>
    </row>
    <row r="87" spans="17:38" x14ac:dyDescent="0.2">
      <c r="Q87" s="38"/>
      <c r="AE87" s="39"/>
      <c r="AF87" s="39"/>
      <c r="AG87" s="39"/>
      <c r="AH87" s="39"/>
      <c r="AI87" s="39"/>
      <c r="AJ87" s="39"/>
      <c r="AK87" s="39"/>
      <c r="AL87" s="39"/>
    </row>
    <row r="88" spans="17:38" x14ac:dyDescent="0.2">
      <c r="Q88" s="38"/>
      <c r="AE88" s="39"/>
      <c r="AF88" s="39"/>
      <c r="AG88" s="39"/>
      <c r="AH88" s="39"/>
      <c r="AI88" s="39"/>
      <c r="AJ88" s="39"/>
      <c r="AK88" s="39"/>
      <c r="AL88" s="39"/>
    </row>
    <row r="89" spans="17:38" x14ac:dyDescent="0.2">
      <c r="Q89" s="38"/>
      <c r="AE89" s="39"/>
      <c r="AF89" s="39"/>
      <c r="AG89" s="39"/>
      <c r="AH89" s="39"/>
      <c r="AI89" s="39"/>
      <c r="AJ89" s="39"/>
      <c r="AK89" s="39"/>
      <c r="AL89" s="39"/>
    </row>
    <row r="90" spans="17:38" x14ac:dyDescent="0.2">
      <c r="Q90" s="38"/>
      <c r="AE90" s="39"/>
      <c r="AF90" s="39"/>
      <c r="AG90" s="39"/>
      <c r="AH90" s="39"/>
      <c r="AI90" s="39"/>
      <c r="AJ90" s="39"/>
      <c r="AK90" s="39"/>
      <c r="AL90" s="39"/>
    </row>
    <row r="91" spans="17:38" x14ac:dyDescent="0.2">
      <c r="Q91" s="38"/>
      <c r="AE91" s="39"/>
      <c r="AF91" s="39"/>
      <c r="AG91" s="39"/>
      <c r="AH91" s="39"/>
      <c r="AI91" s="39"/>
      <c r="AJ91" s="39"/>
      <c r="AK91" s="39"/>
      <c r="AL91" s="39"/>
    </row>
    <row r="92" spans="17:38" x14ac:dyDescent="0.2">
      <c r="Q92" s="38"/>
      <c r="AE92" s="39"/>
      <c r="AF92" s="39"/>
      <c r="AG92" s="39"/>
      <c r="AH92" s="39"/>
      <c r="AI92" s="39"/>
      <c r="AJ92" s="39"/>
      <c r="AK92" s="39"/>
      <c r="AL92" s="39"/>
    </row>
    <row r="93" spans="17:38" x14ac:dyDescent="0.2">
      <c r="Q93" s="38"/>
      <c r="AE93" s="39"/>
      <c r="AF93" s="39"/>
      <c r="AG93" s="39"/>
      <c r="AH93" s="39"/>
      <c r="AI93" s="39"/>
      <c r="AJ93" s="39"/>
      <c r="AK93" s="39"/>
      <c r="AL93" s="39"/>
    </row>
    <row r="94" spans="17:38" x14ac:dyDescent="0.2">
      <c r="Q94" s="38"/>
      <c r="AE94" s="39"/>
      <c r="AF94" s="39"/>
      <c r="AG94" s="39"/>
      <c r="AH94" s="39"/>
      <c r="AI94" s="39"/>
      <c r="AJ94" s="39"/>
      <c r="AK94" s="39"/>
      <c r="AL94" s="39"/>
    </row>
    <row r="95" spans="17:38" x14ac:dyDescent="0.2">
      <c r="Q95" s="38"/>
      <c r="AE95" s="39"/>
      <c r="AF95" s="39"/>
      <c r="AG95" s="39"/>
      <c r="AH95" s="39"/>
      <c r="AI95" s="39"/>
      <c r="AJ95" s="39"/>
      <c r="AK95" s="39"/>
      <c r="AL95" s="39"/>
    </row>
    <row r="96" spans="17:38" x14ac:dyDescent="0.2">
      <c r="Q96" s="38"/>
      <c r="AE96" s="39"/>
      <c r="AF96" s="39"/>
      <c r="AG96" s="39"/>
      <c r="AH96" s="39"/>
      <c r="AI96" s="39"/>
      <c r="AJ96" s="39"/>
      <c r="AK96" s="39"/>
      <c r="AL96" s="39"/>
    </row>
    <row r="97" spans="17:38" x14ac:dyDescent="0.2">
      <c r="Q97" s="38"/>
    </row>
    <row r="98" spans="17:38" x14ac:dyDescent="0.2">
      <c r="Q98" s="38"/>
      <c r="AE98" s="21" t="s">
        <v>21</v>
      </c>
      <c r="AF98" s="21"/>
      <c r="AG98" s="21"/>
      <c r="AH98" s="21"/>
      <c r="AI98" s="21"/>
      <c r="AJ98" s="21"/>
      <c r="AK98" s="21"/>
      <c r="AL98" s="21"/>
    </row>
    <row r="99" spans="17:38" x14ac:dyDescent="0.2">
      <c r="Q99" s="38"/>
      <c r="AE99" s="32"/>
      <c r="AF99" s="32"/>
      <c r="AG99" s="32"/>
      <c r="AH99" s="32"/>
      <c r="AI99" s="32"/>
      <c r="AJ99" s="32"/>
      <c r="AK99" s="32"/>
      <c r="AL99" s="32"/>
    </row>
    <row r="100" spans="17:38" x14ac:dyDescent="0.2">
      <c r="Q100" s="38"/>
      <c r="AE100" s="33"/>
      <c r="AF100" s="33"/>
      <c r="AG100" s="33"/>
      <c r="AH100" s="33"/>
      <c r="AI100" s="33"/>
      <c r="AJ100" s="33"/>
      <c r="AK100" s="33"/>
      <c r="AL100" s="33"/>
    </row>
    <row r="101" spans="17:38" x14ac:dyDescent="0.2">
      <c r="Q101" s="38"/>
      <c r="AE101" s="33"/>
      <c r="AF101" s="33"/>
      <c r="AG101" s="33"/>
      <c r="AH101" s="33"/>
      <c r="AI101" s="33"/>
      <c r="AJ101" s="33"/>
      <c r="AK101" s="33"/>
      <c r="AL101" s="33"/>
    </row>
    <row r="102" spans="17:38" x14ac:dyDescent="0.2">
      <c r="Q102" s="38"/>
      <c r="AE102" s="33"/>
      <c r="AF102" s="33"/>
      <c r="AG102" s="33"/>
      <c r="AH102" s="33"/>
      <c r="AI102" s="33"/>
      <c r="AJ102" s="33"/>
      <c r="AK102" s="33"/>
      <c r="AL102" s="33"/>
    </row>
    <row r="103" spans="17:38" x14ac:dyDescent="0.2">
      <c r="Q103" s="38"/>
      <c r="AE103" s="33"/>
      <c r="AF103" s="33"/>
      <c r="AG103" s="33"/>
      <c r="AH103" s="33"/>
      <c r="AI103" s="33"/>
      <c r="AJ103" s="33"/>
      <c r="AK103" s="33"/>
      <c r="AL103" s="33"/>
    </row>
    <row r="104" spans="17:38" x14ac:dyDescent="0.2">
      <c r="Q104" s="38"/>
      <c r="AE104" s="33"/>
      <c r="AF104" s="33"/>
      <c r="AG104" s="33"/>
      <c r="AH104" s="33"/>
      <c r="AI104" s="33"/>
      <c r="AJ104" s="33"/>
      <c r="AK104" s="33"/>
      <c r="AL104" s="33"/>
    </row>
    <row r="105" spans="17:38" x14ac:dyDescent="0.2">
      <c r="Q105" s="38"/>
      <c r="AE105" s="33"/>
      <c r="AF105" s="33"/>
      <c r="AG105" s="33"/>
      <c r="AH105" s="33"/>
      <c r="AI105" s="33"/>
      <c r="AJ105" s="33"/>
      <c r="AK105" s="33"/>
      <c r="AL105" s="33"/>
    </row>
    <row r="106" spans="17:38" x14ac:dyDescent="0.2">
      <c r="Q106" s="38"/>
      <c r="AE106" s="33"/>
      <c r="AF106" s="33"/>
      <c r="AG106" s="33"/>
      <c r="AH106" s="33"/>
      <c r="AI106" s="33"/>
      <c r="AJ106" s="33"/>
      <c r="AK106" s="33"/>
      <c r="AL106" s="33"/>
    </row>
    <row r="107" spans="17:38" x14ac:dyDescent="0.2">
      <c r="Q107" s="38"/>
      <c r="AE107" s="33"/>
      <c r="AF107" s="33"/>
      <c r="AG107" s="33"/>
      <c r="AH107" s="33"/>
      <c r="AI107" s="33"/>
      <c r="AJ107" s="33"/>
      <c r="AK107" s="33"/>
      <c r="AL107" s="33"/>
    </row>
    <row r="108" spans="17:38" x14ac:dyDescent="0.2">
      <c r="Q108" s="38"/>
      <c r="AE108" s="33"/>
      <c r="AF108" s="33"/>
      <c r="AG108" s="33"/>
      <c r="AH108" s="33"/>
      <c r="AI108" s="33"/>
      <c r="AJ108" s="33"/>
      <c r="AK108" s="33"/>
      <c r="AL108" s="33"/>
    </row>
    <row r="109" spans="17:38" x14ac:dyDescent="0.2">
      <c r="Q109" s="38"/>
      <c r="AE109" s="33"/>
      <c r="AF109" s="33"/>
      <c r="AG109" s="33"/>
      <c r="AH109" s="33"/>
      <c r="AI109" s="33"/>
      <c r="AJ109" s="33"/>
      <c r="AK109" s="33"/>
      <c r="AL109" s="33"/>
    </row>
    <row r="110" spans="17:38" x14ac:dyDescent="0.2">
      <c r="Q110" s="38"/>
      <c r="AE110" s="33"/>
      <c r="AF110" s="33"/>
      <c r="AG110" s="33"/>
      <c r="AH110" s="33"/>
      <c r="AI110" s="33"/>
      <c r="AJ110" s="33"/>
      <c r="AK110" s="33"/>
      <c r="AL110" s="33"/>
    </row>
    <row r="111" spans="17:38" x14ac:dyDescent="0.2">
      <c r="Q111" s="38"/>
      <c r="AE111" s="33"/>
      <c r="AF111" s="33"/>
      <c r="AG111" s="33"/>
      <c r="AH111" s="33"/>
      <c r="AI111" s="33"/>
      <c r="AJ111" s="33"/>
      <c r="AK111" s="33"/>
      <c r="AL111" s="33"/>
    </row>
    <row r="112" spans="17:38" x14ac:dyDescent="0.2">
      <c r="Q112" s="38"/>
      <c r="AE112" s="33"/>
      <c r="AF112" s="33"/>
      <c r="AG112" s="33"/>
      <c r="AH112" s="33"/>
      <c r="AI112" s="33"/>
      <c r="AJ112" s="33"/>
      <c r="AK112" s="33"/>
      <c r="AL112" s="33"/>
    </row>
    <row r="113" spans="17:38" x14ac:dyDescent="0.2">
      <c r="Q113" s="38"/>
      <c r="AE113" s="33"/>
      <c r="AF113" s="33"/>
      <c r="AG113" s="33"/>
      <c r="AH113" s="33"/>
      <c r="AI113" s="33"/>
      <c r="AJ113" s="33"/>
      <c r="AK113" s="33"/>
      <c r="AL113" s="33"/>
    </row>
    <row r="114" spans="17:38" x14ac:dyDescent="0.2">
      <c r="Q114" s="38"/>
      <c r="AE114" s="33"/>
      <c r="AF114" s="33"/>
      <c r="AG114" s="33"/>
      <c r="AH114" s="33"/>
      <c r="AI114" s="33"/>
      <c r="AJ114" s="33"/>
      <c r="AK114" s="33"/>
      <c r="AL114" s="33"/>
    </row>
    <row r="115" spans="17:38" x14ac:dyDescent="0.2">
      <c r="Q115" s="38"/>
      <c r="AE115" s="33"/>
      <c r="AF115" s="33"/>
      <c r="AG115" s="33"/>
      <c r="AH115" s="33"/>
      <c r="AI115" s="33"/>
      <c r="AJ115" s="33"/>
      <c r="AK115" s="33"/>
      <c r="AL115" s="33"/>
    </row>
    <row r="116" spans="17:38" x14ac:dyDescent="0.2">
      <c r="Q116" s="38"/>
      <c r="AE116" s="33"/>
      <c r="AF116" s="33"/>
      <c r="AG116" s="33"/>
      <c r="AH116" s="33"/>
      <c r="AI116" s="33"/>
      <c r="AJ116" s="33"/>
      <c r="AK116" s="33"/>
      <c r="AL116" s="33"/>
    </row>
    <row r="117" spans="17:38" x14ac:dyDescent="0.2">
      <c r="Q117" s="38"/>
      <c r="AE117" s="33"/>
      <c r="AF117" s="33"/>
      <c r="AG117" s="33"/>
      <c r="AH117" s="33"/>
      <c r="AI117" s="33"/>
      <c r="AJ117" s="33"/>
      <c r="AK117" s="33"/>
      <c r="AL117" s="33"/>
    </row>
    <row r="118" spans="17:38" x14ac:dyDescent="0.2">
      <c r="Q118" s="38"/>
      <c r="AE118" s="33"/>
      <c r="AF118" s="33"/>
      <c r="AG118" s="33"/>
      <c r="AH118" s="33"/>
      <c r="AI118" s="33"/>
      <c r="AJ118" s="33"/>
      <c r="AK118" s="33"/>
      <c r="AL118" s="33"/>
    </row>
    <row r="119" spans="17:38" x14ac:dyDescent="0.2">
      <c r="Q119" s="38"/>
      <c r="AE119" s="33"/>
      <c r="AF119" s="33"/>
      <c r="AG119" s="33"/>
      <c r="AH119" s="33"/>
      <c r="AI119" s="33"/>
      <c r="AJ119" s="33"/>
      <c r="AK119" s="33"/>
      <c r="AL119" s="33"/>
    </row>
    <row r="120" spans="17:38" x14ac:dyDescent="0.2">
      <c r="Q120" s="38"/>
      <c r="AE120" s="33"/>
      <c r="AF120" s="33"/>
      <c r="AG120" s="33"/>
      <c r="AH120" s="33"/>
      <c r="AI120" s="33"/>
      <c r="AJ120" s="33"/>
      <c r="AK120" s="33"/>
      <c r="AL120" s="33"/>
    </row>
    <row r="121" spans="17:38" x14ac:dyDescent="0.2">
      <c r="Q121" s="38"/>
      <c r="AE121" s="33"/>
      <c r="AF121" s="33"/>
      <c r="AG121" s="33"/>
      <c r="AH121" s="33"/>
      <c r="AI121" s="33"/>
      <c r="AJ121" s="33"/>
      <c r="AK121" s="33"/>
      <c r="AL121" s="33"/>
    </row>
    <row r="122" spans="17:38" x14ac:dyDescent="0.2">
      <c r="Q122" s="38"/>
    </row>
    <row r="123" spans="17:38" x14ac:dyDescent="0.2">
      <c r="Q123" s="38"/>
    </row>
    <row r="124" spans="17:38" x14ac:dyDescent="0.2">
      <c r="Q124" s="38"/>
    </row>
    <row r="125" spans="17:38" x14ac:dyDescent="0.2">
      <c r="Q125" s="38"/>
    </row>
    <row r="126" spans="17:38" x14ac:dyDescent="0.2">
      <c r="Q126" s="38"/>
    </row>
    <row r="127" spans="17:38" x14ac:dyDescent="0.2">
      <c r="Q127" s="38"/>
    </row>
    <row r="128" spans="17:38" x14ac:dyDescent="0.2">
      <c r="Q128" s="38"/>
    </row>
    <row r="129" spans="17:17" x14ac:dyDescent="0.2">
      <c r="Q129" s="38"/>
    </row>
    <row r="130" spans="17:17" x14ac:dyDescent="0.2">
      <c r="Q130" s="38"/>
    </row>
    <row r="131" spans="17:17" x14ac:dyDescent="0.2">
      <c r="Q131" s="38"/>
    </row>
    <row r="132" spans="17:17" x14ac:dyDescent="0.2">
      <c r="Q132" s="38"/>
    </row>
    <row r="133" spans="17:17" x14ac:dyDescent="0.2">
      <c r="Q133" s="38"/>
    </row>
    <row r="134" spans="17:17" x14ac:dyDescent="0.2">
      <c r="Q134" s="38"/>
    </row>
    <row r="135" spans="17:17" x14ac:dyDescent="0.2">
      <c r="Q135" s="38"/>
    </row>
    <row r="136" spans="17:17" x14ac:dyDescent="0.2">
      <c r="Q136" s="38"/>
    </row>
    <row r="137" spans="17:17" x14ac:dyDescent="0.2">
      <c r="Q137" s="38"/>
    </row>
    <row r="138" spans="17:17" x14ac:dyDescent="0.2">
      <c r="Q138" s="38"/>
    </row>
    <row r="139" spans="17:17" x14ac:dyDescent="0.2">
      <c r="Q139" s="38"/>
    </row>
    <row r="140" spans="17:17" x14ac:dyDescent="0.2">
      <c r="Q140" s="38"/>
    </row>
    <row r="141" spans="17:17" x14ac:dyDescent="0.2">
      <c r="Q141" s="38"/>
    </row>
    <row r="142" spans="17:17" x14ac:dyDescent="0.2">
      <c r="Q142" s="38"/>
    </row>
    <row r="143" spans="17:17" x14ac:dyDescent="0.2">
      <c r="Q143" s="38"/>
    </row>
    <row r="144" spans="17:17" x14ac:dyDescent="0.2">
      <c r="Q144" s="38"/>
    </row>
    <row r="145" spans="17:17" x14ac:dyDescent="0.2">
      <c r="Q145" s="38"/>
    </row>
    <row r="146" spans="17:17" x14ac:dyDescent="0.2">
      <c r="Q146" s="38"/>
    </row>
    <row r="147" spans="17:17" x14ac:dyDescent="0.2">
      <c r="Q147" s="38"/>
    </row>
    <row r="148" spans="17:17" x14ac:dyDescent="0.2">
      <c r="Q148" s="38"/>
    </row>
    <row r="149" spans="17:17" x14ac:dyDescent="0.2">
      <c r="Q149" s="38"/>
    </row>
    <row r="150" spans="17:17" x14ac:dyDescent="0.2">
      <c r="Q150" s="38"/>
    </row>
    <row r="151" spans="17:17" x14ac:dyDescent="0.2">
      <c r="Q151" s="38"/>
    </row>
    <row r="152" spans="17:17" x14ac:dyDescent="0.2">
      <c r="Q152" s="38"/>
    </row>
    <row r="153" spans="17:17" x14ac:dyDescent="0.2">
      <c r="Q153" s="38"/>
    </row>
    <row r="154" spans="17:17" x14ac:dyDescent="0.2">
      <c r="Q154" s="38"/>
    </row>
    <row r="155" spans="17:17" x14ac:dyDescent="0.2">
      <c r="Q155" s="38"/>
    </row>
    <row r="156" spans="17:17" x14ac:dyDescent="0.2">
      <c r="Q156" s="38"/>
    </row>
    <row r="157" spans="17:17" x14ac:dyDescent="0.2">
      <c r="Q157" s="38"/>
    </row>
    <row r="158" spans="17:17" x14ac:dyDescent="0.2">
      <c r="Q158" s="38"/>
    </row>
    <row r="159" spans="17:17" x14ac:dyDescent="0.2">
      <c r="Q159" s="38"/>
    </row>
    <row r="160" spans="17:17" x14ac:dyDescent="0.2">
      <c r="Q160" s="38"/>
    </row>
    <row r="161" spans="17:17" x14ac:dyDescent="0.2">
      <c r="Q161" s="38"/>
    </row>
    <row r="162" spans="17:17" x14ac:dyDescent="0.2">
      <c r="Q162" s="38"/>
    </row>
    <row r="163" spans="17:17" x14ac:dyDescent="0.2">
      <c r="Q163" s="38"/>
    </row>
    <row r="164" spans="17:17" x14ac:dyDescent="0.2">
      <c r="Q164" s="38"/>
    </row>
    <row r="165" spans="17:17" x14ac:dyDescent="0.2">
      <c r="Q165" s="38"/>
    </row>
    <row r="166" spans="17:17" x14ac:dyDescent="0.2">
      <c r="Q166" s="38"/>
    </row>
    <row r="167" spans="17:17" x14ac:dyDescent="0.2">
      <c r="Q167" s="38"/>
    </row>
    <row r="168" spans="17:17" x14ac:dyDescent="0.2">
      <c r="Q168" s="38"/>
    </row>
    <row r="169" spans="17:17" x14ac:dyDescent="0.2">
      <c r="Q169" s="38"/>
    </row>
    <row r="170" spans="17:17" x14ac:dyDescent="0.2">
      <c r="Q170" s="38"/>
    </row>
    <row r="171" spans="17:17" x14ac:dyDescent="0.2">
      <c r="Q171" s="38"/>
    </row>
    <row r="172" spans="17:17" x14ac:dyDescent="0.2">
      <c r="Q172" s="38"/>
    </row>
    <row r="173" spans="17:17" x14ac:dyDescent="0.2">
      <c r="Q173" s="38"/>
    </row>
    <row r="174" spans="17:17" x14ac:dyDescent="0.2">
      <c r="Q174" s="38"/>
    </row>
    <row r="175" spans="17:17" x14ac:dyDescent="0.2">
      <c r="Q175" s="38"/>
    </row>
    <row r="176" spans="17:17" x14ac:dyDescent="0.2">
      <c r="Q176" s="38"/>
    </row>
    <row r="177" spans="17:17" x14ac:dyDescent="0.2">
      <c r="Q177" s="38"/>
    </row>
    <row r="178" spans="17:17" x14ac:dyDescent="0.2">
      <c r="Q178" s="38"/>
    </row>
    <row r="179" spans="17:17" x14ac:dyDescent="0.2">
      <c r="Q179" s="38"/>
    </row>
    <row r="180" spans="17:17" x14ac:dyDescent="0.2">
      <c r="Q180" s="38"/>
    </row>
    <row r="181" spans="17:17" x14ac:dyDescent="0.2">
      <c r="Q181" s="38"/>
    </row>
    <row r="182" spans="17:17" x14ac:dyDescent="0.2">
      <c r="Q182" s="38"/>
    </row>
    <row r="183" spans="17:17" x14ac:dyDescent="0.2">
      <c r="Q183" s="38"/>
    </row>
    <row r="184" spans="17:17" x14ac:dyDescent="0.2">
      <c r="Q184" s="38"/>
    </row>
    <row r="185" spans="17:17" x14ac:dyDescent="0.2">
      <c r="Q185" s="38"/>
    </row>
    <row r="186" spans="17:17" x14ac:dyDescent="0.2">
      <c r="Q186" s="38"/>
    </row>
    <row r="187" spans="17:17" x14ac:dyDescent="0.2">
      <c r="Q187" s="38"/>
    </row>
    <row r="188" spans="17:17" x14ac:dyDescent="0.2">
      <c r="Q188" s="38"/>
    </row>
    <row r="189" spans="17:17" x14ac:dyDescent="0.2">
      <c r="Q189" s="38"/>
    </row>
    <row r="190" spans="17:17" x14ac:dyDescent="0.2">
      <c r="Q190" s="38"/>
    </row>
    <row r="191" spans="17:17" x14ac:dyDescent="0.2">
      <c r="Q191" s="38"/>
    </row>
    <row r="192" spans="17:17" x14ac:dyDescent="0.2">
      <c r="Q192" s="38"/>
    </row>
    <row r="193" spans="17:17" x14ac:dyDescent="0.2">
      <c r="Q193" s="38"/>
    </row>
    <row r="194" spans="17:17" x14ac:dyDescent="0.2">
      <c r="Q194" s="38"/>
    </row>
    <row r="195" spans="17:17" x14ac:dyDescent="0.2">
      <c r="Q195" s="38"/>
    </row>
    <row r="196" spans="17:17" x14ac:dyDescent="0.2">
      <c r="Q196" s="38"/>
    </row>
    <row r="197" spans="17:17" x14ac:dyDescent="0.2">
      <c r="Q197" s="38"/>
    </row>
    <row r="198" spans="17:17" x14ac:dyDescent="0.2">
      <c r="Q198" s="38"/>
    </row>
    <row r="199" spans="17:17" x14ac:dyDescent="0.2">
      <c r="Q199" s="38"/>
    </row>
    <row r="200" spans="17:17" x14ac:dyDescent="0.2">
      <c r="Q200" s="38"/>
    </row>
    <row r="201" spans="17:17" x14ac:dyDescent="0.2">
      <c r="Q201" s="38"/>
    </row>
    <row r="202" spans="17:17" x14ac:dyDescent="0.2">
      <c r="Q202" s="38"/>
    </row>
    <row r="203" spans="17:17" x14ac:dyDescent="0.2">
      <c r="Q203" s="38"/>
    </row>
    <row r="204" spans="17:17" x14ac:dyDescent="0.2">
      <c r="Q204" s="38"/>
    </row>
    <row r="205" spans="17:17" x14ac:dyDescent="0.2">
      <c r="Q205" s="38"/>
    </row>
    <row r="206" spans="17:17" x14ac:dyDescent="0.2">
      <c r="Q206" s="38"/>
    </row>
    <row r="207" spans="17:17" x14ac:dyDescent="0.2">
      <c r="Q207" s="38"/>
    </row>
    <row r="208" spans="17:17" x14ac:dyDescent="0.2">
      <c r="Q208" s="38"/>
    </row>
    <row r="209" spans="17:17" x14ac:dyDescent="0.2">
      <c r="Q209" s="38"/>
    </row>
    <row r="210" spans="17:17" x14ac:dyDescent="0.2">
      <c r="Q210" s="38"/>
    </row>
    <row r="211" spans="17:17" x14ac:dyDescent="0.2">
      <c r="Q211" s="38"/>
    </row>
    <row r="212" spans="17:17" x14ac:dyDescent="0.2">
      <c r="Q212" s="38"/>
    </row>
    <row r="213" spans="17:17" x14ac:dyDescent="0.2">
      <c r="Q213" s="38"/>
    </row>
    <row r="214" spans="17:17" x14ac:dyDescent="0.2">
      <c r="Q214" s="38"/>
    </row>
    <row r="215" spans="17:17" x14ac:dyDescent="0.2">
      <c r="Q215" s="38"/>
    </row>
    <row r="216" spans="17:17" x14ac:dyDescent="0.2">
      <c r="Q216" s="38"/>
    </row>
    <row r="217" spans="17:17" x14ac:dyDescent="0.2">
      <c r="Q217" s="38"/>
    </row>
    <row r="218" spans="17:17" x14ac:dyDescent="0.2">
      <c r="Q218" s="38"/>
    </row>
    <row r="219" spans="17:17" x14ac:dyDescent="0.2">
      <c r="Q219" s="38"/>
    </row>
    <row r="220" spans="17:17" x14ac:dyDescent="0.2">
      <c r="Q220" s="38"/>
    </row>
    <row r="221" spans="17:17" x14ac:dyDescent="0.2">
      <c r="Q221" s="38"/>
    </row>
    <row r="222" spans="17:17" x14ac:dyDescent="0.2">
      <c r="Q222" s="38"/>
    </row>
    <row r="223" spans="17:17" x14ac:dyDescent="0.2">
      <c r="Q223" s="38"/>
    </row>
    <row r="224" spans="17:17" x14ac:dyDescent="0.2">
      <c r="Q224" s="38"/>
    </row>
    <row r="225" spans="17:17" x14ac:dyDescent="0.2">
      <c r="Q225" s="38"/>
    </row>
    <row r="226" spans="17:17" x14ac:dyDescent="0.2">
      <c r="Q226" s="38"/>
    </row>
    <row r="227" spans="17:17" x14ac:dyDescent="0.2">
      <c r="Q227" s="38"/>
    </row>
    <row r="228" spans="17:17" x14ac:dyDescent="0.2">
      <c r="Q228" s="38"/>
    </row>
    <row r="229" spans="17:17" x14ac:dyDescent="0.2">
      <c r="Q229" s="38"/>
    </row>
    <row r="230" spans="17:17" x14ac:dyDescent="0.2">
      <c r="Q230" s="38"/>
    </row>
    <row r="231" spans="17:17" x14ac:dyDescent="0.2">
      <c r="Q231" s="38"/>
    </row>
    <row r="232" spans="17:17" x14ac:dyDescent="0.2">
      <c r="Q232" s="38"/>
    </row>
    <row r="233" spans="17:17" x14ac:dyDescent="0.2">
      <c r="Q233" s="38"/>
    </row>
    <row r="234" spans="17:17" x14ac:dyDescent="0.2">
      <c r="Q234" s="38"/>
    </row>
    <row r="235" spans="17:17" x14ac:dyDescent="0.2">
      <c r="Q235" s="38"/>
    </row>
    <row r="236" spans="17:17" x14ac:dyDescent="0.2">
      <c r="Q236" s="38"/>
    </row>
    <row r="237" spans="17:17" x14ac:dyDescent="0.2">
      <c r="Q237" s="38"/>
    </row>
    <row r="238" spans="17:17" x14ac:dyDescent="0.2">
      <c r="Q238" s="38"/>
    </row>
    <row r="239" spans="17:17" x14ac:dyDescent="0.2">
      <c r="Q239" s="38"/>
    </row>
    <row r="240" spans="17:17" x14ac:dyDescent="0.2">
      <c r="Q240" s="38"/>
    </row>
    <row r="241" spans="17:17" x14ac:dyDescent="0.2">
      <c r="Q241" s="38"/>
    </row>
    <row r="242" spans="17:17" x14ac:dyDescent="0.2">
      <c r="Q242" s="38"/>
    </row>
    <row r="243" spans="17:17" x14ac:dyDescent="0.2">
      <c r="Q243" s="38"/>
    </row>
    <row r="244" spans="17:17" x14ac:dyDescent="0.2">
      <c r="Q244" s="38"/>
    </row>
    <row r="245" spans="17:17" x14ac:dyDescent="0.2">
      <c r="Q245" s="38"/>
    </row>
    <row r="246" spans="17:17" x14ac:dyDescent="0.2">
      <c r="Q246" s="38"/>
    </row>
    <row r="247" spans="17:17" x14ac:dyDescent="0.2">
      <c r="Q247" s="38"/>
    </row>
    <row r="248" spans="17:17" x14ac:dyDescent="0.2">
      <c r="Q248" s="38"/>
    </row>
    <row r="249" spans="17:17" x14ac:dyDescent="0.2">
      <c r="Q249" s="38"/>
    </row>
    <row r="250" spans="17:17" x14ac:dyDescent="0.2">
      <c r="Q250" s="38"/>
    </row>
    <row r="251" spans="17:17" x14ac:dyDescent="0.2">
      <c r="Q251" s="38"/>
    </row>
    <row r="252" spans="17:17" x14ac:dyDescent="0.2">
      <c r="Q252" s="38"/>
    </row>
    <row r="253" spans="17:17" x14ac:dyDescent="0.2">
      <c r="Q253" s="38"/>
    </row>
    <row r="254" spans="17:17" x14ac:dyDescent="0.2">
      <c r="Q254" s="38"/>
    </row>
    <row r="255" spans="17:17" x14ac:dyDescent="0.2">
      <c r="Q255" s="38"/>
    </row>
    <row r="256" spans="17:17" x14ac:dyDescent="0.2">
      <c r="Q256" s="38"/>
    </row>
    <row r="257" spans="17:17" x14ac:dyDescent="0.2">
      <c r="Q257" s="38"/>
    </row>
    <row r="258" spans="17:17" x14ac:dyDescent="0.2">
      <c r="Q258" s="38"/>
    </row>
    <row r="259" spans="17:17" x14ac:dyDescent="0.2">
      <c r="Q259" s="38"/>
    </row>
    <row r="260" spans="17:17" x14ac:dyDescent="0.2">
      <c r="Q260" s="38"/>
    </row>
    <row r="261" spans="17:17" x14ac:dyDescent="0.2">
      <c r="Q261" s="38"/>
    </row>
    <row r="262" spans="17:17" x14ac:dyDescent="0.2">
      <c r="Q262" s="38"/>
    </row>
    <row r="263" spans="17:17" x14ac:dyDescent="0.2">
      <c r="Q263" s="38"/>
    </row>
    <row r="264" spans="17:17" x14ac:dyDescent="0.2">
      <c r="Q264" s="38"/>
    </row>
    <row r="265" spans="17:17" x14ac:dyDescent="0.2">
      <c r="Q265" s="38"/>
    </row>
    <row r="266" spans="17:17" x14ac:dyDescent="0.2">
      <c r="Q266" s="38"/>
    </row>
    <row r="267" spans="17:17" x14ac:dyDescent="0.2">
      <c r="Q267" s="38"/>
    </row>
    <row r="268" spans="17:17" x14ac:dyDescent="0.2">
      <c r="Q268" s="38"/>
    </row>
    <row r="269" spans="17:17" x14ac:dyDescent="0.2">
      <c r="Q269" s="38"/>
    </row>
    <row r="270" spans="17:17" x14ac:dyDescent="0.2">
      <c r="Q270" s="38"/>
    </row>
    <row r="271" spans="17:17" x14ac:dyDescent="0.2">
      <c r="Q271" s="38"/>
    </row>
    <row r="272" spans="17:17" x14ac:dyDescent="0.2">
      <c r="Q272" s="38"/>
    </row>
    <row r="273" spans="17:17" x14ac:dyDescent="0.2">
      <c r="Q273" s="38"/>
    </row>
    <row r="274" spans="17:17" x14ac:dyDescent="0.2">
      <c r="Q274" s="38"/>
    </row>
    <row r="275" spans="17:17" x14ac:dyDescent="0.2">
      <c r="Q275" s="38"/>
    </row>
    <row r="276" spans="17:17" x14ac:dyDescent="0.2">
      <c r="Q276" s="38"/>
    </row>
    <row r="277" spans="17:17" x14ac:dyDescent="0.2">
      <c r="Q277" s="38"/>
    </row>
    <row r="278" spans="17:17" x14ac:dyDescent="0.2">
      <c r="Q278" s="38"/>
    </row>
    <row r="279" spans="17:17" x14ac:dyDescent="0.2">
      <c r="Q279" s="38"/>
    </row>
    <row r="280" spans="17:17" x14ac:dyDescent="0.2">
      <c r="Q280" s="38"/>
    </row>
    <row r="281" spans="17:17" x14ac:dyDescent="0.2">
      <c r="Q281" s="38"/>
    </row>
    <row r="282" spans="17:17" x14ac:dyDescent="0.2">
      <c r="Q282" s="38"/>
    </row>
    <row r="283" spans="17:17" x14ac:dyDescent="0.2">
      <c r="Q283" s="38"/>
    </row>
    <row r="284" spans="17:17" x14ac:dyDescent="0.2">
      <c r="Q284" s="38"/>
    </row>
    <row r="285" spans="17:17" x14ac:dyDescent="0.2">
      <c r="Q285" s="38"/>
    </row>
    <row r="286" spans="17:17" x14ac:dyDescent="0.2">
      <c r="Q286" s="38"/>
    </row>
    <row r="287" spans="17:17" x14ac:dyDescent="0.2">
      <c r="Q287" s="38"/>
    </row>
    <row r="288" spans="17:17" x14ac:dyDescent="0.2">
      <c r="Q288" s="38"/>
    </row>
    <row r="289" spans="17:17" x14ac:dyDescent="0.2">
      <c r="Q289" s="38"/>
    </row>
    <row r="290" spans="17:17" x14ac:dyDescent="0.2">
      <c r="Q290" s="38"/>
    </row>
    <row r="291" spans="17:17" x14ac:dyDescent="0.2">
      <c r="Q291" s="38"/>
    </row>
    <row r="292" spans="17:17" x14ac:dyDescent="0.2">
      <c r="Q292" s="38"/>
    </row>
    <row r="293" spans="17:17" x14ac:dyDescent="0.2">
      <c r="Q293" s="38"/>
    </row>
    <row r="294" spans="17:17" x14ac:dyDescent="0.2">
      <c r="Q294" s="38"/>
    </row>
    <row r="295" spans="17:17" x14ac:dyDescent="0.2">
      <c r="Q295" s="38"/>
    </row>
    <row r="296" spans="17:17" x14ac:dyDescent="0.2">
      <c r="Q296" s="38"/>
    </row>
    <row r="297" spans="17:17" x14ac:dyDescent="0.2">
      <c r="Q297" s="38"/>
    </row>
    <row r="298" spans="17:17" x14ac:dyDescent="0.2">
      <c r="Q298" s="38"/>
    </row>
    <row r="299" spans="17:17" x14ac:dyDescent="0.2">
      <c r="Q299" s="38"/>
    </row>
    <row r="300" spans="17:17" x14ac:dyDescent="0.2">
      <c r="Q300" s="38"/>
    </row>
    <row r="301" spans="17:17" x14ac:dyDescent="0.2">
      <c r="Q301" s="38"/>
    </row>
    <row r="302" spans="17:17" x14ac:dyDescent="0.2">
      <c r="Q302" s="38"/>
    </row>
    <row r="303" spans="17:17" x14ac:dyDescent="0.2">
      <c r="Q303" s="38"/>
    </row>
    <row r="304" spans="17:17" x14ac:dyDescent="0.2">
      <c r="Q304" s="38"/>
    </row>
    <row r="305" spans="17:17" x14ac:dyDescent="0.2">
      <c r="Q305" s="38"/>
    </row>
    <row r="306" spans="17:17" x14ac:dyDescent="0.2">
      <c r="Q306" s="38"/>
    </row>
    <row r="307" spans="17:17" x14ac:dyDescent="0.2">
      <c r="Q307" s="38"/>
    </row>
    <row r="308" spans="17:17" x14ac:dyDescent="0.2">
      <c r="Q308" s="38"/>
    </row>
    <row r="309" spans="17:17" x14ac:dyDescent="0.2">
      <c r="Q309" s="38"/>
    </row>
    <row r="310" spans="17:17" x14ac:dyDescent="0.2">
      <c r="Q310" s="38"/>
    </row>
    <row r="311" spans="17:17" x14ac:dyDescent="0.2">
      <c r="Q311" s="38"/>
    </row>
    <row r="312" spans="17:17" x14ac:dyDescent="0.2">
      <c r="Q312" s="38"/>
    </row>
    <row r="313" spans="17:17" x14ac:dyDescent="0.2">
      <c r="Q313" s="38"/>
    </row>
    <row r="314" spans="17:17" x14ac:dyDescent="0.2">
      <c r="Q314" s="38"/>
    </row>
    <row r="315" spans="17:17" x14ac:dyDescent="0.2">
      <c r="Q315" s="38"/>
    </row>
    <row r="316" spans="17:17" x14ac:dyDescent="0.2">
      <c r="Q316" s="38"/>
    </row>
    <row r="317" spans="17:17" x14ac:dyDescent="0.2">
      <c r="Q317" s="38"/>
    </row>
    <row r="318" spans="17:17" x14ac:dyDescent="0.2">
      <c r="Q318" s="38"/>
    </row>
    <row r="319" spans="17:17" x14ac:dyDescent="0.2">
      <c r="Q319" s="38"/>
    </row>
    <row r="320" spans="17:17" x14ac:dyDescent="0.2">
      <c r="Q320" s="38"/>
    </row>
    <row r="321" spans="17:17" x14ac:dyDescent="0.2">
      <c r="Q321" s="38"/>
    </row>
    <row r="322" spans="17:17" x14ac:dyDescent="0.2">
      <c r="Q322" s="38"/>
    </row>
    <row r="323" spans="17:17" x14ac:dyDescent="0.2">
      <c r="Q323" s="38"/>
    </row>
    <row r="324" spans="17:17" x14ac:dyDescent="0.2">
      <c r="Q324" s="38"/>
    </row>
    <row r="325" spans="17:17" x14ac:dyDescent="0.2">
      <c r="Q325" s="38"/>
    </row>
    <row r="326" spans="17:17" x14ac:dyDescent="0.2">
      <c r="Q326" s="31"/>
    </row>
  </sheetData>
  <mergeCells count="8">
    <mergeCell ref="Q1:Q326"/>
    <mergeCell ref="AE99:AL121"/>
    <mergeCell ref="AE34:AL62"/>
    <mergeCell ref="AE65:AL96"/>
    <mergeCell ref="A58:P58"/>
    <mergeCell ref="AE8:AL31"/>
    <mergeCell ref="S1:T1"/>
    <mergeCell ref="V2:V6"/>
  </mergeCells>
  <phoneticPr fontId="3" type="noConversion"/>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DE06-8287-394D-9DCE-39172A7B2527}">
  <dimension ref="A1:U76"/>
  <sheetViews>
    <sheetView topLeftCell="A13" zoomScale="80" zoomScaleNormal="80" workbookViewId="0">
      <selection activeCell="V1" sqref="V1"/>
    </sheetView>
  </sheetViews>
  <sheetFormatPr baseColWidth="10" defaultRowHeight="15" x14ac:dyDescent="0.2"/>
  <sheetData>
    <row r="1" spans="1:21" x14ac:dyDescent="0.2">
      <c r="A1" s="40"/>
      <c r="B1" s="40"/>
      <c r="C1" s="40"/>
      <c r="D1" s="40"/>
      <c r="E1" s="40"/>
      <c r="F1" s="40"/>
      <c r="G1" s="40"/>
      <c r="H1" s="40"/>
      <c r="I1" s="40"/>
      <c r="J1" s="40"/>
      <c r="K1" s="40"/>
      <c r="L1" s="40"/>
      <c r="M1" s="40"/>
      <c r="N1" s="21" t="s">
        <v>20</v>
      </c>
      <c r="O1" s="21"/>
      <c r="P1" s="21"/>
      <c r="Q1" s="21"/>
      <c r="R1" s="21"/>
      <c r="S1" s="21"/>
      <c r="T1" s="21"/>
      <c r="U1" s="21"/>
    </row>
    <row r="2" spans="1:21" ht="15" customHeight="1" x14ac:dyDescent="0.2">
      <c r="A2" s="40"/>
      <c r="B2" s="40"/>
      <c r="C2" s="40"/>
      <c r="D2" s="40"/>
      <c r="E2" s="40"/>
      <c r="F2" s="40"/>
      <c r="G2" s="40"/>
      <c r="H2" s="40"/>
      <c r="I2" s="40"/>
      <c r="J2" s="40"/>
      <c r="K2" s="40"/>
      <c r="L2" s="40"/>
      <c r="M2" s="40"/>
      <c r="N2" s="32" t="s">
        <v>24</v>
      </c>
      <c r="O2" s="32"/>
      <c r="P2" s="32"/>
      <c r="Q2" s="32"/>
      <c r="R2" s="32"/>
      <c r="S2" s="32"/>
      <c r="T2" s="32"/>
      <c r="U2" s="32"/>
    </row>
    <row r="3" spans="1:21" x14ac:dyDescent="0.2">
      <c r="A3" s="40"/>
      <c r="B3" s="40"/>
      <c r="C3" s="40"/>
      <c r="D3" s="40"/>
      <c r="E3" s="40"/>
      <c r="F3" s="40"/>
      <c r="G3" s="40"/>
      <c r="H3" s="40"/>
      <c r="I3" s="40"/>
      <c r="J3" s="40"/>
      <c r="K3" s="40"/>
      <c r="L3" s="40"/>
      <c r="M3" s="40"/>
      <c r="N3" s="39"/>
      <c r="O3" s="39"/>
      <c r="P3" s="39"/>
      <c r="Q3" s="39"/>
      <c r="R3" s="39"/>
      <c r="S3" s="39"/>
      <c r="T3" s="39"/>
      <c r="U3" s="39"/>
    </row>
    <row r="4" spans="1:21" x14ac:dyDescent="0.2">
      <c r="A4" s="40"/>
      <c r="B4" s="40"/>
      <c r="C4" s="40"/>
      <c r="D4" s="40"/>
      <c r="E4" s="40"/>
      <c r="F4" s="40"/>
      <c r="G4" s="40"/>
      <c r="H4" s="40"/>
      <c r="I4" s="40"/>
      <c r="J4" s="40"/>
      <c r="K4" s="40"/>
      <c r="L4" s="40"/>
      <c r="M4" s="40"/>
      <c r="N4" s="33" t="s">
        <v>25</v>
      </c>
      <c r="O4" s="33"/>
      <c r="P4" s="33"/>
      <c r="Q4" s="33"/>
      <c r="R4" s="33"/>
      <c r="S4" s="33"/>
      <c r="T4" s="33"/>
      <c r="U4" s="33"/>
    </row>
    <row r="5" spans="1:21" x14ac:dyDescent="0.2">
      <c r="A5" s="40"/>
      <c r="B5" s="40"/>
      <c r="C5" s="40"/>
      <c r="D5" s="40"/>
      <c r="E5" s="40"/>
      <c r="F5" s="40"/>
      <c r="G5" s="40"/>
      <c r="H5" s="40"/>
      <c r="I5" s="40"/>
      <c r="J5" s="40"/>
      <c r="K5" s="40"/>
      <c r="L5" s="40"/>
      <c r="M5" s="40"/>
      <c r="N5" s="33"/>
      <c r="O5" s="33"/>
      <c r="P5" s="33"/>
      <c r="Q5" s="33"/>
      <c r="R5" s="33"/>
      <c r="S5" s="33"/>
      <c r="T5" s="33"/>
      <c r="U5" s="33"/>
    </row>
    <row r="6" spans="1:21" x14ac:dyDescent="0.2">
      <c r="A6" s="40"/>
      <c r="B6" s="40"/>
      <c r="C6" s="40"/>
      <c r="D6" s="40"/>
      <c r="E6" s="40"/>
      <c r="F6" s="40"/>
      <c r="G6" s="40"/>
      <c r="H6" s="40"/>
      <c r="I6" s="40"/>
      <c r="J6" s="40"/>
      <c r="K6" s="40"/>
      <c r="L6" s="40"/>
      <c r="M6" s="40"/>
      <c r="N6" s="33"/>
      <c r="O6" s="33"/>
      <c r="P6" s="33"/>
      <c r="Q6" s="33"/>
      <c r="R6" s="33"/>
      <c r="S6" s="33"/>
      <c r="T6" s="33"/>
      <c r="U6" s="33"/>
    </row>
    <row r="7" spans="1:21" x14ac:dyDescent="0.2">
      <c r="A7" s="40"/>
      <c r="B7" s="40"/>
      <c r="C7" s="40"/>
      <c r="D7" s="40"/>
      <c r="E7" s="40"/>
      <c r="F7" s="40"/>
      <c r="G7" s="40"/>
      <c r="H7" s="40"/>
      <c r="I7" s="40"/>
      <c r="J7" s="40"/>
      <c r="K7" s="40"/>
      <c r="L7" s="40"/>
      <c r="M7" s="40"/>
      <c r="N7" s="33"/>
      <c r="O7" s="33"/>
      <c r="P7" s="33"/>
      <c r="Q7" s="33"/>
      <c r="R7" s="33"/>
      <c r="S7" s="33"/>
      <c r="T7" s="33"/>
      <c r="U7" s="33"/>
    </row>
    <row r="8" spans="1:21" x14ac:dyDescent="0.2">
      <c r="A8" s="40"/>
      <c r="B8" s="40"/>
      <c r="C8" s="40"/>
      <c r="D8" s="40"/>
      <c r="E8" s="40"/>
      <c r="F8" s="40"/>
      <c r="G8" s="40"/>
      <c r="H8" s="40"/>
      <c r="I8" s="40"/>
      <c r="J8" s="40"/>
      <c r="K8" s="40"/>
      <c r="L8" s="40"/>
      <c r="M8" s="40"/>
      <c r="N8" s="33"/>
      <c r="O8" s="33"/>
      <c r="P8" s="33"/>
      <c r="Q8" s="33"/>
      <c r="R8" s="33"/>
      <c r="S8" s="33"/>
      <c r="T8" s="33"/>
      <c r="U8" s="33"/>
    </row>
    <row r="9" spans="1:21" x14ac:dyDescent="0.2">
      <c r="A9" s="40"/>
      <c r="B9" s="40"/>
      <c r="C9" s="40"/>
      <c r="D9" s="40"/>
      <c r="E9" s="40"/>
      <c r="F9" s="40"/>
      <c r="G9" s="40"/>
      <c r="H9" s="40"/>
      <c r="I9" s="40"/>
      <c r="J9" s="40"/>
      <c r="K9" s="40"/>
      <c r="L9" s="40"/>
      <c r="M9" s="40"/>
      <c r="N9" s="33"/>
      <c r="O9" s="33"/>
      <c r="P9" s="33"/>
      <c r="Q9" s="33"/>
      <c r="R9" s="33"/>
      <c r="S9" s="33"/>
      <c r="T9" s="33"/>
      <c r="U9" s="33"/>
    </row>
    <row r="10" spans="1:21" x14ac:dyDescent="0.2">
      <c r="A10" s="40"/>
      <c r="B10" s="40"/>
      <c r="C10" s="40"/>
      <c r="D10" s="40"/>
      <c r="E10" s="40"/>
      <c r="F10" s="40"/>
      <c r="G10" s="40"/>
      <c r="H10" s="40"/>
      <c r="I10" s="40"/>
      <c r="J10" s="40"/>
      <c r="K10" s="40"/>
      <c r="L10" s="40"/>
      <c r="M10" s="40"/>
      <c r="N10" s="33"/>
      <c r="O10" s="33"/>
      <c r="P10" s="33"/>
      <c r="Q10" s="33"/>
      <c r="R10" s="33"/>
      <c r="S10" s="33"/>
      <c r="T10" s="33"/>
      <c r="U10" s="33"/>
    </row>
    <row r="11" spans="1:21" x14ac:dyDescent="0.2">
      <c r="A11" s="40"/>
      <c r="B11" s="40"/>
      <c r="C11" s="40"/>
      <c r="D11" s="40"/>
      <c r="E11" s="40"/>
      <c r="F11" s="40"/>
      <c r="G11" s="40"/>
      <c r="H11" s="40"/>
      <c r="I11" s="40"/>
      <c r="J11" s="40"/>
      <c r="K11" s="40"/>
      <c r="L11" s="40"/>
      <c r="M11" s="40"/>
      <c r="N11" s="33"/>
      <c r="O11" s="33"/>
      <c r="P11" s="33"/>
      <c r="Q11" s="33"/>
      <c r="R11" s="33"/>
      <c r="S11" s="33"/>
      <c r="T11" s="33"/>
      <c r="U11" s="33"/>
    </row>
    <row r="12" spans="1:21" x14ac:dyDescent="0.2">
      <c r="A12" s="40"/>
      <c r="B12" s="40"/>
      <c r="C12" s="40"/>
      <c r="D12" s="40"/>
      <c r="E12" s="40"/>
      <c r="F12" s="40"/>
      <c r="G12" s="40"/>
      <c r="H12" s="40"/>
      <c r="I12" s="40"/>
      <c r="J12" s="40"/>
      <c r="K12" s="40"/>
      <c r="L12" s="40"/>
      <c r="M12" s="40"/>
      <c r="N12" s="33"/>
      <c r="O12" s="33"/>
      <c r="P12" s="33"/>
      <c r="Q12" s="33"/>
      <c r="R12" s="33"/>
      <c r="S12" s="33"/>
      <c r="T12" s="33"/>
      <c r="U12" s="33"/>
    </row>
    <row r="13" spans="1:21" x14ac:dyDescent="0.2">
      <c r="A13" s="40"/>
      <c r="B13" s="40"/>
      <c r="C13" s="40"/>
      <c r="D13" s="40"/>
      <c r="E13" s="40"/>
      <c r="F13" s="40"/>
      <c r="G13" s="40"/>
      <c r="H13" s="40"/>
      <c r="I13" s="40"/>
      <c r="J13" s="40"/>
      <c r="K13" s="40"/>
      <c r="L13" s="40"/>
      <c r="M13" s="40"/>
      <c r="N13" s="33"/>
      <c r="O13" s="33"/>
      <c r="P13" s="33"/>
      <c r="Q13" s="33"/>
      <c r="R13" s="33"/>
      <c r="S13" s="33"/>
      <c r="T13" s="33"/>
      <c r="U13" s="33"/>
    </row>
    <row r="14" spans="1:21" x14ac:dyDescent="0.2">
      <c r="A14" s="40"/>
      <c r="B14" s="40"/>
      <c r="C14" s="40"/>
      <c r="D14" s="40"/>
      <c r="E14" s="40"/>
      <c r="F14" s="40"/>
      <c r="G14" s="40"/>
      <c r="H14" s="40"/>
      <c r="I14" s="40"/>
      <c r="J14" s="40"/>
      <c r="K14" s="40"/>
      <c r="L14" s="40"/>
      <c r="M14" s="40"/>
      <c r="N14" s="33"/>
      <c r="O14" s="33"/>
      <c r="P14" s="33"/>
      <c r="Q14" s="33"/>
      <c r="R14" s="33"/>
      <c r="S14" s="33"/>
      <c r="T14" s="33"/>
      <c r="U14" s="33"/>
    </row>
    <row r="15" spans="1:21" x14ac:dyDescent="0.2">
      <c r="A15" s="40"/>
      <c r="B15" s="40"/>
      <c r="C15" s="40"/>
      <c r="D15" s="40"/>
      <c r="E15" s="40"/>
      <c r="F15" s="40"/>
      <c r="G15" s="40"/>
      <c r="H15" s="40"/>
      <c r="I15" s="40"/>
      <c r="J15" s="40"/>
      <c r="K15" s="40"/>
      <c r="L15" s="40"/>
      <c r="M15" s="40"/>
      <c r="N15" s="33"/>
      <c r="O15" s="33"/>
      <c r="P15" s="33"/>
      <c r="Q15" s="33"/>
      <c r="R15" s="33"/>
      <c r="S15" s="33"/>
      <c r="T15" s="33"/>
      <c r="U15" s="33"/>
    </row>
    <row r="16" spans="1:21" x14ac:dyDescent="0.2">
      <c r="A16" s="40"/>
      <c r="B16" s="40"/>
      <c r="C16" s="40"/>
      <c r="D16" s="40"/>
      <c r="E16" s="40"/>
      <c r="F16" s="40"/>
      <c r="G16" s="40"/>
      <c r="H16" s="40"/>
      <c r="I16" s="40"/>
      <c r="J16" s="40"/>
      <c r="K16" s="40"/>
      <c r="L16" s="40"/>
      <c r="M16" s="40"/>
      <c r="N16" s="33"/>
      <c r="O16" s="33"/>
      <c r="P16" s="33"/>
      <c r="Q16" s="33"/>
      <c r="R16" s="33"/>
      <c r="S16" s="33"/>
      <c r="T16" s="33"/>
      <c r="U16" s="33"/>
    </row>
    <row r="17" spans="1:21" x14ac:dyDescent="0.2">
      <c r="A17" s="40"/>
      <c r="B17" s="40"/>
      <c r="C17" s="40"/>
      <c r="D17" s="40"/>
      <c r="E17" s="40"/>
      <c r="F17" s="40"/>
      <c r="G17" s="40"/>
      <c r="H17" s="40"/>
      <c r="I17" s="40"/>
      <c r="J17" s="40"/>
      <c r="K17" s="40"/>
      <c r="L17" s="40"/>
      <c r="M17" s="40"/>
      <c r="N17" s="33"/>
      <c r="O17" s="33"/>
      <c r="P17" s="33"/>
      <c r="Q17" s="33"/>
      <c r="R17" s="33"/>
      <c r="S17" s="33"/>
      <c r="T17" s="33"/>
      <c r="U17" s="33"/>
    </row>
    <row r="18" spans="1:21" x14ac:dyDescent="0.2">
      <c r="A18" s="40"/>
      <c r="B18" s="40"/>
      <c r="C18" s="40"/>
      <c r="D18" s="40"/>
      <c r="E18" s="40"/>
      <c r="F18" s="40"/>
      <c r="G18" s="40"/>
      <c r="H18" s="40"/>
      <c r="I18" s="40"/>
      <c r="J18" s="40"/>
      <c r="K18" s="40"/>
      <c r="L18" s="40"/>
      <c r="M18" s="40"/>
      <c r="N18" s="33"/>
      <c r="O18" s="33"/>
      <c r="P18" s="33"/>
      <c r="Q18" s="33"/>
      <c r="R18" s="33"/>
      <c r="S18" s="33"/>
      <c r="T18" s="33"/>
      <c r="U18" s="33"/>
    </row>
    <row r="19" spans="1:21" x14ac:dyDescent="0.2">
      <c r="A19" s="40"/>
      <c r="B19" s="40"/>
      <c r="C19" s="40"/>
      <c r="D19" s="40"/>
      <c r="E19" s="40"/>
      <c r="F19" s="40"/>
      <c r="G19" s="40"/>
      <c r="H19" s="40"/>
      <c r="I19" s="40"/>
      <c r="J19" s="40"/>
      <c r="K19" s="40"/>
      <c r="L19" s="40"/>
      <c r="M19" s="40"/>
      <c r="N19" s="33"/>
      <c r="O19" s="33"/>
      <c r="P19" s="33"/>
      <c r="Q19" s="33"/>
      <c r="R19" s="33"/>
      <c r="S19" s="33"/>
      <c r="T19" s="33"/>
      <c r="U19" s="33"/>
    </row>
    <row r="20" spans="1:21" x14ac:dyDescent="0.2">
      <c r="A20" s="40"/>
      <c r="B20" s="40"/>
      <c r="C20" s="40"/>
      <c r="D20" s="40"/>
      <c r="E20" s="40"/>
      <c r="F20" s="40"/>
      <c r="G20" s="40"/>
      <c r="H20" s="40"/>
      <c r="I20" s="40"/>
      <c r="J20" s="40"/>
      <c r="K20" s="40"/>
      <c r="L20" s="40"/>
      <c r="M20" s="40"/>
      <c r="N20" s="33"/>
      <c r="O20" s="33"/>
      <c r="P20" s="33"/>
      <c r="Q20" s="33"/>
      <c r="R20" s="33"/>
      <c r="S20" s="33"/>
      <c r="T20" s="33"/>
      <c r="U20" s="33"/>
    </row>
    <row r="21" spans="1:21" x14ac:dyDescent="0.2">
      <c r="A21" s="40"/>
      <c r="B21" s="40"/>
      <c r="C21" s="40"/>
      <c r="D21" s="40"/>
      <c r="E21" s="40"/>
      <c r="F21" s="40"/>
      <c r="G21" s="40"/>
      <c r="H21" s="40"/>
      <c r="I21" s="40"/>
      <c r="J21" s="40"/>
      <c r="K21" s="40"/>
      <c r="L21" s="40"/>
      <c r="M21" s="40"/>
      <c r="N21" s="33"/>
      <c r="O21" s="33"/>
      <c r="P21" s="33"/>
      <c r="Q21" s="33"/>
      <c r="R21" s="33"/>
      <c r="S21" s="33"/>
      <c r="T21" s="33"/>
      <c r="U21" s="33"/>
    </row>
    <row r="22" spans="1:21" x14ac:dyDescent="0.2">
      <c r="A22" s="40"/>
      <c r="B22" s="40"/>
      <c r="C22" s="40"/>
      <c r="D22" s="40"/>
      <c r="E22" s="40"/>
      <c r="F22" s="40"/>
      <c r="G22" s="40"/>
      <c r="H22" s="40"/>
      <c r="I22" s="40"/>
      <c r="J22" s="40"/>
      <c r="K22" s="40"/>
      <c r="L22" s="40"/>
      <c r="M22" s="40"/>
      <c r="N22" s="33"/>
      <c r="O22" s="33"/>
      <c r="P22" s="33"/>
      <c r="Q22" s="33"/>
      <c r="R22" s="33"/>
      <c r="S22" s="33"/>
      <c r="T22" s="33"/>
      <c r="U22" s="33"/>
    </row>
    <row r="23" spans="1:21" x14ac:dyDescent="0.2">
      <c r="A23" s="40"/>
      <c r="B23" s="40"/>
      <c r="C23" s="40"/>
      <c r="D23" s="40"/>
      <c r="E23" s="40"/>
      <c r="F23" s="40"/>
      <c r="G23" s="40"/>
      <c r="H23" s="40"/>
      <c r="I23" s="40"/>
      <c r="J23" s="40"/>
      <c r="K23" s="40"/>
      <c r="L23" s="40"/>
      <c r="M23" s="40"/>
      <c r="N23" s="33"/>
      <c r="O23" s="33"/>
      <c r="P23" s="33"/>
      <c r="Q23" s="33"/>
      <c r="R23" s="33"/>
      <c r="S23" s="33"/>
      <c r="T23" s="33"/>
      <c r="U23" s="33"/>
    </row>
    <row r="24" spans="1:21" x14ac:dyDescent="0.2">
      <c r="A24" s="40"/>
      <c r="B24" s="40"/>
      <c r="C24" s="40"/>
      <c r="D24" s="40"/>
      <c r="E24" s="40"/>
      <c r="F24" s="40"/>
      <c r="G24" s="40"/>
      <c r="H24" s="40"/>
      <c r="I24" s="40"/>
      <c r="J24" s="40"/>
      <c r="K24" s="40"/>
      <c r="L24" s="40"/>
      <c r="M24" s="40"/>
      <c r="N24" s="33"/>
      <c r="O24" s="33"/>
      <c r="P24" s="33"/>
      <c r="Q24" s="33"/>
      <c r="R24" s="33"/>
      <c r="S24" s="33"/>
      <c r="T24" s="33"/>
      <c r="U24" s="33"/>
    </row>
    <row r="25" spans="1:21" x14ac:dyDescent="0.2">
      <c r="A25" s="40"/>
      <c r="B25" s="40"/>
      <c r="C25" s="40"/>
      <c r="D25" s="40"/>
      <c r="E25" s="40"/>
      <c r="F25" s="40"/>
      <c r="G25" s="40"/>
      <c r="H25" s="40"/>
      <c r="I25" s="40"/>
      <c r="J25" s="40"/>
      <c r="K25" s="40"/>
      <c r="L25" s="40"/>
      <c r="M25" s="40"/>
      <c r="N25" s="33"/>
      <c r="O25" s="33"/>
      <c r="P25" s="33"/>
      <c r="Q25" s="33"/>
      <c r="R25" s="33"/>
      <c r="S25" s="33"/>
      <c r="T25" s="33"/>
      <c r="U25" s="33"/>
    </row>
    <row r="26" spans="1:21" x14ac:dyDescent="0.2">
      <c r="A26" s="40"/>
      <c r="B26" s="40"/>
      <c r="C26" s="40"/>
      <c r="D26" s="40"/>
      <c r="E26" s="40"/>
      <c r="F26" s="40"/>
      <c r="G26" s="40"/>
      <c r="H26" s="40"/>
      <c r="I26" s="40"/>
      <c r="J26" s="40"/>
      <c r="K26" s="40"/>
      <c r="L26" s="40"/>
      <c r="M26" s="40"/>
      <c r="N26" s="33"/>
      <c r="O26" s="33"/>
      <c r="P26" s="33"/>
      <c r="Q26" s="33"/>
      <c r="R26" s="33"/>
      <c r="S26" s="33"/>
      <c r="T26" s="33"/>
      <c r="U26" s="33"/>
    </row>
    <row r="27" spans="1:21" x14ac:dyDescent="0.2">
      <c r="A27" s="40"/>
      <c r="B27" s="40"/>
      <c r="C27" s="40"/>
      <c r="D27" s="40"/>
      <c r="E27" s="40"/>
      <c r="F27" s="40"/>
      <c r="G27" s="40"/>
      <c r="H27" s="40"/>
      <c r="I27" s="40"/>
      <c r="J27" s="40"/>
      <c r="K27" s="40"/>
      <c r="L27" s="40"/>
      <c r="M27" s="40"/>
      <c r="N27" s="33"/>
      <c r="O27" s="33"/>
      <c r="P27" s="33"/>
      <c r="Q27" s="33"/>
      <c r="R27" s="33"/>
      <c r="S27" s="33"/>
      <c r="T27" s="33"/>
      <c r="U27" s="33"/>
    </row>
    <row r="28" spans="1:21" x14ac:dyDescent="0.2">
      <c r="A28" s="40"/>
      <c r="B28" s="40"/>
      <c r="C28" s="40"/>
      <c r="D28" s="40"/>
      <c r="E28" s="40"/>
      <c r="F28" s="40"/>
      <c r="G28" s="40"/>
      <c r="H28" s="40"/>
      <c r="I28" s="40"/>
      <c r="J28" s="40"/>
      <c r="K28" s="40"/>
      <c r="L28" s="40"/>
      <c r="M28" s="40"/>
      <c r="N28" s="33"/>
      <c r="O28" s="33"/>
      <c r="P28" s="33"/>
      <c r="Q28" s="33"/>
      <c r="R28" s="33"/>
      <c r="S28" s="33"/>
      <c r="T28" s="33"/>
      <c r="U28" s="33"/>
    </row>
    <row r="29" spans="1:21" x14ac:dyDescent="0.2">
      <c r="A29" s="40"/>
      <c r="B29" s="40"/>
      <c r="C29" s="40"/>
      <c r="D29" s="40"/>
      <c r="E29" s="40"/>
      <c r="F29" s="40"/>
      <c r="G29" s="40"/>
      <c r="H29" s="40"/>
      <c r="I29" s="40"/>
      <c r="J29" s="40"/>
      <c r="K29" s="40"/>
      <c r="L29" s="40"/>
      <c r="M29" s="40"/>
      <c r="N29" s="33"/>
      <c r="O29" s="33"/>
      <c r="P29" s="33"/>
      <c r="Q29" s="33"/>
      <c r="R29" s="33"/>
      <c r="S29" s="33"/>
      <c r="T29" s="33"/>
      <c r="U29" s="33"/>
    </row>
    <row r="30" spans="1:21" x14ac:dyDescent="0.2">
      <c r="A30" s="40"/>
      <c r="B30" s="40"/>
      <c r="C30" s="40"/>
      <c r="D30" s="40"/>
      <c r="E30" s="40"/>
      <c r="F30" s="40"/>
      <c r="G30" s="40"/>
      <c r="H30" s="40"/>
      <c r="I30" s="40"/>
      <c r="J30" s="40"/>
      <c r="K30" s="40"/>
      <c r="L30" s="40"/>
      <c r="M30" s="40"/>
      <c r="N30" s="33"/>
      <c r="O30" s="33"/>
      <c r="P30" s="33"/>
      <c r="Q30" s="33"/>
      <c r="R30" s="33"/>
      <c r="S30" s="33"/>
      <c r="T30" s="33"/>
      <c r="U30" s="33"/>
    </row>
    <row r="31" spans="1:21" x14ac:dyDescent="0.2">
      <c r="A31" s="40"/>
      <c r="B31" s="40"/>
      <c r="C31" s="40"/>
      <c r="D31" s="40"/>
      <c r="E31" s="40"/>
      <c r="F31" s="40"/>
      <c r="G31" s="40"/>
      <c r="H31" s="40"/>
      <c r="I31" s="40"/>
      <c r="J31" s="40"/>
      <c r="K31" s="40"/>
      <c r="L31" s="40"/>
      <c r="M31" s="40"/>
      <c r="N31" s="33"/>
      <c r="O31" s="33"/>
      <c r="P31" s="33"/>
      <c r="Q31" s="33"/>
      <c r="R31" s="33"/>
      <c r="S31" s="33"/>
      <c r="T31" s="33"/>
      <c r="U31" s="33"/>
    </row>
    <row r="32" spans="1:21" x14ac:dyDescent="0.2">
      <c r="A32" s="40"/>
      <c r="B32" s="40"/>
      <c r="C32" s="40"/>
      <c r="D32" s="40"/>
      <c r="E32" s="40"/>
      <c r="F32" s="40"/>
      <c r="G32" s="40"/>
      <c r="H32" s="40"/>
      <c r="I32" s="40"/>
      <c r="J32" s="40"/>
      <c r="K32" s="40"/>
      <c r="L32" s="40"/>
      <c r="M32" s="40"/>
      <c r="N32" s="33"/>
      <c r="O32" s="33"/>
      <c r="P32" s="33"/>
      <c r="Q32" s="33"/>
      <c r="R32" s="33"/>
      <c r="S32" s="33"/>
      <c r="T32" s="33"/>
      <c r="U32" s="33"/>
    </row>
    <row r="33" spans="1:21" x14ac:dyDescent="0.2">
      <c r="A33" s="40"/>
      <c r="B33" s="40"/>
      <c r="C33" s="40"/>
      <c r="D33" s="40"/>
      <c r="E33" s="40"/>
      <c r="F33" s="40"/>
      <c r="G33" s="40"/>
      <c r="H33" s="40"/>
      <c r="I33" s="40"/>
      <c r="J33" s="40"/>
      <c r="K33" s="40"/>
      <c r="L33" s="40"/>
      <c r="M33" s="40"/>
      <c r="N33" s="33"/>
      <c r="O33" s="33"/>
      <c r="P33" s="33"/>
      <c r="Q33" s="33"/>
      <c r="R33" s="33"/>
      <c r="S33" s="33"/>
      <c r="T33" s="33"/>
      <c r="U33" s="33"/>
    </row>
    <row r="34" spans="1:21" x14ac:dyDescent="0.2">
      <c r="A34" s="40"/>
      <c r="B34" s="40"/>
      <c r="C34" s="40"/>
      <c r="D34" s="40"/>
      <c r="E34" s="40"/>
      <c r="F34" s="40"/>
      <c r="G34" s="40"/>
      <c r="H34" s="40"/>
      <c r="I34" s="40"/>
      <c r="J34" s="40"/>
      <c r="K34" s="40"/>
      <c r="L34" s="40"/>
      <c r="M34" s="40"/>
      <c r="N34" s="33"/>
      <c r="O34" s="33"/>
      <c r="P34" s="33"/>
      <c r="Q34" s="33"/>
      <c r="R34" s="33"/>
      <c r="S34" s="33"/>
      <c r="T34" s="33"/>
      <c r="U34" s="33"/>
    </row>
    <row r="35" spans="1:21" x14ac:dyDescent="0.2">
      <c r="A35" s="40"/>
      <c r="B35" s="40"/>
      <c r="C35" s="40"/>
      <c r="D35" s="40"/>
      <c r="E35" s="40"/>
      <c r="F35" s="40"/>
      <c r="G35" s="40"/>
      <c r="H35" s="40"/>
      <c r="I35" s="40"/>
      <c r="J35" s="40"/>
      <c r="K35" s="40"/>
      <c r="L35" s="40"/>
      <c r="M35" s="40"/>
      <c r="N35" s="33"/>
      <c r="O35" s="33"/>
      <c r="P35" s="33"/>
      <c r="Q35" s="33"/>
      <c r="R35" s="33"/>
      <c r="S35" s="33"/>
      <c r="T35" s="33"/>
      <c r="U35" s="33"/>
    </row>
    <row r="36" spans="1:21" x14ac:dyDescent="0.2">
      <c r="A36" s="40"/>
      <c r="B36" s="40"/>
      <c r="C36" s="40"/>
      <c r="D36" s="40"/>
      <c r="E36" s="40"/>
      <c r="F36" s="40"/>
      <c r="G36" s="40"/>
      <c r="H36" s="40"/>
      <c r="I36" s="40"/>
      <c r="J36" s="40"/>
      <c r="K36" s="40"/>
      <c r="L36" s="40"/>
      <c r="M36" s="40"/>
      <c r="N36" s="33"/>
      <c r="O36" s="33"/>
      <c r="P36" s="33"/>
      <c r="Q36" s="33"/>
      <c r="R36" s="33"/>
      <c r="S36" s="33"/>
      <c r="T36" s="33"/>
      <c r="U36" s="33"/>
    </row>
    <row r="37" spans="1:21" x14ac:dyDescent="0.2">
      <c r="A37" s="40"/>
      <c r="B37" s="40"/>
      <c r="C37" s="40"/>
      <c r="D37" s="40"/>
      <c r="E37" s="40"/>
      <c r="F37" s="40"/>
      <c r="G37" s="40"/>
      <c r="H37" s="40"/>
      <c r="I37" s="40"/>
      <c r="J37" s="40"/>
      <c r="K37" s="40"/>
      <c r="L37" s="40"/>
      <c r="M37" s="40"/>
      <c r="N37" s="33"/>
      <c r="O37" s="33"/>
      <c r="P37" s="33"/>
      <c r="Q37" s="33"/>
      <c r="R37" s="33"/>
      <c r="S37" s="33"/>
      <c r="T37" s="33"/>
      <c r="U37" s="33"/>
    </row>
    <row r="38" spans="1:21" x14ac:dyDescent="0.2">
      <c r="A38" s="40"/>
      <c r="B38" s="40"/>
      <c r="C38" s="40"/>
      <c r="D38" s="40"/>
      <c r="E38" s="40"/>
      <c r="F38" s="40"/>
      <c r="G38" s="40"/>
      <c r="H38" s="40"/>
      <c r="I38" s="40"/>
      <c r="J38" s="40"/>
      <c r="K38" s="40"/>
      <c r="L38" s="40"/>
      <c r="M38" s="40"/>
      <c r="N38" s="41"/>
      <c r="O38" s="41"/>
      <c r="P38" s="41"/>
      <c r="Q38" s="41"/>
      <c r="R38" s="41"/>
      <c r="S38" s="41"/>
      <c r="T38" s="41"/>
      <c r="U38" s="41"/>
    </row>
    <row r="39" spans="1:21" ht="15" customHeight="1" x14ac:dyDescent="0.2">
      <c r="A39" s="40"/>
      <c r="B39" s="40"/>
      <c r="C39" s="40"/>
      <c r="D39" s="40"/>
      <c r="E39" s="40"/>
      <c r="F39" s="40"/>
      <c r="G39" s="40"/>
      <c r="H39" s="40"/>
      <c r="I39" s="40"/>
      <c r="J39" s="40"/>
      <c r="K39" s="40"/>
      <c r="L39" s="40"/>
      <c r="M39" s="40"/>
      <c r="N39" s="21" t="s">
        <v>20</v>
      </c>
      <c r="O39" s="21"/>
      <c r="P39" s="21"/>
      <c r="Q39" s="21"/>
      <c r="R39" s="21"/>
      <c r="S39" s="21"/>
      <c r="T39" s="21"/>
      <c r="U39" s="21"/>
    </row>
    <row r="40" spans="1:21" x14ac:dyDescent="0.2">
      <c r="A40" s="40"/>
      <c r="B40" s="40"/>
      <c r="C40" s="40"/>
      <c r="D40" s="40"/>
      <c r="E40" s="40"/>
      <c r="F40" s="40"/>
      <c r="G40" s="40"/>
      <c r="H40" s="40"/>
      <c r="I40" s="40"/>
      <c r="J40" s="40"/>
      <c r="K40" s="40"/>
      <c r="L40" s="40"/>
      <c r="M40" s="40"/>
      <c r="N40" s="32" t="s">
        <v>27</v>
      </c>
      <c r="O40" s="32"/>
      <c r="P40" s="32"/>
      <c r="Q40" s="32"/>
      <c r="R40" s="32"/>
      <c r="S40" s="32"/>
      <c r="T40" s="32"/>
      <c r="U40" s="32"/>
    </row>
    <row r="41" spans="1:21" x14ac:dyDescent="0.2">
      <c r="A41" s="40"/>
      <c r="B41" s="40"/>
      <c r="C41" s="40"/>
      <c r="D41" s="40"/>
      <c r="E41" s="40"/>
      <c r="F41" s="40"/>
      <c r="G41" s="40"/>
      <c r="H41" s="40"/>
      <c r="I41" s="40"/>
      <c r="J41" s="40"/>
      <c r="K41" s="40"/>
      <c r="L41" s="40"/>
      <c r="M41" s="40"/>
      <c r="N41" s="39"/>
      <c r="O41" s="39"/>
      <c r="P41" s="39"/>
      <c r="Q41" s="39"/>
      <c r="R41" s="39"/>
      <c r="S41" s="39"/>
      <c r="T41" s="39"/>
      <c r="U41" s="39"/>
    </row>
    <row r="42" spans="1:21" x14ac:dyDescent="0.2">
      <c r="A42" s="40"/>
      <c r="B42" s="40"/>
      <c r="C42" s="40"/>
      <c r="D42" s="40"/>
      <c r="E42" s="40"/>
      <c r="F42" s="40"/>
      <c r="G42" s="40"/>
      <c r="H42" s="40"/>
      <c r="I42" s="40"/>
      <c r="J42" s="40"/>
      <c r="K42" s="40"/>
      <c r="L42" s="40"/>
      <c r="M42" s="40"/>
      <c r="N42" s="41"/>
      <c r="O42" s="41"/>
      <c r="P42" s="41"/>
      <c r="Q42" s="41"/>
      <c r="R42" s="41"/>
      <c r="S42" s="41"/>
      <c r="T42" s="41"/>
      <c r="U42" s="41"/>
    </row>
    <row r="43" spans="1:21" x14ac:dyDescent="0.2">
      <c r="A43" s="40"/>
      <c r="B43" s="40"/>
      <c r="C43" s="40"/>
      <c r="D43" s="40"/>
      <c r="E43" s="40"/>
      <c r="F43" s="40"/>
      <c r="G43" s="40"/>
      <c r="H43" s="40"/>
      <c r="I43" s="40"/>
      <c r="J43" s="40"/>
      <c r="K43" s="40"/>
      <c r="L43" s="40"/>
      <c r="M43" s="40"/>
      <c r="N43" s="41"/>
      <c r="O43" s="41"/>
      <c r="P43" s="41"/>
      <c r="Q43" s="41"/>
      <c r="R43" s="41"/>
      <c r="S43" s="41"/>
      <c r="T43" s="41"/>
      <c r="U43" s="41"/>
    </row>
    <row r="44" spans="1:21" x14ac:dyDescent="0.2">
      <c r="A44" s="40"/>
      <c r="B44" s="40"/>
      <c r="C44" s="40"/>
      <c r="D44" s="40"/>
      <c r="E44" s="40"/>
      <c r="F44" s="40"/>
      <c r="G44" s="40"/>
      <c r="H44" s="40"/>
      <c r="I44" s="40"/>
      <c r="J44" s="40"/>
      <c r="K44" s="40"/>
      <c r="L44" s="40"/>
      <c r="M44" s="40"/>
      <c r="N44" s="41"/>
      <c r="O44" s="41"/>
      <c r="P44" s="41"/>
      <c r="Q44" s="41"/>
      <c r="R44" s="41"/>
      <c r="S44" s="41"/>
      <c r="T44" s="41"/>
      <c r="U44" s="41"/>
    </row>
    <row r="45" spans="1:21" x14ac:dyDescent="0.2">
      <c r="A45" s="40"/>
      <c r="B45" s="40"/>
      <c r="C45" s="40"/>
      <c r="D45" s="40"/>
      <c r="E45" s="40"/>
      <c r="F45" s="40"/>
      <c r="G45" s="40"/>
      <c r="H45" s="40"/>
      <c r="I45" s="40"/>
      <c r="J45" s="40"/>
      <c r="K45" s="40"/>
      <c r="L45" s="40"/>
      <c r="M45" s="40"/>
      <c r="N45" s="41"/>
      <c r="O45" s="41"/>
      <c r="P45" s="41"/>
      <c r="Q45" s="41"/>
      <c r="R45" s="41"/>
      <c r="S45" s="41"/>
      <c r="T45" s="41"/>
      <c r="U45" s="41"/>
    </row>
    <row r="46" spans="1:21" x14ac:dyDescent="0.2">
      <c r="A46" s="40"/>
      <c r="B46" s="40"/>
      <c r="C46" s="40"/>
      <c r="D46" s="40"/>
      <c r="E46" s="40"/>
      <c r="F46" s="40"/>
      <c r="G46" s="40"/>
      <c r="H46" s="40"/>
      <c r="I46" s="40"/>
      <c r="J46" s="40"/>
      <c r="K46" s="40"/>
      <c r="L46" s="40"/>
      <c r="M46" s="40"/>
      <c r="N46" s="41"/>
      <c r="O46" s="41"/>
      <c r="P46" s="41"/>
      <c r="Q46" s="41"/>
      <c r="R46" s="41"/>
      <c r="S46" s="41"/>
      <c r="T46" s="41"/>
      <c r="U46" s="41"/>
    </row>
    <row r="47" spans="1:21" x14ac:dyDescent="0.2">
      <c r="A47" s="40"/>
      <c r="B47" s="40"/>
      <c r="C47" s="40"/>
      <c r="D47" s="40"/>
      <c r="E47" s="40"/>
      <c r="F47" s="40"/>
      <c r="G47" s="40"/>
      <c r="H47" s="40"/>
      <c r="I47" s="40"/>
      <c r="J47" s="40"/>
      <c r="K47" s="40"/>
      <c r="L47" s="40"/>
      <c r="M47" s="40"/>
      <c r="N47" s="41"/>
      <c r="O47" s="41"/>
      <c r="P47" s="41"/>
      <c r="Q47" s="41"/>
      <c r="R47" s="41"/>
      <c r="S47" s="41"/>
      <c r="T47" s="41"/>
      <c r="U47" s="41"/>
    </row>
    <row r="48" spans="1:21" x14ac:dyDescent="0.2">
      <c r="A48" s="40"/>
      <c r="B48" s="40"/>
      <c r="C48" s="40"/>
      <c r="D48" s="40"/>
      <c r="E48" s="40"/>
      <c r="F48" s="40"/>
      <c r="G48" s="40"/>
      <c r="H48" s="40"/>
      <c r="I48" s="40"/>
      <c r="J48" s="40"/>
      <c r="K48" s="40"/>
      <c r="L48" s="40"/>
      <c r="M48" s="40"/>
      <c r="N48" s="41"/>
      <c r="O48" s="41"/>
      <c r="P48" s="41"/>
      <c r="Q48" s="41"/>
      <c r="R48" s="41"/>
      <c r="S48" s="41"/>
      <c r="T48" s="41"/>
      <c r="U48" s="41"/>
    </row>
    <row r="49" spans="1:21" x14ac:dyDescent="0.2">
      <c r="A49" s="40"/>
      <c r="B49" s="40"/>
      <c r="C49" s="40"/>
      <c r="D49" s="40"/>
      <c r="E49" s="40"/>
      <c r="F49" s="40"/>
      <c r="G49" s="40"/>
      <c r="H49" s="40"/>
      <c r="I49" s="40"/>
      <c r="J49" s="40"/>
      <c r="K49" s="40"/>
      <c r="L49" s="40"/>
      <c r="M49" s="40"/>
      <c r="N49" s="41"/>
      <c r="O49" s="41"/>
      <c r="P49" s="41"/>
      <c r="Q49" s="41"/>
      <c r="R49" s="41"/>
      <c r="S49" s="41"/>
      <c r="T49" s="41"/>
      <c r="U49" s="41"/>
    </row>
    <row r="50" spans="1:21" x14ac:dyDescent="0.2">
      <c r="A50" s="40"/>
      <c r="B50" s="40"/>
      <c r="C50" s="40"/>
      <c r="D50" s="40"/>
      <c r="E50" s="40"/>
      <c r="F50" s="40"/>
      <c r="G50" s="40"/>
      <c r="H50" s="40"/>
      <c r="I50" s="40"/>
      <c r="J50" s="40"/>
      <c r="K50" s="40"/>
      <c r="L50" s="40"/>
      <c r="M50" s="40"/>
      <c r="N50" s="41"/>
      <c r="O50" s="41"/>
      <c r="P50" s="41"/>
      <c r="Q50" s="41"/>
      <c r="R50" s="41"/>
      <c r="S50" s="41"/>
      <c r="T50" s="41"/>
      <c r="U50" s="41"/>
    </row>
    <row r="51" spans="1:21" x14ac:dyDescent="0.2">
      <c r="A51" s="40"/>
      <c r="B51" s="40"/>
      <c r="C51" s="40"/>
      <c r="D51" s="40"/>
      <c r="E51" s="40"/>
      <c r="F51" s="40"/>
      <c r="G51" s="40"/>
      <c r="H51" s="40"/>
      <c r="I51" s="40"/>
      <c r="J51" s="40"/>
      <c r="K51" s="40"/>
      <c r="L51" s="40"/>
      <c r="M51" s="40"/>
      <c r="N51" s="41"/>
      <c r="O51" s="41"/>
      <c r="P51" s="41"/>
      <c r="Q51" s="41"/>
      <c r="R51" s="41"/>
      <c r="S51" s="41"/>
      <c r="T51" s="41"/>
      <c r="U51" s="41"/>
    </row>
    <row r="52" spans="1:21" x14ac:dyDescent="0.2">
      <c r="A52" s="40"/>
      <c r="B52" s="40"/>
      <c r="C52" s="40"/>
      <c r="D52" s="40"/>
      <c r="E52" s="40"/>
      <c r="F52" s="40"/>
      <c r="G52" s="40"/>
      <c r="H52" s="40"/>
      <c r="I52" s="40"/>
      <c r="J52" s="40"/>
      <c r="K52" s="40"/>
      <c r="L52" s="40"/>
      <c r="M52" s="40"/>
      <c r="N52" s="41"/>
      <c r="O52" s="41"/>
      <c r="P52" s="41"/>
      <c r="Q52" s="41"/>
      <c r="R52" s="41"/>
      <c r="S52" s="41"/>
      <c r="T52" s="41"/>
      <c r="U52" s="41"/>
    </row>
    <row r="53" spans="1:21" x14ac:dyDescent="0.2">
      <c r="A53" s="40"/>
      <c r="B53" s="40"/>
      <c r="C53" s="40"/>
      <c r="D53" s="40"/>
      <c r="E53" s="40"/>
      <c r="F53" s="40"/>
      <c r="G53" s="40"/>
      <c r="H53" s="40"/>
      <c r="I53" s="40"/>
      <c r="J53" s="40"/>
      <c r="K53" s="40"/>
      <c r="L53" s="40"/>
      <c r="M53" s="40"/>
      <c r="N53" s="41"/>
      <c r="O53" s="41"/>
      <c r="P53" s="41"/>
      <c r="Q53" s="41"/>
      <c r="R53" s="41"/>
      <c r="S53" s="41"/>
      <c r="T53" s="41"/>
      <c r="U53" s="41"/>
    </row>
    <row r="54" spans="1:21" x14ac:dyDescent="0.2">
      <c r="A54" s="40"/>
      <c r="B54" s="40"/>
      <c r="C54" s="40"/>
      <c r="D54" s="40"/>
      <c r="E54" s="40"/>
      <c r="F54" s="40"/>
      <c r="G54" s="40"/>
      <c r="H54" s="40"/>
      <c r="I54" s="40"/>
      <c r="J54" s="40"/>
      <c r="K54" s="40"/>
      <c r="L54" s="40"/>
      <c r="M54" s="40"/>
      <c r="N54" s="41"/>
      <c r="O54" s="41"/>
      <c r="P54" s="41"/>
      <c r="Q54" s="41"/>
      <c r="R54" s="41"/>
      <c r="S54" s="41"/>
      <c r="T54" s="41"/>
      <c r="U54" s="41"/>
    </row>
    <row r="55" spans="1:21" x14ac:dyDescent="0.2">
      <c r="A55" s="40"/>
      <c r="B55" s="40"/>
      <c r="C55" s="40"/>
      <c r="D55" s="40"/>
      <c r="E55" s="40"/>
      <c r="F55" s="40"/>
      <c r="G55" s="40"/>
      <c r="H55" s="40"/>
      <c r="I55" s="40"/>
      <c r="J55" s="40"/>
      <c r="K55" s="40"/>
      <c r="L55" s="40"/>
      <c r="M55" s="40"/>
      <c r="N55" s="41"/>
      <c r="O55" s="41"/>
      <c r="P55" s="41"/>
      <c r="Q55" s="41"/>
      <c r="R55" s="41"/>
      <c r="S55" s="41"/>
      <c r="T55" s="41"/>
      <c r="U55" s="41"/>
    </row>
    <row r="56" spans="1:21" x14ac:dyDescent="0.2">
      <c r="A56" s="40"/>
      <c r="B56" s="40"/>
      <c r="C56" s="40"/>
      <c r="D56" s="40"/>
      <c r="E56" s="40"/>
      <c r="F56" s="40"/>
      <c r="G56" s="40"/>
      <c r="H56" s="40"/>
      <c r="I56" s="40"/>
      <c r="J56" s="40"/>
      <c r="K56" s="40"/>
      <c r="L56" s="40"/>
      <c r="M56" s="40"/>
      <c r="N56" s="41"/>
      <c r="O56" s="41"/>
      <c r="P56" s="41"/>
      <c r="Q56" s="41"/>
      <c r="R56" s="41"/>
      <c r="S56" s="41"/>
      <c r="T56" s="41"/>
      <c r="U56" s="41"/>
    </row>
    <row r="57" spans="1:21" x14ac:dyDescent="0.2">
      <c r="A57" s="40"/>
      <c r="B57" s="40"/>
      <c r="C57" s="40"/>
      <c r="D57" s="40"/>
      <c r="E57" s="40"/>
      <c r="F57" s="40"/>
      <c r="G57" s="40"/>
      <c r="H57" s="40"/>
      <c r="I57" s="40"/>
      <c r="J57" s="40"/>
      <c r="K57" s="40"/>
      <c r="L57" s="40"/>
      <c r="M57" s="40"/>
      <c r="N57" s="41"/>
      <c r="O57" s="41"/>
      <c r="P57" s="41"/>
      <c r="Q57" s="41"/>
      <c r="R57" s="41"/>
      <c r="S57" s="41"/>
      <c r="T57" s="41"/>
      <c r="U57" s="41"/>
    </row>
    <row r="58" spans="1:21" x14ac:dyDescent="0.2">
      <c r="A58" s="40"/>
      <c r="B58" s="40"/>
      <c r="C58" s="40"/>
      <c r="D58" s="40"/>
      <c r="E58" s="40"/>
      <c r="F58" s="40"/>
      <c r="G58" s="40"/>
      <c r="H58" s="40"/>
      <c r="I58" s="40"/>
      <c r="J58" s="40"/>
      <c r="K58" s="40"/>
      <c r="L58" s="40"/>
      <c r="M58" s="40"/>
      <c r="N58" s="41"/>
      <c r="O58" s="41"/>
      <c r="P58" s="41"/>
      <c r="Q58" s="41"/>
      <c r="R58" s="41"/>
      <c r="S58" s="41"/>
      <c r="T58" s="41"/>
      <c r="U58" s="41"/>
    </row>
    <row r="59" spans="1:21" x14ac:dyDescent="0.2">
      <c r="A59" s="40"/>
      <c r="B59" s="40"/>
      <c r="C59" s="40"/>
      <c r="D59" s="40"/>
      <c r="E59" s="40"/>
      <c r="F59" s="40"/>
      <c r="G59" s="40"/>
      <c r="H59" s="40"/>
      <c r="I59" s="40"/>
      <c r="J59" s="40"/>
      <c r="K59" s="40"/>
      <c r="L59" s="40"/>
      <c r="M59" s="40"/>
      <c r="N59" s="41"/>
      <c r="O59" s="41"/>
      <c r="P59" s="41"/>
      <c r="Q59" s="41"/>
      <c r="R59" s="41"/>
      <c r="S59" s="41"/>
      <c r="T59" s="41"/>
      <c r="U59" s="41"/>
    </row>
    <row r="60" spans="1:21" x14ac:dyDescent="0.2">
      <c r="A60" s="40"/>
      <c r="B60" s="40"/>
      <c r="C60" s="40"/>
      <c r="D60" s="40"/>
      <c r="E60" s="40"/>
      <c r="F60" s="40"/>
      <c r="G60" s="40"/>
      <c r="H60" s="40"/>
      <c r="I60" s="40"/>
      <c r="J60" s="40"/>
      <c r="K60" s="40"/>
      <c r="L60" s="40"/>
      <c r="M60" s="40"/>
      <c r="N60" s="41"/>
      <c r="O60" s="41"/>
      <c r="P60" s="41"/>
      <c r="Q60" s="41"/>
      <c r="R60" s="41"/>
      <c r="S60" s="41"/>
      <c r="T60" s="41"/>
      <c r="U60" s="41"/>
    </row>
    <row r="61" spans="1:21" x14ac:dyDescent="0.2">
      <c r="A61" s="40"/>
      <c r="B61" s="40"/>
      <c r="C61" s="40"/>
      <c r="D61" s="40"/>
      <c r="E61" s="40"/>
      <c r="F61" s="40"/>
      <c r="G61" s="40"/>
      <c r="H61" s="40"/>
      <c r="I61" s="40"/>
      <c r="J61" s="40"/>
      <c r="K61" s="40"/>
      <c r="L61" s="40"/>
      <c r="M61" s="40"/>
      <c r="N61" s="41"/>
      <c r="O61" s="41"/>
      <c r="P61" s="41"/>
      <c r="Q61" s="41"/>
      <c r="R61" s="41"/>
      <c r="S61" s="41"/>
      <c r="T61" s="41"/>
      <c r="U61" s="41"/>
    </row>
    <row r="62" spans="1:21" x14ac:dyDescent="0.2">
      <c r="A62" s="40"/>
      <c r="B62" s="40"/>
      <c r="C62" s="40"/>
      <c r="D62" s="40"/>
      <c r="E62" s="40"/>
      <c r="F62" s="40"/>
      <c r="G62" s="40"/>
      <c r="H62" s="40"/>
      <c r="I62" s="40"/>
      <c r="J62" s="40"/>
      <c r="K62" s="40"/>
      <c r="L62" s="40"/>
      <c r="M62" s="40"/>
      <c r="N62" s="41"/>
      <c r="O62" s="41"/>
      <c r="P62" s="41"/>
      <c r="Q62" s="41"/>
      <c r="R62" s="41"/>
      <c r="S62" s="41"/>
      <c r="T62" s="41"/>
      <c r="U62" s="41"/>
    </row>
    <row r="63" spans="1:21" x14ac:dyDescent="0.2">
      <c r="A63" s="40"/>
      <c r="B63" s="40"/>
      <c r="C63" s="40"/>
      <c r="D63" s="40"/>
      <c r="E63" s="40"/>
      <c r="F63" s="40"/>
      <c r="G63" s="40"/>
      <c r="H63" s="40"/>
      <c r="I63" s="40"/>
      <c r="J63" s="40"/>
      <c r="K63" s="40"/>
      <c r="L63" s="40"/>
      <c r="M63" s="40"/>
      <c r="N63" s="41"/>
      <c r="O63" s="41"/>
      <c r="P63" s="41"/>
      <c r="Q63" s="41"/>
      <c r="R63" s="41"/>
      <c r="S63" s="41"/>
      <c r="T63" s="41"/>
      <c r="U63" s="41"/>
    </row>
    <row r="64" spans="1:21" x14ac:dyDescent="0.2">
      <c r="A64" s="40"/>
      <c r="B64" s="40"/>
      <c r="C64" s="40"/>
      <c r="D64" s="40"/>
      <c r="E64" s="40"/>
      <c r="F64" s="40"/>
      <c r="G64" s="40"/>
      <c r="H64" s="40"/>
      <c r="I64" s="40"/>
      <c r="J64" s="40"/>
      <c r="K64" s="40"/>
      <c r="L64" s="40"/>
      <c r="M64" s="40"/>
      <c r="N64" s="41"/>
      <c r="O64" s="41"/>
      <c r="P64" s="41"/>
      <c r="Q64" s="41"/>
      <c r="R64" s="41"/>
      <c r="S64" s="41"/>
      <c r="T64" s="41"/>
      <c r="U64" s="41"/>
    </row>
    <row r="65" spans="1:21" x14ac:dyDescent="0.2">
      <c r="A65" s="40"/>
      <c r="B65" s="40"/>
      <c r="C65" s="40"/>
      <c r="D65" s="40"/>
      <c r="E65" s="40"/>
      <c r="F65" s="40"/>
      <c r="G65" s="40"/>
      <c r="H65" s="40"/>
      <c r="I65" s="40"/>
      <c r="J65" s="40"/>
      <c r="K65" s="40"/>
      <c r="L65" s="40"/>
      <c r="M65" s="40"/>
      <c r="N65" s="41"/>
      <c r="O65" s="41"/>
      <c r="P65" s="41"/>
      <c r="Q65" s="41"/>
      <c r="R65" s="41"/>
      <c r="S65" s="41"/>
      <c r="T65" s="41"/>
      <c r="U65" s="41"/>
    </row>
    <row r="66" spans="1:21" x14ac:dyDescent="0.2">
      <c r="A66" s="40"/>
      <c r="B66" s="40"/>
      <c r="C66" s="40"/>
      <c r="D66" s="40"/>
      <c r="E66" s="40"/>
      <c r="F66" s="40"/>
      <c r="G66" s="40"/>
      <c r="H66" s="40"/>
      <c r="I66" s="40"/>
      <c r="J66" s="40"/>
      <c r="K66" s="40"/>
      <c r="L66" s="40"/>
      <c r="M66" s="40"/>
      <c r="N66" s="41"/>
      <c r="O66" s="41"/>
      <c r="P66" s="41"/>
      <c r="Q66" s="41"/>
      <c r="R66" s="41"/>
      <c r="S66" s="41"/>
      <c r="T66" s="41"/>
      <c r="U66" s="41"/>
    </row>
    <row r="67" spans="1:21" x14ac:dyDescent="0.2">
      <c r="A67" s="40"/>
      <c r="B67" s="40"/>
      <c r="C67" s="40"/>
      <c r="D67" s="40"/>
      <c r="E67" s="40"/>
      <c r="F67" s="40"/>
      <c r="G67" s="40"/>
      <c r="H67" s="40"/>
      <c r="I67" s="40"/>
      <c r="J67" s="40"/>
      <c r="K67" s="40"/>
      <c r="L67" s="40"/>
      <c r="M67" s="40"/>
      <c r="N67" s="41"/>
      <c r="O67" s="41"/>
      <c r="P67" s="41"/>
      <c r="Q67" s="41"/>
      <c r="R67" s="41"/>
      <c r="S67" s="41"/>
      <c r="T67" s="41"/>
      <c r="U67" s="41"/>
    </row>
    <row r="68" spans="1:21" x14ac:dyDescent="0.2">
      <c r="A68" s="40"/>
      <c r="B68" s="40"/>
      <c r="C68" s="40"/>
      <c r="D68" s="40"/>
      <c r="E68" s="40"/>
      <c r="F68" s="40"/>
      <c r="G68" s="40"/>
      <c r="H68" s="40"/>
      <c r="I68" s="40"/>
      <c r="J68" s="40"/>
      <c r="K68" s="40"/>
      <c r="L68" s="40"/>
      <c r="M68" s="40"/>
      <c r="N68" s="41"/>
      <c r="O68" s="41"/>
      <c r="P68" s="41"/>
      <c r="Q68" s="41"/>
      <c r="R68" s="41"/>
      <c r="S68" s="41"/>
      <c r="T68" s="41"/>
      <c r="U68" s="41"/>
    </row>
    <row r="69" spans="1:21" x14ac:dyDescent="0.2">
      <c r="A69" s="40"/>
      <c r="B69" s="40"/>
      <c r="C69" s="40"/>
      <c r="D69" s="40"/>
      <c r="E69" s="40"/>
      <c r="F69" s="40"/>
      <c r="G69" s="40"/>
      <c r="H69" s="40"/>
      <c r="I69" s="40"/>
      <c r="J69" s="40"/>
      <c r="K69" s="40"/>
      <c r="L69" s="40"/>
      <c r="M69" s="40"/>
      <c r="N69" s="41"/>
      <c r="O69" s="41"/>
      <c r="P69" s="41"/>
      <c r="Q69" s="41"/>
      <c r="R69" s="41"/>
      <c r="S69" s="41"/>
      <c r="T69" s="41"/>
      <c r="U69" s="41"/>
    </row>
    <row r="70" spans="1:21" x14ac:dyDescent="0.2">
      <c r="A70" s="40"/>
      <c r="B70" s="40"/>
      <c r="C70" s="40"/>
      <c r="D70" s="40"/>
      <c r="E70" s="40"/>
      <c r="F70" s="40"/>
      <c r="G70" s="40"/>
      <c r="H70" s="40"/>
      <c r="I70" s="40"/>
      <c r="J70" s="40"/>
      <c r="K70" s="40"/>
      <c r="L70" s="40"/>
      <c r="M70" s="40"/>
      <c r="N70" s="41"/>
      <c r="O70" s="41"/>
      <c r="P70" s="41"/>
      <c r="Q70" s="41"/>
      <c r="R70" s="41"/>
      <c r="S70" s="41"/>
      <c r="T70" s="41"/>
      <c r="U70" s="41"/>
    </row>
    <row r="71" spans="1:21" x14ac:dyDescent="0.2">
      <c r="A71" s="40"/>
      <c r="B71" s="40"/>
      <c r="C71" s="40"/>
      <c r="D71" s="40"/>
      <c r="E71" s="40"/>
      <c r="F71" s="40"/>
      <c r="G71" s="40"/>
      <c r="H71" s="40"/>
      <c r="I71" s="40"/>
      <c r="J71" s="40"/>
      <c r="K71" s="40"/>
      <c r="L71" s="40"/>
      <c r="M71" s="40"/>
      <c r="N71" s="41"/>
      <c r="O71" s="41"/>
      <c r="P71" s="41"/>
      <c r="Q71" s="41"/>
      <c r="R71" s="41"/>
      <c r="S71" s="41"/>
      <c r="T71" s="41"/>
      <c r="U71" s="41"/>
    </row>
    <row r="72" spans="1:21" x14ac:dyDescent="0.2">
      <c r="A72" s="40"/>
      <c r="B72" s="40"/>
      <c r="C72" s="40"/>
      <c r="D72" s="40"/>
      <c r="E72" s="40"/>
      <c r="F72" s="40"/>
      <c r="G72" s="40"/>
      <c r="H72" s="40"/>
      <c r="I72" s="40"/>
      <c r="J72" s="40"/>
      <c r="K72" s="40"/>
      <c r="L72" s="40"/>
      <c r="M72" s="40"/>
      <c r="N72" s="41"/>
      <c r="O72" s="41"/>
      <c r="P72" s="41"/>
      <c r="Q72" s="41"/>
      <c r="R72" s="41"/>
      <c r="S72" s="41"/>
      <c r="T72" s="41"/>
      <c r="U72" s="41"/>
    </row>
    <row r="73" spans="1:21" x14ac:dyDescent="0.2">
      <c r="A73" s="40"/>
      <c r="B73" s="40"/>
      <c r="C73" s="40"/>
      <c r="D73" s="40"/>
      <c r="E73" s="40"/>
      <c r="F73" s="40"/>
      <c r="G73" s="40"/>
      <c r="H73" s="40"/>
      <c r="I73" s="40"/>
      <c r="J73" s="40"/>
      <c r="K73" s="40"/>
      <c r="L73" s="40"/>
      <c r="M73" s="40"/>
      <c r="N73" s="41"/>
      <c r="O73" s="41"/>
      <c r="P73" s="41"/>
      <c r="Q73" s="41"/>
      <c r="R73" s="41"/>
      <c r="S73" s="41"/>
      <c r="T73" s="41"/>
      <c r="U73" s="41"/>
    </row>
    <row r="74" spans="1:21" x14ac:dyDescent="0.2">
      <c r="A74" s="40"/>
      <c r="B74" s="40"/>
      <c r="C74" s="40"/>
      <c r="D74" s="40"/>
      <c r="E74" s="40"/>
      <c r="F74" s="40"/>
      <c r="G74" s="40"/>
      <c r="H74" s="40"/>
      <c r="I74" s="40"/>
      <c r="J74" s="40"/>
      <c r="K74" s="40"/>
      <c r="L74" s="40"/>
      <c r="M74" s="40"/>
      <c r="N74" s="41"/>
      <c r="O74" s="41"/>
      <c r="P74" s="41"/>
      <c r="Q74" s="41"/>
      <c r="R74" s="41"/>
      <c r="S74" s="41"/>
      <c r="T74" s="41"/>
      <c r="U74" s="41"/>
    </row>
    <row r="75" spans="1:21" x14ac:dyDescent="0.2">
      <c r="A75" s="40"/>
      <c r="B75" s="40"/>
      <c r="C75" s="40"/>
      <c r="D75" s="40"/>
      <c r="E75" s="40"/>
      <c r="F75" s="40"/>
      <c r="G75" s="40"/>
      <c r="H75" s="40"/>
      <c r="I75" s="40"/>
      <c r="J75" s="40"/>
      <c r="K75" s="40"/>
      <c r="L75" s="40"/>
      <c r="M75" s="40"/>
      <c r="N75" s="41"/>
      <c r="O75" s="41"/>
      <c r="P75" s="41"/>
      <c r="Q75" s="41"/>
      <c r="R75" s="41"/>
      <c r="S75" s="41"/>
      <c r="T75" s="41"/>
      <c r="U75" s="41"/>
    </row>
    <row r="76" spans="1:21" x14ac:dyDescent="0.2">
      <c r="A76" s="40"/>
      <c r="B76" s="40"/>
      <c r="C76" s="40"/>
      <c r="D76" s="40"/>
      <c r="E76" s="40"/>
      <c r="F76" s="40"/>
      <c r="G76" s="40"/>
      <c r="H76" s="40"/>
      <c r="I76" s="40"/>
      <c r="J76" s="40"/>
      <c r="K76" s="40"/>
      <c r="L76" s="40"/>
      <c r="M76" s="40"/>
      <c r="N76" s="41"/>
      <c r="O76" s="41"/>
      <c r="P76" s="41"/>
      <c r="Q76" s="41"/>
      <c r="R76" s="41"/>
      <c r="S76" s="41"/>
      <c r="T76" s="41"/>
      <c r="U76" s="41"/>
    </row>
  </sheetData>
  <mergeCells count="7">
    <mergeCell ref="N42:U75"/>
    <mergeCell ref="N76:U76"/>
    <mergeCell ref="A1:M76"/>
    <mergeCell ref="N2:U3"/>
    <mergeCell ref="N4:U37"/>
    <mergeCell ref="N40:U41"/>
    <mergeCell ref="N38:U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Acqusition Model (adjusted)</vt:lpstr>
      <vt:lpstr>Acquisition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dtabor</dc:creator>
  <cp:lastModifiedBy>Microsoft Office User</cp:lastModifiedBy>
  <cp:lastPrinted>2018-04-05T15:57:35Z</cp:lastPrinted>
  <dcterms:created xsi:type="dcterms:W3CDTF">2018-03-30T15:47:33Z</dcterms:created>
  <dcterms:modified xsi:type="dcterms:W3CDTF">2022-09-29T20:46:33Z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-1558068391</vt:i4>
  </property>
  <property fmtid="{D5CDD505-2E9C-101B-9397-08002B2CF9AE}" pid="3" name="_NewReviewCycle">
    <vt:lpwstr/>
  </property>
  <property fmtid="{D5CDD505-2E9C-101B-9397-08002B2CF9AE}" pid="4" name="_EmailSubject">
    <vt:lpwstr>Recruiting assignment</vt:lpwstr>
  </property>
  <property fmtid="{D5CDD505-2E9C-101B-9397-08002B2CF9AE}" pid="5" name="_AuthorEmail">
    <vt:lpwstr>apatton@novantas.com</vt:lpwstr>
  </property>
  <property fmtid="{D5CDD505-2E9C-101B-9397-08002B2CF9AE}" pid="6" name="_AuthorEmailDisplayName">
    <vt:lpwstr>Patton, Agusta</vt:lpwstr>
  </property>
  <property fmtid="{D5CDD505-2E9C-101B-9397-08002B2CF9AE}" pid="7" name="_PreviousAdHocReviewCycleID">
    <vt:i4>-176010226</vt:i4>
  </property>
</Properties>
</file>