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yler\OneDrive\Contracting\Swing Forge V2\SwingForge-Electronics\"/>
    </mc:Choice>
  </mc:AlternateContent>
  <bookViews>
    <workbookView xWindow="0" yWindow="0" windowWidth="19200" windowHeight="8130" activeTab="1"/>
  </bookViews>
  <sheets>
    <sheet name="Price Pie Chart" sheetId="2" r:id="rId1"/>
    <sheet name="BOM estimation" sheetId="1" r:id="rId2"/>
  </sheets>
  <definedNames>
    <definedName name="_xlnm._FilterDatabase" localSheetId="1" hidden="1">'BOM estimation'!$B$1:$N$23</definedName>
  </definedNames>
  <calcPr calcId="171027"/>
</workbook>
</file>

<file path=xl/calcChain.xml><?xml version="1.0" encoding="utf-8"?>
<calcChain xmlns="http://schemas.openxmlformats.org/spreadsheetml/2006/main">
  <c r="M31" i="1" l="1"/>
  <c r="M38" i="1" l="1"/>
  <c r="E15" i="1"/>
  <c r="M15" i="1" s="1"/>
  <c r="N15" i="1" s="1"/>
  <c r="E8" i="1"/>
  <c r="M8" i="1" s="1"/>
  <c r="N8" i="1" s="1"/>
  <c r="E5" i="1"/>
  <c r="M5" i="1" s="1"/>
  <c r="N5" i="1" s="1"/>
  <c r="E7" i="1"/>
  <c r="M7" i="1" s="1"/>
  <c r="E10" i="1"/>
  <c r="M10" i="1" s="1"/>
  <c r="N10" i="1" s="1"/>
  <c r="E21" i="1"/>
  <c r="M21" i="1" s="1"/>
  <c r="N21" i="1" s="1"/>
  <c r="E6" i="1"/>
  <c r="M6" i="1" s="1"/>
  <c r="N6" i="1" s="1"/>
  <c r="E4" i="1"/>
  <c r="M4" i="1" s="1"/>
  <c r="N4" i="1" s="1"/>
  <c r="E17" i="1"/>
  <c r="M17" i="1" s="1"/>
  <c r="N17" i="1" s="1"/>
  <c r="E23" i="1"/>
  <c r="M23" i="1" s="1"/>
  <c r="N23" i="1" s="1"/>
  <c r="E11" i="1"/>
  <c r="M11" i="1" s="1"/>
  <c r="N11" i="1" s="1"/>
  <c r="E3" i="1"/>
  <c r="M3" i="1" s="1"/>
  <c r="N3" i="1" s="1"/>
  <c r="E2" i="1"/>
  <c r="M2" i="1" s="1"/>
  <c r="N2" i="1" s="1"/>
  <c r="E16" i="1"/>
  <c r="M16" i="1" s="1"/>
  <c r="N16" i="1" s="1"/>
  <c r="E20" i="1"/>
  <c r="M20" i="1" s="1"/>
  <c r="N20" i="1" s="1"/>
  <c r="E19" i="1"/>
  <c r="M19" i="1" s="1"/>
  <c r="N19" i="1" s="1"/>
  <c r="E14" i="1"/>
  <c r="M14" i="1" s="1"/>
  <c r="N14" i="1" s="1"/>
  <c r="E13" i="1"/>
  <c r="M13" i="1" s="1"/>
  <c r="N13" i="1" s="1"/>
  <c r="E9" i="1"/>
  <c r="M9" i="1" s="1"/>
  <c r="N9" i="1" s="1"/>
  <c r="E22" i="1"/>
  <c r="M22" i="1" s="1"/>
  <c r="N22" i="1" s="1"/>
  <c r="E18" i="1"/>
  <c r="M18" i="1" s="1"/>
  <c r="N18" i="1" s="1"/>
  <c r="E12" i="1"/>
  <c r="M12" i="1" s="1"/>
  <c r="N12" i="1" s="1"/>
  <c r="N7" i="1" l="1"/>
  <c r="M25" i="1" l="1"/>
  <c r="M26" i="1" s="1"/>
  <c r="M42" i="1" s="1"/>
</calcChain>
</file>

<file path=xl/sharedStrings.xml><?xml version="1.0" encoding="utf-8"?>
<sst xmlns="http://schemas.openxmlformats.org/spreadsheetml/2006/main" count="204" uniqueCount="163">
  <si>
    <t>LEDS_SMD_Custom:LTST-S270</t>
  </si>
  <si>
    <t>$0.48</t>
  </si>
  <si>
    <t>C&amp;K Components</t>
  </si>
  <si>
    <t>MPU-6050</t>
  </si>
  <si>
    <t>TO_SOT_Packages_SMD:SOT-23</t>
  </si>
  <si>
    <t>DMN2215UDM-7</t>
  </si>
  <si>
    <t>Crystal_Custom:ABS07AIG</t>
  </si>
  <si>
    <t>L1</t>
  </si>
  <si>
    <t>$0.174</t>
  </si>
  <si>
    <t>LTST-S310F2KT</t>
  </si>
  <si>
    <t>538-47346-1001</t>
  </si>
  <si>
    <t>P1</t>
  </si>
  <si>
    <t>Standard LEDs - SMD Standard LEDs - SMD Red Clear 631nm</t>
  </si>
  <si>
    <t>X1</t>
  </si>
  <si>
    <t>Capacitors_SMD:C_0603</t>
  </si>
  <si>
    <t>Q2</t>
  </si>
  <si>
    <t>U2</t>
  </si>
  <si>
    <t>TSX-3225 16.0000MF09Z-AC3</t>
  </si>
  <si>
    <t>MK20DX256VLH7</t>
  </si>
  <si>
    <t>NXP</t>
  </si>
  <si>
    <t>MOSFET MOSFET 650mW 20V</t>
  </si>
  <si>
    <t>$4.37</t>
  </si>
  <si>
    <t>PTS840 PK SMTR LFS</t>
  </si>
  <si>
    <t>609-L-14C15NKV4T</t>
  </si>
  <si>
    <t>D3</t>
  </si>
  <si>
    <t>D1</t>
  </si>
  <si>
    <t>USB Connectors USB Connectors uUSB B Rec BotMt Flangeless SMT</t>
  </si>
  <si>
    <t>U10</t>
  </si>
  <si>
    <t>U4</t>
  </si>
  <si>
    <t>U6</t>
  </si>
  <si>
    <t>47346-1001</t>
  </si>
  <si>
    <t>SparkFun-PowerIC:TDFN-8</t>
  </si>
  <si>
    <t/>
  </si>
  <si>
    <t>ON Semiconductor</t>
  </si>
  <si>
    <t>Fixed Inductors Fixed Inductors 10uH 10%</t>
  </si>
  <si>
    <t>$0.648</t>
  </si>
  <si>
    <t>SparkFun-Sensors:SO08WIDE</t>
  </si>
  <si>
    <t>Fixed Inductors Fixed Inductors 15nH 10%</t>
  </si>
  <si>
    <t>1-1775333-0</t>
  </si>
  <si>
    <t>Invensense</t>
  </si>
  <si>
    <t>U8</t>
  </si>
  <si>
    <t>MCP73831T-2ACI/OT</t>
  </si>
  <si>
    <t>Order Quantity</t>
  </si>
  <si>
    <t>SOT_Custom:SOT-26</t>
  </si>
  <si>
    <t xml:space="preserve"> Footprint</t>
  </si>
  <si>
    <t>LDO Voltage Regulators LDO Voltage Regulators FAST TRANSIENT RESPO</t>
  </si>
  <si>
    <t>ABRACON</t>
  </si>
  <si>
    <t>Microchip</t>
  </si>
  <si>
    <t>571-1-1775333-0</t>
  </si>
  <si>
    <t>611-PTS840PKSMTR</t>
  </si>
  <si>
    <t>ARM Microcontrollers - MCU ARM Microcontrollers - MCU KINETIS 256K</t>
  </si>
  <si>
    <t>Mfg Part Number</t>
  </si>
  <si>
    <t>TE Connectivity</t>
  </si>
  <si>
    <t>Audio Amplifiers Audio Amplifiers Speaker Amplifier</t>
  </si>
  <si>
    <t>MBT2222ADW1T1G</t>
  </si>
  <si>
    <t>621-DMG3415U-7</t>
  </si>
  <si>
    <t>open-project:MICRO-B_USB</t>
  </si>
  <si>
    <t>Maxim Integrated</t>
  </si>
  <si>
    <t>Price 1</t>
  </si>
  <si>
    <t>859-LTST-S310F2KT</t>
  </si>
  <si>
    <t>Lite-On</t>
  </si>
  <si>
    <t>700-MAX5395LATA+T</t>
  </si>
  <si>
    <t>Tactile Switches Tactile Switches</t>
  </si>
  <si>
    <t>NCP177AMX330TCG</t>
  </si>
  <si>
    <t>Johanson</t>
  </si>
  <si>
    <t>20000\20000</t>
  </si>
  <si>
    <t>$0.339</t>
  </si>
  <si>
    <t>Battery Management Battery Management Charge mgnt contr</t>
  </si>
  <si>
    <t>Number of boards</t>
  </si>
  <si>
    <t>Connectors_Custom:TE_1-1775333-0_FPC_Socket_10pin</t>
  </si>
  <si>
    <t>MAX5395LATA+T</t>
  </si>
  <si>
    <t>863-NCP177AMX330TCG</t>
  </si>
  <si>
    <t>LTST-S270KRKT</t>
  </si>
  <si>
    <t>MDBT40</t>
  </si>
  <si>
    <t>1\1</t>
  </si>
  <si>
    <t>Quantity per board</t>
  </si>
  <si>
    <t>D2</t>
  </si>
  <si>
    <t>Switches_Custom:PTS840_PK_alt_2pin</t>
  </si>
  <si>
    <t>700-MAX98310EWL+T</t>
  </si>
  <si>
    <t>L2</t>
  </si>
  <si>
    <t>P2</t>
  </si>
  <si>
    <t>Crystals:crystal_FA238-TSX3225</t>
  </si>
  <si>
    <t>X2</t>
  </si>
  <si>
    <t>$0.104</t>
  </si>
  <si>
    <t>Diodes Incorporated</t>
  </si>
  <si>
    <t>Q1</t>
  </si>
  <si>
    <t>815-S07AIG-32.7689DT</t>
  </si>
  <si>
    <t>LTST-S270KGKT</t>
  </si>
  <si>
    <t>621-DMN2215UDM-7</t>
  </si>
  <si>
    <t>Digital Potentiometer ICs Digital Potentiometer ICs Sgl 256-tap Volatile DigiPot w/SPI</t>
  </si>
  <si>
    <t>U1</t>
  </si>
  <si>
    <t>U3</t>
  </si>
  <si>
    <t>FFC &amp; FPC Connectors FFC &amp; FPC Connectors ZIF FPC 0.5, 2H, 10P</t>
  </si>
  <si>
    <t>863-MBT2222ADW1T1G</t>
  </si>
  <si>
    <t>$0.044</t>
  </si>
  <si>
    <t>$0.168</t>
  </si>
  <si>
    <t>Sensors_Custom:MPU-6050_QFN-24</t>
  </si>
  <si>
    <t>DMG3415U-7</t>
  </si>
  <si>
    <t>U5</t>
  </si>
  <si>
    <t>U7</t>
  </si>
  <si>
    <t>Mfg Name</t>
  </si>
  <si>
    <t>Crystals Crystals 32.768kHz AECQ200 9pF 20ppm -40cC +85C</t>
  </si>
  <si>
    <t>Regulators_Custom:XDFN4_1x1mm_for_NCP177</t>
  </si>
  <si>
    <t>Mouser Part Number</t>
  </si>
  <si>
    <t>Pin_Headers_github:Pin_Header_Straight_1x02_Pitch2.00mm</t>
  </si>
  <si>
    <t>Vishay</t>
  </si>
  <si>
    <t>$0.088</t>
  </si>
  <si>
    <t>841-MK20DX256VLH7</t>
  </si>
  <si>
    <t>$0.057</t>
  </si>
  <si>
    <t>Standard LEDs - SMD Standard LEDs - SMD Green Clear 571nm</t>
  </si>
  <si>
    <t>$0.02</t>
  </si>
  <si>
    <t>MAX98310EWL+T</t>
  </si>
  <si>
    <t>$0.42</t>
  </si>
  <si>
    <t>SparkFun-DigitalIC:SOT23-5</t>
  </si>
  <si>
    <t>Molex</t>
  </si>
  <si>
    <t>ABS07AIG-32.768kHz-9-D-T</t>
  </si>
  <si>
    <t>Reference</t>
  </si>
  <si>
    <t>L-14C15NKV4T</t>
  </si>
  <si>
    <t>BLE 4.1 Module NRF51822</t>
  </si>
  <si>
    <t>MK20DX256VLH7:QFP50P1200X1200X160-64N</t>
  </si>
  <si>
    <t>Suggested Replacement</t>
  </si>
  <si>
    <t>MOSFET MOSFET P-CHANNEL ENHANCEMENT MODE</t>
  </si>
  <si>
    <t>579-MCP73831T-2ACIOT</t>
  </si>
  <si>
    <t>70-ILSB0603RK100K</t>
  </si>
  <si>
    <t>Audio_Amplifiers_Custom:MAX38309</t>
  </si>
  <si>
    <t>SW1</t>
  </si>
  <si>
    <t>Description</t>
  </si>
  <si>
    <t>1S 1000mAh Lipo battery</t>
  </si>
  <si>
    <t>LEDS_SMD_Custom:LTST-S310</t>
  </si>
  <si>
    <t>$0.385</t>
  </si>
  <si>
    <t>128MB SPI Flash</t>
  </si>
  <si>
    <t>Bipolar Transistors - BJT Bipolar Transistors - BJT 600mA 75V Dual NPN</t>
  </si>
  <si>
    <t>MDBT40:MDBT40</t>
  </si>
  <si>
    <t>$0.17</t>
  </si>
  <si>
    <t>859-LTST-S270KGKT</t>
  </si>
  <si>
    <t>Standard LEDs - SMD Standard LEDs - SMD SMD LED Side Look Red/Green/Blue</t>
  </si>
  <si>
    <t>Min\Mult Order Qty</t>
  </si>
  <si>
    <t>$0.409</t>
  </si>
  <si>
    <t>859-LTST-S270KRKT</t>
  </si>
  <si>
    <t>BT1</t>
  </si>
  <si>
    <t>SOT_Custom:SOT-363</t>
  </si>
  <si>
    <t>732-TX325-16F09Z-AC3</t>
  </si>
  <si>
    <t>Raytac</t>
  </si>
  <si>
    <t>Epson Timing</t>
  </si>
  <si>
    <t>W25Q128FVSIG</t>
  </si>
  <si>
    <t>W25Q128FVSIG-ND</t>
  </si>
  <si>
    <t>Winbond Electronics</t>
  </si>
  <si>
    <t>Line price</t>
  </si>
  <si>
    <t>Line price per board</t>
  </si>
  <si>
    <t>Crystals 16MHz 10ppm 9pF -20C +75C</t>
  </si>
  <si>
    <t>1428-1007-1-ND</t>
  </si>
  <si>
    <t>Changes</t>
  </si>
  <si>
    <t>Remove 1 switch</t>
  </si>
  <si>
    <t>Get MDBT40 quote</t>
  </si>
  <si>
    <t>New total</t>
  </si>
  <si>
    <t>Faster charging</t>
  </si>
  <si>
    <t>Internal LDO</t>
  </si>
  <si>
    <t>New audio</t>
  </si>
  <si>
    <t>Remove BJT</t>
  </si>
  <si>
    <t>Ali MPU-6050</t>
  </si>
  <si>
    <t>Ali Battery</t>
  </si>
  <si>
    <t>New USB conn</t>
  </si>
  <si>
    <t>128MB-&gt;64MB flash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</si>
</sst>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" fillId="26" borderId="0" applyNumberFormat="0" applyBorder="0" applyAlignment="0" applyProtection="0"/>
    <xf numFmtId="0" fontId="3" fillId="27" borderId="1" applyNumberFormat="0" applyAlignment="0" applyProtection="0"/>
    <xf numFmtId="0" fontId="4" fillId="28" borderId="2" applyNumberFormat="0" applyAlignment="0" applyProtection="0"/>
    <xf numFmtId="0" fontId="5" fillId="0" borderId="0" applyNumberFormat="0" applyFill="0" applyBorder="0" applyAlignment="0" applyProtection="0"/>
    <xf numFmtId="0" fontId="6" fillId="29" borderId="0" applyNumberFormat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30" borderId="1" applyNumberFormat="0" applyAlignment="0" applyProtection="0"/>
    <xf numFmtId="0" fontId="11" fillId="0" borderId="6" applyNumberFormat="0" applyFill="0" applyAlignment="0" applyProtection="0"/>
    <xf numFmtId="0" fontId="12" fillId="31" borderId="0" applyNumberFormat="0" applyBorder="0" applyAlignment="0" applyProtection="0"/>
    <xf numFmtId="0" fontId="17" fillId="32" borderId="7" applyNumberFormat="0" applyFont="0" applyAlignment="0" applyProtection="0"/>
    <xf numFmtId="0" fontId="13" fillId="27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  <xf numFmtId="44" fontId="17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44" fontId="0" fillId="0" borderId="0" xfId="42" applyFont="1"/>
    <xf numFmtId="44" fontId="0" fillId="0" borderId="0" xfId="0" applyNumberFormat="1"/>
    <xf numFmtId="0" fontId="0" fillId="0" borderId="0" xfId="0" applyAlignment="1">
      <alignment wrapText="1"/>
    </xf>
    <xf numFmtId="44" fontId="0" fillId="0" borderId="0" xfId="42" quotePrefix="1" applyFo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42" builtinId="4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'BOM estimation'!$N$1</c:f>
              <c:strCache>
                <c:ptCount val="1"/>
                <c:pt idx="0">
                  <c:v>Line price per board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E3-4268-AA89-48DA6B7ECB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E3-4268-AA89-48DA6B7ECB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E3-4268-AA89-48DA6B7ECB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5E3-4268-AA89-48DA6B7ECB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5E3-4268-AA89-48DA6B7ECB3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5E3-4268-AA89-48DA6B7ECB3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5E3-4268-AA89-48DA6B7ECB3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5E3-4268-AA89-48DA6B7ECB3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5E3-4268-AA89-48DA6B7ECB3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5E3-4268-AA89-48DA6B7ECB3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5E3-4268-AA89-48DA6B7ECB3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5E3-4268-AA89-48DA6B7ECB3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5E3-4268-AA89-48DA6B7ECB3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5E3-4268-AA89-48DA6B7ECB3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5E3-4268-AA89-48DA6B7ECB3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5E3-4268-AA89-48DA6B7ECB3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5E3-4268-AA89-48DA6B7ECB3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5E3-4268-AA89-48DA6B7ECB3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5E3-4268-AA89-48DA6B7ECB3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5E3-4268-AA89-48DA6B7ECB3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5E3-4268-AA89-48DA6B7ECB3C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5E3-4268-AA89-48DA6B7ECB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'BOM estimation'!$C$2:$C$23</c:f>
              <c:strCache>
                <c:ptCount val="22"/>
                <c:pt idx="0">
                  <c:v>BLE 4.1 Module NRF51822</c:v>
                </c:pt>
                <c:pt idx="1">
                  <c:v>ARM Microcontrollers - MCU ARM Microcontrollers - MCU KINETIS 256K</c:v>
                </c:pt>
                <c:pt idx="2">
                  <c:v>MPU-6050</c:v>
                </c:pt>
                <c:pt idx="3">
                  <c:v>128MB SPI Flash</c:v>
                </c:pt>
                <c:pt idx="4">
                  <c:v>MOSFET MOSFET 650mW 20V</c:v>
                </c:pt>
                <c:pt idx="5">
                  <c:v>Digital Potentiometer ICs Digital Potentiometer ICs Sgl 256-tap Volatile DigiPot w/SPI</c:v>
                </c:pt>
                <c:pt idx="6">
                  <c:v>Tactile Switches Tactile Switches</c:v>
                </c:pt>
                <c:pt idx="7">
                  <c:v>FFC &amp; FPC Connectors FFC &amp; FPC Connectors ZIF FPC 0.5, 2H, 10P</c:v>
                </c:pt>
                <c:pt idx="8">
                  <c:v>Battery Management Battery Management Charge mgnt contr</c:v>
                </c:pt>
                <c:pt idx="9">
                  <c:v>USB Connectors USB Connectors uUSB B Rec BotMt Flangeless SMT</c:v>
                </c:pt>
                <c:pt idx="10">
                  <c:v>Audio Amplifiers Audio Amplifiers Speaker Amplifier</c:v>
                </c:pt>
                <c:pt idx="11">
                  <c:v>Crystals Crystals 32.768kHz AECQ200 9pF 20ppm -40cC +85C</c:v>
                </c:pt>
                <c:pt idx="12">
                  <c:v>Crystals 16MHz 10ppm 9pF -20C +75C</c:v>
                </c:pt>
                <c:pt idx="13">
                  <c:v>MOSFET MOSFET P-CHANNEL ENHANCEMENT MODE</c:v>
                </c:pt>
                <c:pt idx="14">
                  <c:v>Standard LEDs - SMD Standard LEDs - SMD SMD LED Side Look Red/Green/Blue</c:v>
                </c:pt>
                <c:pt idx="15">
                  <c:v>LDO Voltage Regulators LDO Voltage Regulators FAST TRANSIENT RESPO</c:v>
                </c:pt>
                <c:pt idx="16">
                  <c:v>Fixed Inductors Fixed Inductors 10uH 10%</c:v>
                </c:pt>
                <c:pt idx="17">
                  <c:v>Standard LEDs - SMD Standard LEDs - SMD Red Clear 631nm</c:v>
                </c:pt>
                <c:pt idx="18">
                  <c:v>Standard LEDs - SMD Standard LEDs - SMD Green Clear 571nm</c:v>
                </c:pt>
                <c:pt idx="19">
                  <c:v>Bipolar Transistors - BJT Bipolar Transistors - BJT 600mA 75V Dual NPN</c:v>
                </c:pt>
                <c:pt idx="20">
                  <c:v>Fixed Inductors Fixed Inductors 15nH 10%</c:v>
                </c:pt>
                <c:pt idx="21">
                  <c:v>1S 1000mAh Lipo battery</c:v>
                </c:pt>
              </c:strCache>
            </c:strRef>
          </c:cat>
          <c:val>
            <c:numRef>
              <c:f>'BOM estimation'!$N$2:$N$23</c:f>
              <c:numCache>
                <c:formatCode>_("$"* #,##0.00_);_("$"* \(#,##0.00\);_("$"* "-"??_);_(@_)</c:formatCode>
                <c:ptCount val="22"/>
                <c:pt idx="0">
                  <c:v>7.5</c:v>
                </c:pt>
                <c:pt idx="1">
                  <c:v>4.37</c:v>
                </c:pt>
                <c:pt idx="2">
                  <c:v>4.05</c:v>
                </c:pt>
                <c:pt idx="3">
                  <c:v>1.13097</c:v>
                </c:pt>
                <c:pt idx="4">
                  <c:v>0.69599999999999995</c:v>
                </c:pt>
                <c:pt idx="5">
                  <c:v>0.64800000000000002</c:v>
                </c:pt>
                <c:pt idx="6">
                  <c:v>0.51</c:v>
                </c:pt>
                <c:pt idx="7">
                  <c:v>0.48</c:v>
                </c:pt>
                <c:pt idx="8">
                  <c:v>0.42</c:v>
                </c:pt>
                <c:pt idx="9">
                  <c:v>0.40899999999999997</c:v>
                </c:pt>
                <c:pt idx="10">
                  <c:v>0.38500000000000001</c:v>
                </c:pt>
                <c:pt idx="11">
                  <c:v>0.33900000000000002</c:v>
                </c:pt>
                <c:pt idx="12">
                  <c:v>0.27200000000000002</c:v>
                </c:pt>
                <c:pt idx="13">
                  <c:v>0.17</c:v>
                </c:pt>
                <c:pt idx="14">
                  <c:v>0.16800000000000001</c:v>
                </c:pt>
                <c:pt idx="15">
                  <c:v>0.104</c:v>
                </c:pt>
                <c:pt idx="16">
                  <c:v>8.7999999999999995E-2</c:v>
                </c:pt>
                <c:pt idx="17">
                  <c:v>5.7000000000000002E-2</c:v>
                </c:pt>
                <c:pt idx="18">
                  <c:v>5.7000000000000002E-2</c:v>
                </c:pt>
                <c:pt idx="19">
                  <c:v>4.3999999999999997E-2</c:v>
                </c:pt>
                <c:pt idx="20">
                  <c:v>0.02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5E3-4268-AA89-48DA6B7ECB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topLeftCell="D1" zoomScale="85" zoomScaleNormal="85" workbookViewId="0">
      <selection activeCell="L40" sqref="L40"/>
    </sheetView>
  </sheetViews>
  <sheetFormatPr defaultRowHeight="15" x14ac:dyDescent="0.25"/>
  <cols>
    <col min="1" max="1" width="15.85546875" bestFit="1" customWidth="1"/>
    <col min="2" max="2" width="9.42578125" bestFit="1" customWidth="1"/>
    <col min="3" max="3" width="69.140625" bestFit="1" customWidth="1"/>
    <col min="4" max="4" width="16.5703125" customWidth="1"/>
    <col min="5" max="5" width="13.42578125" customWidth="1"/>
    <col min="6" max="6" width="51.140625" customWidth="1"/>
    <col min="7" max="7" width="17.7109375" customWidth="1"/>
    <col min="8" max="8" width="23.28515625" customWidth="1"/>
    <col min="9" max="9" width="21.42578125" customWidth="1"/>
    <col min="10" max="10" width="20.42578125" customWidth="1"/>
    <col min="11" max="11" width="7" bestFit="1" customWidth="1"/>
    <col min="12" max="12" width="17.42578125" bestFit="1" customWidth="1"/>
    <col min="13" max="13" width="11.140625" bestFit="1" customWidth="1"/>
  </cols>
  <sheetData>
    <row r="1" spans="1:14" x14ac:dyDescent="0.25">
      <c r="A1" t="s">
        <v>68</v>
      </c>
      <c r="B1" t="s">
        <v>116</v>
      </c>
      <c r="C1" s="1" t="s">
        <v>126</v>
      </c>
      <c r="D1" s="1" t="s">
        <v>75</v>
      </c>
      <c r="E1" s="1" t="s">
        <v>42</v>
      </c>
      <c r="F1" t="s">
        <v>44</v>
      </c>
      <c r="G1" s="1" t="s">
        <v>100</v>
      </c>
      <c r="H1" s="1" t="s">
        <v>51</v>
      </c>
      <c r="I1" s="1" t="s">
        <v>103</v>
      </c>
      <c r="J1" s="1" t="s">
        <v>120</v>
      </c>
      <c r="K1" s="1" t="s">
        <v>58</v>
      </c>
      <c r="L1" s="1" t="s">
        <v>136</v>
      </c>
      <c r="M1" t="s">
        <v>147</v>
      </c>
      <c r="N1" t="s">
        <v>148</v>
      </c>
    </row>
    <row r="2" spans="1:14" x14ac:dyDescent="0.25">
      <c r="A2">
        <v>1000</v>
      </c>
      <c r="B2" t="s">
        <v>99</v>
      </c>
      <c r="C2" t="s">
        <v>118</v>
      </c>
      <c r="D2" s="1">
        <v>1</v>
      </c>
      <c r="E2" s="1">
        <f>D2*$A$2</f>
        <v>1000</v>
      </c>
      <c r="F2" t="s">
        <v>132</v>
      </c>
      <c r="G2" t="s">
        <v>142</v>
      </c>
      <c r="H2" t="s">
        <v>73</v>
      </c>
      <c r="K2" s="2">
        <v>7.5</v>
      </c>
      <c r="M2" s="2">
        <f>K2*E2</f>
        <v>7500</v>
      </c>
      <c r="N2" s="3">
        <f>M2/$A$2</f>
        <v>7.5</v>
      </c>
    </row>
    <row r="3" spans="1:14" x14ac:dyDescent="0.25">
      <c r="B3" t="s">
        <v>90</v>
      </c>
      <c r="C3" s="1" t="s">
        <v>50</v>
      </c>
      <c r="D3" s="1">
        <v>1</v>
      </c>
      <c r="E3" s="1">
        <f>D3*$A$2</f>
        <v>1000</v>
      </c>
      <c r="F3" t="s">
        <v>119</v>
      </c>
      <c r="G3" s="1" t="s">
        <v>19</v>
      </c>
      <c r="H3" s="1" t="s">
        <v>18</v>
      </c>
      <c r="I3" s="1" t="s">
        <v>107</v>
      </c>
      <c r="J3" s="1" t="s">
        <v>32</v>
      </c>
      <c r="K3" s="5" t="s">
        <v>21</v>
      </c>
      <c r="L3" s="1" t="s">
        <v>74</v>
      </c>
      <c r="M3" s="2">
        <f>K3*E3</f>
        <v>4370</v>
      </c>
      <c r="N3" s="3">
        <f>M3/$A$2</f>
        <v>4.37</v>
      </c>
    </row>
    <row r="4" spans="1:14" x14ac:dyDescent="0.25">
      <c r="B4" t="s">
        <v>40</v>
      </c>
      <c r="C4" t="s">
        <v>3</v>
      </c>
      <c r="D4" s="1">
        <v>1</v>
      </c>
      <c r="E4" s="1">
        <f>D4*$A$2</f>
        <v>1000</v>
      </c>
      <c r="F4" t="s">
        <v>96</v>
      </c>
      <c r="G4" t="s">
        <v>39</v>
      </c>
      <c r="H4" t="s">
        <v>3</v>
      </c>
      <c r="I4" t="s">
        <v>150</v>
      </c>
      <c r="K4" s="2">
        <v>4.05</v>
      </c>
      <c r="M4" s="2">
        <f>K4*E4</f>
        <v>4050</v>
      </c>
      <c r="N4" s="3">
        <f>M4/$A$2</f>
        <v>4.05</v>
      </c>
    </row>
    <row r="5" spans="1:14" x14ac:dyDescent="0.25">
      <c r="B5" t="s">
        <v>16</v>
      </c>
      <c r="C5" t="s">
        <v>130</v>
      </c>
      <c r="D5" s="1">
        <v>1</v>
      </c>
      <c r="E5" s="1">
        <f>D5*$A$2</f>
        <v>1000</v>
      </c>
      <c r="F5" t="s">
        <v>36</v>
      </c>
      <c r="G5" t="s">
        <v>146</v>
      </c>
      <c r="H5" t="s">
        <v>144</v>
      </c>
      <c r="I5" t="s">
        <v>145</v>
      </c>
      <c r="K5" s="2">
        <v>1.13097</v>
      </c>
      <c r="M5" s="2">
        <f>K5*E5</f>
        <v>1130.97</v>
      </c>
      <c r="N5" s="3">
        <f>M5/$A$2</f>
        <v>1.13097</v>
      </c>
    </row>
    <row r="6" spans="1:14" x14ac:dyDescent="0.25">
      <c r="B6" t="s">
        <v>27</v>
      </c>
      <c r="C6" s="1" t="s">
        <v>20</v>
      </c>
      <c r="D6" s="1">
        <v>4</v>
      </c>
      <c r="E6" s="1">
        <f>D6*$A$2</f>
        <v>4000</v>
      </c>
      <c r="F6" t="s">
        <v>43</v>
      </c>
      <c r="G6" s="1" t="s">
        <v>84</v>
      </c>
      <c r="H6" s="1" t="s">
        <v>5</v>
      </c>
      <c r="I6" s="1" t="s">
        <v>88</v>
      </c>
      <c r="J6" s="1" t="s">
        <v>32</v>
      </c>
      <c r="K6" s="5" t="s">
        <v>8</v>
      </c>
      <c r="L6" s="1" t="s">
        <v>74</v>
      </c>
      <c r="M6" s="2">
        <f>K6*E6</f>
        <v>696</v>
      </c>
      <c r="N6" s="3">
        <f>M6/$A$2</f>
        <v>0.69599999999999995</v>
      </c>
    </row>
    <row r="7" spans="1:14" x14ac:dyDescent="0.25">
      <c r="B7" t="s">
        <v>98</v>
      </c>
      <c r="C7" s="1" t="s">
        <v>89</v>
      </c>
      <c r="D7" s="1">
        <v>1</v>
      </c>
      <c r="E7" s="1">
        <f>D7*$A$2</f>
        <v>1000</v>
      </c>
      <c r="F7" t="s">
        <v>31</v>
      </c>
      <c r="G7" s="1" t="s">
        <v>57</v>
      </c>
      <c r="H7" s="1" t="s">
        <v>70</v>
      </c>
      <c r="I7" s="1" t="s">
        <v>61</v>
      </c>
      <c r="J7" s="1" t="s">
        <v>32</v>
      </c>
      <c r="K7" s="5" t="s">
        <v>35</v>
      </c>
      <c r="L7" s="1" t="s">
        <v>74</v>
      </c>
      <c r="M7" s="2">
        <f>K7*E7</f>
        <v>648</v>
      </c>
      <c r="N7" s="3">
        <f>M7/$A$2</f>
        <v>0.64800000000000002</v>
      </c>
    </row>
    <row r="8" spans="1:14" x14ac:dyDescent="0.25">
      <c r="B8" t="s">
        <v>125</v>
      </c>
      <c r="C8" s="1" t="s">
        <v>62</v>
      </c>
      <c r="D8" s="1">
        <v>3</v>
      </c>
      <c r="E8" s="1">
        <f>D8*$A$2</f>
        <v>3000</v>
      </c>
      <c r="F8" t="s">
        <v>77</v>
      </c>
      <c r="G8" s="1" t="s">
        <v>2</v>
      </c>
      <c r="H8" s="1" t="s">
        <v>22</v>
      </c>
      <c r="I8" s="1" t="s">
        <v>49</v>
      </c>
      <c r="J8" s="1" t="s">
        <v>32</v>
      </c>
      <c r="K8" s="5" t="s">
        <v>133</v>
      </c>
      <c r="L8" s="1" t="s">
        <v>74</v>
      </c>
      <c r="M8" s="2">
        <f>K8*E8</f>
        <v>510.00000000000006</v>
      </c>
      <c r="N8" s="3">
        <f>M8/$A$2</f>
        <v>0.51</v>
      </c>
    </row>
    <row r="9" spans="1:14" x14ac:dyDescent="0.25">
      <c r="B9" t="s">
        <v>11</v>
      </c>
      <c r="C9" s="1" t="s">
        <v>92</v>
      </c>
      <c r="D9" s="1">
        <v>1</v>
      </c>
      <c r="E9" s="1">
        <f>D9*$A$2</f>
        <v>1000</v>
      </c>
      <c r="F9" t="s">
        <v>69</v>
      </c>
      <c r="G9" s="1" t="s">
        <v>52</v>
      </c>
      <c r="H9" s="1" t="s">
        <v>38</v>
      </c>
      <c r="I9" s="1" t="s">
        <v>48</v>
      </c>
      <c r="J9" s="1" t="s">
        <v>32</v>
      </c>
      <c r="K9" s="5" t="s">
        <v>1</v>
      </c>
      <c r="L9" s="1" t="s">
        <v>65</v>
      </c>
      <c r="M9" s="2">
        <f>K9*E9</f>
        <v>480</v>
      </c>
      <c r="N9" s="3">
        <f>M9/$A$2</f>
        <v>0.48</v>
      </c>
    </row>
    <row r="10" spans="1:14" x14ac:dyDescent="0.25">
      <c r="B10" t="s">
        <v>91</v>
      </c>
      <c r="C10" s="1" t="s">
        <v>67</v>
      </c>
      <c r="D10" s="1">
        <v>1</v>
      </c>
      <c r="E10" s="1">
        <f>D10*$A$2</f>
        <v>1000</v>
      </c>
      <c r="F10" t="s">
        <v>113</v>
      </c>
      <c r="G10" s="1" t="s">
        <v>47</v>
      </c>
      <c r="H10" s="1" t="s">
        <v>41</v>
      </c>
      <c r="I10" s="1" t="s">
        <v>122</v>
      </c>
      <c r="J10" s="1" t="s">
        <v>32</v>
      </c>
      <c r="K10" s="5" t="s">
        <v>112</v>
      </c>
      <c r="L10" s="1" t="s">
        <v>74</v>
      </c>
      <c r="M10" s="2">
        <f>K10*E10</f>
        <v>420</v>
      </c>
      <c r="N10" s="3">
        <f>M10/$A$2</f>
        <v>0.42</v>
      </c>
    </row>
    <row r="11" spans="1:14" x14ac:dyDescent="0.25">
      <c r="B11" t="s">
        <v>80</v>
      </c>
      <c r="C11" s="1" t="s">
        <v>26</v>
      </c>
      <c r="D11" s="1">
        <v>1</v>
      </c>
      <c r="E11" s="1">
        <f>D11*$A$2</f>
        <v>1000</v>
      </c>
      <c r="F11" t="s">
        <v>56</v>
      </c>
      <c r="G11" s="1" t="s">
        <v>114</v>
      </c>
      <c r="H11" s="1" t="s">
        <v>30</v>
      </c>
      <c r="I11" s="1" t="s">
        <v>10</v>
      </c>
      <c r="J11" s="1" t="s">
        <v>32</v>
      </c>
      <c r="K11" s="5" t="s">
        <v>137</v>
      </c>
      <c r="L11" s="1" t="s">
        <v>74</v>
      </c>
      <c r="M11" s="2">
        <f>K11*E11</f>
        <v>409</v>
      </c>
      <c r="N11" s="3">
        <f>M11/$A$2</f>
        <v>0.40899999999999997</v>
      </c>
    </row>
    <row r="12" spans="1:14" x14ac:dyDescent="0.25">
      <c r="B12" t="s">
        <v>29</v>
      </c>
      <c r="C12" s="1" t="s">
        <v>53</v>
      </c>
      <c r="D12" s="1">
        <v>1</v>
      </c>
      <c r="E12" s="1">
        <f>D12*$A$2</f>
        <v>1000</v>
      </c>
      <c r="F12" t="s">
        <v>124</v>
      </c>
      <c r="G12" s="1" t="s">
        <v>57</v>
      </c>
      <c r="H12" s="1" t="s">
        <v>111</v>
      </c>
      <c r="I12" s="1" t="s">
        <v>78</v>
      </c>
      <c r="J12" s="1" t="s">
        <v>32</v>
      </c>
      <c r="K12" s="5" t="s">
        <v>129</v>
      </c>
      <c r="L12" s="1" t="s">
        <v>74</v>
      </c>
      <c r="M12" s="2">
        <f>K12*E12</f>
        <v>385</v>
      </c>
      <c r="N12" s="3">
        <f>M12/$A$2</f>
        <v>0.38500000000000001</v>
      </c>
    </row>
    <row r="13" spans="1:14" x14ac:dyDescent="0.25">
      <c r="B13" t="s">
        <v>82</v>
      </c>
      <c r="C13" s="1" t="s">
        <v>101</v>
      </c>
      <c r="D13" s="1">
        <v>1</v>
      </c>
      <c r="E13" s="1">
        <f>D13*$A$2</f>
        <v>1000</v>
      </c>
      <c r="F13" t="s">
        <v>6</v>
      </c>
      <c r="G13" s="1" t="s">
        <v>46</v>
      </c>
      <c r="H13" s="1" t="s">
        <v>115</v>
      </c>
      <c r="I13" s="1" t="s">
        <v>86</v>
      </c>
      <c r="J13" s="1" t="s">
        <v>32</v>
      </c>
      <c r="K13" s="5" t="s">
        <v>66</v>
      </c>
      <c r="L13" s="1" t="s">
        <v>74</v>
      </c>
      <c r="M13" s="2">
        <f>K13*E13</f>
        <v>339</v>
      </c>
      <c r="N13" s="3">
        <f>M13/$A$2</f>
        <v>0.33900000000000002</v>
      </c>
    </row>
    <row r="14" spans="1:14" x14ac:dyDescent="0.25">
      <c r="B14" t="s">
        <v>13</v>
      </c>
      <c r="C14" t="s">
        <v>149</v>
      </c>
      <c r="D14" s="1">
        <v>1</v>
      </c>
      <c r="E14" s="1">
        <f>D14*$A$2</f>
        <v>1000</v>
      </c>
      <c r="F14" t="s">
        <v>81</v>
      </c>
      <c r="G14" s="4" t="s">
        <v>143</v>
      </c>
      <c r="H14" t="s">
        <v>17</v>
      </c>
      <c r="I14" t="s">
        <v>141</v>
      </c>
      <c r="K14" s="2">
        <v>0.27200000000000002</v>
      </c>
      <c r="M14" s="2">
        <f>K14*E14</f>
        <v>272</v>
      </c>
      <c r="N14" s="3">
        <f>M14/$A$2</f>
        <v>0.27200000000000002</v>
      </c>
    </row>
    <row r="15" spans="1:14" x14ac:dyDescent="0.25">
      <c r="B15" t="s">
        <v>85</v>
      </c>
      <c r="C15" s="1" t="s">
        <v>121</v>
      </c>
      <c r="D15" s="1">
        <v>1</v>
      </c>
      <c r="E15" s="1">
        <f>D15*$A$2</f>
        <v>1000</v>
      </c>
      <c r="F15" t="s">
        <v>4</v>
      </c>
      <c r="G15" s="1" t="s">
        <v>84</v>
      </c>
      <c r="H15" s="1" t="s">
        <v>97</v>
      </c>
      <c r="I15" s="1" t="s">
        <v>55</v>
      </c>
      <c r="J15" s="1" t="s">
        <v>32</v>
      </c>
      <c r="K15" s="5" t="s">
        <v>133</v>
      </c>
      <c r="L15" s="1" t="s">
        <v>74</v>
      </c>
      <c r="M15" s="2">
        <f>K15*E15</f>
        <v>170</v>
      </c>
      <c r="N15" s="3">
        <f>M15/$A$2</f>
        <v>0.17</v>
      </c>
    </row>
    <row r="16" spans="1:14" x14ac:dyDescent="0.25">
      <c r="B16" t="s">
        <v>25</v>
      </c>
      <c r="C16" s="1" t="s">
        <v>135</v>
      </c>
      <c r="D16" s="1">
        <v>1</v>
      </c>
      <c r="E16" s="1">
        <f>D16*$A$2</f>
        <v>1000</v>
      </c>
      <c r="F16" t="s">
        <v>128</v>
      </c>
      <c r="G16" s="1" t="s">
        <v>60</v>
      </c>
      <c r="H16" s="1" t="s">
        <v>9</v>
      </c>
      <c r="I16" s="1" t="s">
        <v>59</v>
      </c>
      <c r="J16" s="1" t="s">
        <v>32</v>
      </c>
      <c r="K16" s="5" t="s">
        <v>95</v>
      </c>
      <c r="L16" s="1" t="s">
        <v>74</v>
      </c>
      <c r="M16" s="2">
        <f>K16*E16</f>
        <v>168</v>
      </c>
      <c r="N16" s="3">
        <f>M16/$A$2</f>
        <v>0.16800000000000001</v>
      </c>
    </row>
    <row r="17" spans="2:14" x14ac:dyDescent="0.25">
      <c r="B17" t="s">
        <v>28</v>
      </c>
      <c r="C17" s="1" t="s">
        <v>45</v>
      </c>
      <c r="D17" s="1">
        <v>1</v>
      </c>
      <c r="E17" s="1">
        <f>D17*$A$2</f>
        <v>1000</v>
      </c>
      <c r="F17" t="s">
        <v>102</v>
      </c>
      <c r="G17" s="1" t="s">
        <v>33</v>
      </c>
      <c r="H17" s="1" t="s">
        <v>63</v>
      </c>
      <c r="I17" s="1" t="s">
        <v>71</v>
      </c>
      <c r="J17" s="1" t="s">
        <v>32</v>
      </c>
      <c r="K17" s="5" t="s">
        <v>83</v>
      </c>
      <c r="L17" s="1" t="s">
        <v>74</v>
      </c>
      <c r="M17" s="2">
        <f>K17*E17</f>
        <v>104</v>
      </c>
      <c r="N17" s="3">
        <f>M17/$A$2</f>
        <v>0.104</v>
      </c>
    </row>
    <row r="18" spans="2:14" x14ac:dyDescent="0.25">
      <c r="B18" t="s">
        <v>7</v>
      </c>
      <c r="C18" s="1" t="s">
        <v>34</v>
      </c>
      <c r="D18" s="1">
        <v>1</v>
      </c>
      <c r="E18" s="1">
        <f>D18*$A$2</f>
        <v>1000</v>
      </c>
      <c r="F18" t="s">
        <v>14</v>
      </c>
      <c r="G18" s="1" t="s">
        <v>105</v>
      </c>
      <c r="H18" s="1" t="s">
        <v>123</v>
      </c>
      <c r="I18" s="1" t="s">
        <v>123</v>
      </c>
      <c r="K18" s="5" t="s">
        <v>106</v>
      </c>
      <c r="L18" s="1" t="s">
        <v>74</v>
      </c>
      <c r="M18" s="2">
        <f>K18*E18</f>
        <v>88</v>
      </c>
      <c r="N18" s="3">
        <f>M18/$A$2</f>
        <v>8.7999999999999995E-2</v>
      </c>
    </row>
    <row r="19" spans="2:14" x14ac:dyDescent="0.25">
      <c r="B19" t="s">
        <v>76</v>
      </c>
      <c r="C19" s="1" t="s">
        <v>12</v>
      </c>
      <c r="D19" s="1">
        <v>1</v>
      </c>
      <c r="E19" s="1">
        <f>D19*$A$2</f>
        <v>1000</v>
      </c>
      <c r="F19" t="s">
        <v>0</v>
      </c>
      <c r="G19" s="1" t="s">
        <v>60</v>
      </c>
      <c r="H19" s="1" t="s">
        <v>72</v>
      </c>
      <c r="I19" s="1" t="s">
        <v>138</v>
      </c>
      <c r="J19" s="1" t="s">
        <v>32</v>
      </c>
      <c r="K19" s="5" t="s">
        <v>108</v>
      </c>
      <c r="L19" s="1" t="s">
        <v>74</v>
      </c>
      <c r="M19" s="2">
        <f>K19*E19</f>
        <v>57</v>
      </c>
      <c r="N19" s="3">
        <f>M19/$A$2</f>
        <v>5.7000000000000002E-2</v>
      </c>
    </row>
    <row r="20" spans="2:14" x14ac:dyDescent="0.25">
      <c r="B20" t="s">
        <v>24</v>
      </c>
      <c r="C20" s="1" t="s">
        <v>109</v>
      </c>
      <c r="D20" s="1">
        <v>1</v>
      </c>
      <c r="E20" s="1">
        <f>D20*$A$2</f>
        <v>1000</v>
      </c>
      <c r="F20" t="s">
        <v>0</v>
      </c>
      <c r="G20" s="1" t="s">
        <v>60</v>
      </c>
      <c r="H20" s="1" t="s">
        <v>87</v>
      </c>
      <c r="I20" s="1" t="s">
        <v>134</v>
      </c>
      <c r="J20" s="1" t="s">
        <v>32</v>
      </c>
      <c r="K20" s="5" t="s">
        <v>108</v>
      </c>
      <c r="L20" s="1" t="s">
        <v>74</v>
      </c>
      <c r="M20" s="2">
        <f>K20*E20</f>
        <v>57</v>
      </c>
      <c r="N20" s="3">
        <f>M20/$A$2</f>
        <v>5.7000000000000002E-2</v>
      </c>
    </row>
    <row r="21" spans="2:14" x14ac:dyDescent="0.25">
      <c r="B21" t="s">
        <v>15</v>
      </c>
      <c r="C21" s="1" t="s">
        <v>131</v>
      </c>
      <c r="D21" s="1">
        <v>1</v>
      </c>
      <c r="E21" s="1">
        <f>D21*$A$2</f>
        <v>1000</v>
      </c>
      <c r="F21" t="s">
        <v>140</v>
      </c>
      <c r="G21" s="1" t="s">
        <v>33</v>
      </c>
      <c r="H21" s="1" t="s">
        <v>54</v>
      </c>
      <c r="I21" s="1" t="s">
        <v>93</v>
      </c>
      <c r="J21" s="1" t="s">
        <v>32</v>
      </c>
      <c r="K21" s="5" t="s">
        <v>94</v>
      </c>
      <c r="L21" s="1" t="s">
        <v>74</v>
      </c>
      <c r="M21" s="2">
        <f>K21*E21</f>
        <v>44</v>
      </c>
      <c r="N21" s="3">
        <f>M21/$A$2</f>
        <v>4.3999999999999997E-2</v>
      </c>
    </row>
    <row r="22" spans="2:14" x14ac:dyDescent="0.25">
      <c r="B22" t="s">
        <v>79</v>
      </c>
      <c r="C22" s="1" t="s">
        <v>37</v>
      </c>
      <c r="D22" s="1">
        <v>1</v>
      </c>
      <c r="E22" s="1">
        <f>D22*$A$2</f>
        <v>1000</v>
      </c>
      <c r="F22" t="s">
        <v>14</v>
      </c>
      <c r="G22" s="1" t="s">
        <v>64</v>
      </c>
      <c r="H22" s="1" t="s">
        <v>117</v>
      </c>
      <c r="I22" s="1" t="s">
        <v>23</v>
      </c>
      <c r="J22" s="1" t="s">
        <v>32</v>
      </c>
      <c r="K22" s="5" t="s">
        <v>110</v>
      </c>
      <c r="L22" s="1" t="s">
        <v>74</v>
      </c>
      <c r="M22" s="2">
        <f>K22*E22</f>
        <v>20</v>
      </c>
      <c r="N22" s="3">
        <f>M22/$A$2</f>
        <v>0.02</v>
      </c>
    </row>
    <row r="23" spans="2:14" x14ac:dyDescent="0.25">
      <c r="B23" t="s">
        <v>139</v>
      </c>
      <c r="C23" t="s">
        <v>127</v>
      </c>
      <c r="D23" s="1">
        <v>1</v>
      </c>
      <c r="E23" s="1">
        <f>D23*$A$2</f>
        <v>1000</v>
      </c>
      <c r="F23" t="s">
        <v>104</v>
      </c>
      <c r="K23" s="2">
        <v>0</v>
      </c>
      <c r="M23" s="2">
        <f>K23*E23</f>
        <v>0</v>
      </c>
      <c r="N23" s="3">
        <f>M23/$A$2</f>
        <v>0</v>
      </c>
    </row>
    <row r="25" spans="2:14" x14ac:dyDescent="0.25">
      <c r="M25" s="3">
        <f>SUM(M2:M23)</f>
        <v>21917.97</v>
      </c>
    </row>
    <row r="26" spans="2:14" x14ac:dyDescent="0.25">
      <c r="M26" s="3">
        <f>M25/A2</f>
        <v>21.91797</v>
      </c>
    </row>
    <row r="28" spans="2:14" x14ac:dyDescent="0.25">
      <c r="K28" t="s">
        <v>151</v>
      </c>
    </row>
    <row r="29" spans="2:14" x14ac:dyDescent="0.25">
      <c r="L29" t="s">
        <v>152</v>
      </c>
      <c r="M29">
        <v>-0.17</v>
      </c>
    </row>
    <row r="31" spans="2:14" x14ac:dyDescent="0.25">
      <c r="L31" t="s">
        <v>162</v>
      </c>
      <c r="M31">
        <f>0.5235-1.13097</f>
        <v>-0.60747000000000007</v>
      </c>
    </row>
    <row r="33" spans="12:14" x14ac:dyDescent="0.25">
      <c r="L33" t="s">
        <v>153</v>
      </c>
      <c r="M33">
        <v>-4</v>
      </c>
    </row>
    <row r="34" spans="12:14" x14ac:dyDescent="0.25">
      <c r="L34" t="s">
        <v>157</v>
      </c>
      <c r="M34">
        <v>0.1</v>
      </c>
    </row>
    <row r="35" spans="12:14" x14ac:dyDescent="0.25">
      <c r="L35" t="s">
        <v>155</v>
      </c>
      <c r="N35">
        <v>0.5</v>
      </c>
    </row>
    <row r="36" spans="12:14" x14ac:dyDescent="0.25">
      <c r="L36" t="s">
        <v>158</v>
      </c>
      <c r="M36">
        <v>-0.04</v>
      </c>
    </row>
    <row r="37" spans="12:14" x14ac:dyDescent="0.25">
      <c r="L37" t="s">
        <v>156</v>
      </c>
      <c r="M37">
        <v>-0.1</v>
      </c>
    </row>
    <row r="38" spans="12:14" x14ac:dyDescent="0.25">
      <c r="L38" t="s">
        <v>159</v>
      </c>
      <c r="M38">
        <f>2.5-4.05</f>
        <v>-1.5499999999999998</v>
      </c>
    </row>
    <row r="39" spans="12:14" x14ac:dyDescent="0.25">
      <c r="L39" t="s">
        <v>160</v>
      </c>
      <c r="M39">
        <v>-1</v>
      </c>
    </row>
    <row r="40" spans="12:14" x14ac:dyDescent="0.25">
      <c r="L40" t="s">
        <v>161</v>
      </c>
      <c r="N40">
        <v>-0.2</v>
      </c>
    </row>
    <row r="42" spans="12:14" x14ac:dyDescent="0.25">
      <c r="L42" t="s">
        <v>154</v>
      </c>
      <c r="M42" s="3">
        <f>SUM(M26:M40)</f>
        <v>14.5505</v>
      </c>
    </row>
  </sheetData>
  <autoFilter ref="B1:N23">
    <sortState ref="B2:N23">
      <sortCondition descending="1" ref="N1:N23"/>
    </sortState>
  </autoFilter>
  <conditionalFormatting sqref="N2:N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BOM estimation</vt:lpstr>
      <vt:lpstr>Price Pie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 McGahee</cp:lastModifiedBy>
  <dcterms:modified xsi:type="dcterms:W3CDTF">2016-11-01T22:49:45Z</dcterms:modified>
</cp:coreProperties>
</file>