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OneDrive\Contracting\Swing Forge V2\SwingForge-Electronics\Reference\"/>
    </mc:Choice>
  </mc:AlternateContent>
  <bookViews>
    <workbookView xWindow="0" yWindow="0" windowWidth="19200" windowHeight="8130" activeTab="1"/>
  </bookViews>
  <sheets>
    <sheet name="Sheet1" sheetId="1" r:id="rId1"/>
    <sheet name="Sheet2" sheetId="2" r:id="rId2"/>
  </sheets>
  <definedNames>
    <definedName name="_xlnm._FilterDatabase" localSheetId="1" hidden="1">Sheet2!$B$2:$J$17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C3" i="2"/>
  <c r="D3" i="2"/>
  <c r="C22" i="1"/>
  <c r="C18" i="1"/>
  <c r="C20" i="1"/>
  <c r="C21" i="1" s="1"/>
  <c r="F13" i="1"/>
  <c r="C17" i="1"/>
  <c r="C23" i="1" s="1"/>
  <c r="D10" i="1"/>
  <c r="F10" i="1" s="1"/>
  <c r="G10" i="1" s="1"/>
  <c r="D9" i="1"/>
  <c r="F9" i="1" s="1"/>
  <c r="G9" i="1" s="1"/>
  <c r="F8" i="1"/>
  <c r="G8" i="1" s="1"/>
  <c r="H8" i="1" s="1"/>
  <c r="D7" i="1"/>
  <c r="F5" i="1"/>
  <c r="G5" i="1" s="1"/>
  <c r="H5" i="1" s="1"/>
  <c r="D6" i="1"/>
  <c r="F6" i="1"/>
  <c r="G6" i="1" s="1"/>
  <c r="F7" i="1"/>
  <c r="G7" i="1" s="1"/>
  <c r="H6" i="1" l="1"/>
  <c r="C24" i="1"/>
  <c r="F14" i="1"/>
  <c r="F16" i="1"/>
  <c r="F17" i="1"/>
  <c r="H9" i="1"/>
  <c r="H7" i="1" l="1"/>
  <c r="H10" i="1"/>
  <c r="I9" i="1"/>
  <c r="I7" i="1" l="1"/>
  <c r="I5" i="1"/>
  <c r="I6" i="1"/>
  <c r="I10" i="1"/>
  <c r="I8" i="1"/>
</calcChain>
</file>

<file path=xl/sharedStrings.xml><?xml version="1.0" encoding="utf-8"?>
<sst xmlns="http://schemas.openxmlformats.org/spreadsheetml/2006/main" count="78" uniqueCount="45">
  <si>
    <t>Stage 1</t>
  </si>
  <si>
    <t>Stage</t>
  </si>
  <si>
    <t>Time (min)</t>
  </si>
  <si>
    <t>I_start (mA)</t>
  </si>
  <si>
    <t>I_stop  (mA)</t>
  </si>
  <si>
    <t>I_avg  (mA)</t>
  </si>
  <si>
    <t>mAh</t>
  </si>
  <si>
    <t>Stage mAh</t>
  </si>
  <si>
    <t>Cum. mAh</t>
  </si>
  <si>
    <t>Full current until roughly 60% of capacity</t>
  </si>
  <si>
    <t>minutes</t>
  </si>
  <si>
    <t>Stage 2</t>
  </si>
  <si>
    <t>mA</t>
  </si>
  <si>
    <t>Stage 3</t>
  </si>
  <si>
    <t>MCP73833-AMI/MF</t>
  </si>
  <si>
    <t>4.20V</t>
  </si>
  <si>
    <t>MCP73833-BZI/MF</t>
  </si>
  <si>
    <t>N/A</t>
  </si>
  <si>
    <t>MCP73833-CNI/MF</t>
  </si>
  <si>
    <t>MCP73833-FCI/MF</t>
  </si>
  <si>
    <t>MCP73833-GPI/MF</t>
  </si>
  <si>
    <t>MCP73833-NVI/MF</t>
  </si>
  <si>
    <t>4.35V</t>
  </si>
  <si>
    <t>MCP73833-6SI/MF</t>
  </si>
  <si>
    <t>4.50V</t>
  </si>
  <si>
    <t>MCP73833-AMI/UN</t>
  </si>
  <si>
    <t>MCP73833-FCI/UN</t>
  </si>
  <si>
    <t>MCP73834-BZI/MF</t>
  </si>
  <si>
    <t>MCP73834-CNI/MF</t>
  </si>
  <si>
    <t>MCP73834-FCI/MF</t>
  </si>
  <si>
    <t>MCP73834-NVI/MF</t>
  </si>
  <si>
    <t>MCP73834-6SI/MF</t>
  </si>
  <si>
    <t>MCP73834-FCI/UN</t>
  </si>
  <si>
    <t>0 hours</t>
  </si>
  <si>
    <t>4 hours</t>
  </si>
  <si>
    <t>6 hours</t>
  </si>
  <si>
    <t>Part-Number</t>
  </si>
  <si>
    <t>VREG</t>
  </si>
  <si>
    <t>IPREG/IREG</t>
  </si>
  <si>
    <t>VPTH/VREG</t>
  </si>
  <si>
    <t>ITERM/IREG</t>
  </si>
  <si>
    <t>VRTH/VREG</t>
  </si>
  <si>
    <t>Timer-Period</t>
  </si>
  <si>
    <t>Package</t>
  </si>
  <si>
    <t>Pin 7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</si>
</sst>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4"/>
  <sheetViews>
    <sheetView topLeftCell="B1" workbookViewId="0">
      <selection activeCell="C18" activeCellId="2" sqref="C24 C21 C18"/>
    </sheetView>
  </sheetViews>
  <sheetFormatPr defaultRowHeight="15" x14ac:dyDescent="0.25"/>
  <cols>
    <col min="3" max="3" width="9.85546875" bestFit="1" customWidth="1"/>
    <col min="4" max="4" width="10.7109375" bestFit="1" customWidth="1"/>
    <col min="5" max="5" width="11" bestFit="1" customWidth="1"/>
    <col min="6" max="6" width="10.140625" bestFit="1" customWidth="1"/>
    <col min="7" max="7" width="4.85546875" bestFit="1" customWidth="1"/>
  </cols>
  <sheetData>
    <row r="4" spans="2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</row>
    <row r="5" spans="2:9" x14ac:dyDescent="0.25">
      <c r="B5">
        <v>1</v>
      </c>
      <c r="C5">
        <v>60</v>
      </c>
      <c r="D5">
        <v>1000</v>
      </c>
      <c r="E5">
        <v>1000</v>
      </c>
      <c r="F5">
        <f>AVERAGE(D5:E5)</f>
        <v>1000</v>
      </c>
      <c r="G5">
        <f>F5*C5/60</f>
        <v>1000</v>
      </c>
      <c r="H5">
        <f>G5</f>
        <v>1000</v>
      </c>
      <c r="I5">
        <f>H5/H7</f>
        <v>0.59701492537313428</v>
      </c>
    </row>
    <row r="6" spans="2:9" x14ac:dyDescent="0.25">
      <c r="B6">
        <v>2</v>
      </c>
      <c r="C6">
        <v>40</v>
      </c>
      <c r="D6">
        <f>E5</f>
        <v>1000</v>
      </c>
      <c r="E6">
        <v>350</v>
      </c>
      <c r="F6">
        <f t="shared" ref="F6:F7" si="0">AVERAGE(D6:E6)</f>
        <v>675</v>
      </c>
      <c r="G6">
        <f t="shared" ref="G6:G7" si="1">F6*C6/60</f>
        <v>450</v>
      </c>
      <c r="H6">
        <f>H5+G6</f>
        <v>1450</v>
      </c>
      <c r="I6">
        <f>H6/H7</f>
        <v>0.86567164179104472</v>
      </c>
    </row>
    <row r="7" spans="2:9" x14ac:dyDescent="0.25">
      <c r="B7">
        <v>3</v>
      </c>
      <c r="C7">
        <v>60</v>
      </c>
      <c r="D7">
        <f>E6</f>
        <v>350</v>
      </c>
      <c r="E7">
        <v>100</v>
      </c>
      <c r="F7">
        <f t="shared" si="0"/>
        <v>225</v>
      </c>
      <c r="G7">
        <f t="shared" si="1"/>
        <v>225</v>
      </c>
      <c r="H7">
        <f>H6+G7</f>
        <v>1675</v>
      </c>
      <c r="I7">
        <f>H7/H7</f>
        <v>1</v>
      </c>
    </row>
    <row r="8" spans="2:9" x14ac:dyDescent="0.25">
      <c r="B8">
        <v>1</v>
      </c>
      <c r="C8">
        <v>70</v>
      </c>
      <c r="D8">
        <v>95</v>
      </c>
      <c r="E8">
        <v>90</v>
      </c>
      <c r="F8">
        <f>AVERAGE(D8:E8)</f>
        <v>92.5</v>
      </c>
      <c r="G8">
        <f>F8*C8/60</f>
        <v>107.91666666666667</v>
      </c>
      <c r="H8">
        <f>G8</f>
        <v>107.91666666666667</v>
      </c>
      <c r="I8">
        <f>H8/H10</f>
        <v>0.65569620253164551</v>
      </c>
    </row>
    <row r="9" spans="2:9" x14ac:dyDescent="0.25">
      <c r="B9">
        <v>2</v>
      </c>
      <c r="C9">
        <v>40</v>
      </c>
      <c r="D9">
        <f>E8</f>
        <v>90</v>
      </c>
      <c r="E9">
        <v>20</v>
      </c>
      <c r="F9">
        <f t="shared" ref="F9:F10" si="2">AVERAGE(D9:E9)</f>
        <v>55</v>
      </c>
      <c r="G9">
        <f t="shared" ref="G9:G10" si="3">F9*C9/60</f>
        <v>36.666666666666664</v>
      </c>
      <c r="H9">
        <f>H8+G9</f>
        <v>144.58333333333334</v>
      </c>
      <c r="I9">
        <f>H9/H10</f>
        <v>0.87848101265822787</v>
      </c>
    </row>
    <row r="10" spans="2:9" x14ac:dyDescent="0.25">
      <c r="B10">
        <v>3</v>
      </c>
      <c r="C10">
        <v>80</v>
      </c>
      <c r="D10">
        <f>E9</f>
        <v>20</v>
      </c>
      <c r="E10">
        <v>10</v>
      </c>
      <c r="F10">
        <f t="shared" si="2"/>
        <v>15</v>
      </c>
      <c r="G10">
        <f t="shared" si="3"/>
        <v>20</v>
      </c>
      <c r="H10">
        <f>H9+G10</f>
        <v>164.58333333333334</v>
      </c>
      <c r="I10">
        <f>H10/H10</f>
        <v>1</v>
      </c>
    </row>
    <row r="12" spans="2:9" x14ac:dyDescent="0.25">
      <c r="B12">
        <v>1</v>
      </c>
      <c r="C12" t="s">
        <v>9</v>
      </c>
    </row>
    <row r="13" spans="2:9" x14ac:dyDescent="0.25">
      <c r="B13">
        <v>2</v>
      </c>
      <c r="F13">
        <f>F6/F5</f>
        <v>0.67500000000000004</v>
      </c>
    </row>
    <row r="14" spans="2:9" x14ac:dyDescent="0.25">
      <c r="B14">
        <v>3</v>
      </c>
      <c r="F14">
        <f>F7/F5</f>
        <v>0.22500000000000001</v>
      </c>
    </row>
    <row r="15" spans="2:9" x14ac:dyDescent="0.25">
      <c r="C15">
        <v>1000</v>
      </c>
      <c r="D15" t="s">
        <v>6</v>
      </c>
    </row>
    <row r="16" spans="2:9" x14ac:dyDescent="0.25">
      <c r="B16" t="s">
        <v>0</v>
      </c>
      <c r="C16">
        <v>1000</v>
      </c>
      <c r="D16" t="s">
        <v>12</v>
      </c>
      <c r="F16">
        <f>F9/F8</f>
        <v>0.59459459459459463</v>
      </c>
    </row>
    <row r="17" spans="2:6" x14ac:dyDescent="0.25">
      <c r="C17">
        <f>0.6*C15</f>
        <v>600</v>
      </c>
      <c r="D17" t="s">
        <v>6</v>
      </c>
      <c r="F17">
        <f>F10/F8</f>
        <v>0.16216216216216217</v>
      </c>
    </row>
    <row r="18" spans="2:6" x14ac:dyDescent="0.25">
      <c r="C18">
        <f>C17/C16*60</f>
        <v>36</v>
      </c>
      <c r="D18" t="s">
        <v>10</v>
      </c>
    </row>
    <row r="19" spans="2:6" x14ac:dyDescent="0.25">
      <c r="B19" t="s">
        <v>11</v>
      </c>
      <c r="C19">
        <v>600</v>
      </c>
      <c r="D19" t="s">
        <v>12</v>
      </c>
    </row>
    <row r="20" spans="2:6" x14ac:dyDescent="0.25">
      <c r="C20">
        <f>0.25*C15</f>
        <v>250</v>
      </c>
      <c r="D20" t="s">
        <v>6</v>
      </c>
    </row>
    <row r="21" spans="2:6" x14ac:dyDescent="0.25">
      <c r="C21">
        <f>C20/C19*60</f>
        <v>25</v>
      </c>
      <c r="D21" t="s">
        <v>10</v>
      </c>
    </row>
    <row r="22" spans="2:6" x14ac:dyDescent="0.25">
      <c r="B22" t="s">
        <v>13</v>
      </c>
      <c r="C22">
        <f>0.25*C16</f>
        <v>250</v>
      </c>
      <c r="D22" t="s">
        <v>12</v>
      </c>
    </row>
    <row r="23" spans="2:6" x14ac:dyDescent="0.25">
      <c r="C23">
        <f>C15-C17-C20</f>
        <v>150</v>
      </c>
      <c r="D23" t="s">
        <v>6</v>
      </c>
    </row>
    <row r="24" spans="2:6" x14ac:dyDescent="0.25">
      <c r="C24">
        <f>C23/C22*60</f>
        <v>36</v>
      </c>
      <c r="D2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J17"/>
  <sheetViews>
    <sheetView tabSelected="1" zoomScaleNormal="100" workbookViewId="0">
      <selection activeCell="B6" sqref="B6"/>
    </sheetView>
  </sheetViews>
  <sheetFormatPr defaultRowHeight="15" x14ac:dyDescent="0.25"/>
  <cols>
    <col min="2" max="4" width="18.28515625" customWidth="1"/>
    <col min="5" max="5" width="7.5703125" bestFit="1" customWidth="1"/>
    <col min="6" max="7" width="12.7109375" bestFit="1" customWidth="1"/>
    <col min="8" max="8" width="13.140625" bestFit="1" customWidth="1"/>
    <col min="9" max="9" width="12.85546875" bestFit="1" customWidth="1"/>
    <col min="10" max="10" width="13.85546875" bestFit="1" customWidth="1"/>
  </cols>
  <sheetData>
    <row r="2" spans="2:10" x14ac:dyDescent="0.25">
      <c r="B2" t="s">
        <v>36</v>
      </c>
      <c r="C2" t="s">
        <v>44</v>
      </c>
      <c r="D2" t="s">
        <v>43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  <row r="3" spans="2:10" hidden="1" x14ac:dyDescent="0.25">
      <c r="B3" t="s">
        <v>14</v>
      </c>
      <c r="C3" t="str">
        <f>IF(RIGHT(LEFT(B3,8),1)="3","Power Good","Timer Enable")</f>
        <v>Power Good</v>
      </c>
      <c r="D3" t="str">
        <f>IF(RIGHT(B3,2)="MF","DFN-10, 3mm x 3mm","MSOP-10, 3mm x 3mm")</f>
        <v>DFN-10, 3mm x 3mm</v>
      </c>
      <c r="E3" t="s">
        <v>15</v>
      </c>
      <c r="F3" s="1">
        <v>0.1</v>
      </c>
      <c r="G3" s="2">
        <v>0.71499999999999997</v>
      </c>
      <c r="H3" s="2">
        <v>7.4999999999999997E-2</v>
      </c>
      <c r="I3" s="2">
        <v>0.96499999999999997</v>
      </c>
      <c r="J3" t="s">
        <v>33</v>
      </c>
    </row>
    <row r="4" spans="2:10" hidden="1" x14ac:dyDescent="0.25">
      <c r="B4" t="s">
        <v>16</v>
      </c>
      <c r="C4" t="str">
        <f>IF(RIGHT(LEFT(B4,8),1)="3","Power Good","Timer Enable")</f>
        <v>Power Good</v>
      </c>
      <c r="D4" t="str">
        <f t="shared" ref="D4:D17" si="0">IF(RIGHT(B4,2)="MF","DFN-10, 3mm x 3mm","MSOP-10, 3mm x 3mm")</f>
        <v>DFN-10, 3mm x 3mm</v>
      </c>
      <c r="E4" t="s">
        <v>15</v>
      </c>
      <c r="F4" s="1">
        <v>1</v>
      </c>
      <c r="G4" t="s">
        <v>17</v>
      </c>
      <c r="H4" s="2">
        <v>7.4999999999999997E-2</v>
      </c>
      <c r="I4" s="2">
        <v>0.96499999999999997</v>
      </c>
      <c r="J4" t="s">
        <v>33</v>
      </c>
    </row>
    <row r="5" spans="2:10" hidden="1" x14ac:dyDescent="0.25">
      <c r="B5" t="s">
        <v>18</v>
      </c>
      <c r="C5" t="str">
        <f t="shared" ref="C5:C17" si="1">IF(RIGHT(LEFT(B5,8),1)="3","Power Good","Timer Enable")</f>
        <v>Power Good</v>
      </c>
      <c r="D5" t="str">
        <f t="shared" si="0"/>
        <v>DFN-10, 3mm x 3mm</v>
      </c>
      <c r="E5" t="s">
        <v>15</v>
      </c>
      <c r="F5" s="1">
        <v>0.1</v>
      </c>
      <c r="G5" s="2">
        <v>0.71499999999999997</v>
      </c>
      <c r="H5" s="1">
        <v>0.2</v>
      </c>
      <c r="I5" s="1">
        <v>0.94</v>
      </c>
      <c r="J5" t="s">
        <v>34</v>
      </c>
    </row>
    <row r="6" spans="2:10" x14ac:dyDescent="0.25">
      <c r="B6" t="s">
        <v>19</v>
      </c>
      <c r="C6" t="str">
        <f t="shared" si="1"/>
        <v>Power Good</v>
      </c>
      <c r="D6" t="str">
        <f t="shared" si="0"/>
        <v>DFN-10, 3mm x 3mm</v>
      </c>
      <c r="E6" t="s">
        <v>15</v>
      </c>
      <c r="F6" s="1">
        <v>0.1</v>
      </c>
      <c r="G6" s="2">
        <v>0.71499999999999997</v>
      </c>
      <c r="H6" s="2">
        <v>7.4999999999999997E-2</v>
      </c>
      <c r="I6" s="2">
        <v>0.96499999999999997</v>
      </c>
      <c r="J6" t="s">
        <v>35</v>
      </c>
    </row>
    <row r="7" spans="2:10" hidden="1" x14ac:dyDescent="0.25">
      <c r="B7" t="s">
        <v>20</v>
      </c>
      <c r="C7" t="str">
        <f t="shared" si="1"/>
        <v>Power Good</v>
      </c>
      <c r="D7" t="str">
        <f t="shared" si="0"/>
        <v>DFN-10, 3mm x 3mm</v>
      </c>
      <c r="E7" t="s">
        <v>15</v>
      </c>
      <c r="F7" s="1">
        <v>1</v>
      </c>
      <c r="G7" t="s">
        <v>17</v>
      </c>
      <c r="H7" s="2">
        <v>7.4999999999999997E-2</v>
      </c>
      <c r="I7" s="2">
        <v>0.96499999999999997</v>
      </c>
      <c r="J7" t="s">
        <v>35</v>
      </c>
    </row>
    <row r="8" spans="2:10" hidden="1" x14ac:dyDescent="0.25">
      <c r="B8" t="s">
        <v>21</v>
      </c>
      <c r="C8" t="str">
        <f t="shared" si="1"/>
        <v>Power Good</v>
      </c>
      <c r="D8" t="str">
        <f t="shared" si="0"/>
        <v>DFN-10, 3mm x 3mm</v>
      </c>
      <c r="E8" t="s">
        <v>22</v>
      </c>
      <c r="F8" s="1">
        <v>0.1</v>
      </c>
      <c r="G8" s="2">
        <v>0.71499999999999997</v>
      </c>
      <c r="H8" s="2">
        <v>7.4999999999999997E-2</v>
      </c>
      <c r="I8" s="2">
        <v>0.96499999999999997</v>
      </c>
      <c r="J8" t="s">
        <v>35</v>
      </c>
    </row>
    <row r="9" spans="2:10" hidden="1" x14ac:dyDescent="0.25">
      <c r="B9" t="s">
        <v>23</v>
      </c>
      <c r="C9" t="str">
        <f t="shared" si="1"/>
        <v>Power Good</v>
      </c>
      <c r="D9" t="str">
        <f t="shared" si="0"/>
        <v>DFN-10, 3mm x 3mm</v>
      </c>
      <c r="E9" t="s">
        <v>24</v>
      </c>
      <c r="F9" s="1">
        <v>0.1</v>
      </c>
      <c r="G9" s="2">
        <v>0.71499999999999997</v>
      </c>
      <c r="H9" s="2">
        <v>7.4999999999999997E-2</v>
      </c>
      <c r="I9" s="2">
        <v>0.96499999999999997</v>
      </c>
      <c r="J9" t="s">
        <v>35</v>
      </c>
    </row>
    <row r="10" spans="2:10" hidden="1" x14ac:dyDescent="0.25">
      <c r="B10" t="s">
        <v>25</v>
      </c>
      <c r="C10" t="str">
        <f t="shared" si="1"/>
        <v>Power Good</v>
      </c>
      <c r="D10" t="str">
        <f t="shared" si="0"/>
        <v>MSOP-10, 3mm x 3mm</v>
      </c>
      <c r="E10" t="s">
        <v>15</v>
      </c>
      <c r="F10" s="1">
        <v>0.1</v>
      </c>
      <c r="G10" s="2">
        <v>0.71499999999999997</v>
      </c>
      <c r="H10" s="2">
        <v>7.4999999999999997E-2</v>
      </c>
      <c r="I10" s="2">
        <v>0.96499999999999997</v>
      </c>
      <c r="J10" t="s">
        <v>33</v>
      </c>
    </row>
    <row r="11" spans="2:10" hidden="1" x14ac:dyDescent="0.25">
      <c r="B11" t="s">
        <v>26</v>
      </c>
      <c r="C11" t="str">
        <f t="shared" si="1"/>
        <v>Power Good</v>
      </c>
      <c r="D11" t="str">
        <f t="shared" si="0"/>
        <v>MSOP-10, 3mm x 3mm</v>
      </c>
      <c r="E11" t="s">
        <v>15</v>
      </c>
      <c r="F11" s="1">
        <v>0.1</v>
      </c>
      <c r="G11" s="2">
        <v>0.71499999999999997</v>
      </c>
      <c r="H11" s="2">
        <v>7.4999999999999997E-2</v>
      </c>
      <c r="I11" s="2">
        <v>0.96499999999999997</v>
      </c>
      <c r="J11" t="s">
        <v>35</v>
      </c>
    </row>
    <row r="12" spans="2:10" hidden="1" x14ac:dyDescent="0.25">
      <c r="B12" t="s">
        <v>27</v>
      </c>
      <c r="C12" t="str">
        <f t="shared" si="1"/>
        <v>Timer Enable</v>
      </c>
      <c r="D12" t="str">
        <f t="shared" si="0"/>
        <v>DFN-10, 3mm x 3mm</v>
      </c>
      <c r="E12" t="s">
        <v>15</v>
      </c>
      <c r="F12" s="1">
        <v>1</v>
      </c>
      <c r="G12" t="s">
        <v>17</v>
      </c>
      <c r="H12" s="2">
        <v>7.4999999999999997E-2</v>
      </c>
      <c r="I12" s="2">
        <v>0.96499999999999997</v>
      </c>
      <c r="J12" t="s">
        <v>33</v>
      </c>
    </row>
    <row r="13" spans="2:10" hidden="1" x14ac:dyDescent="0.25">
      <c r="B13" t="s">
        <v>28</v>
      </c>
      <c r="C13" t="str">
        <f t="shared" si="1"/>
        <v>Timer Enable</v>
      </c>
      <c r="D13" t="str">
        <f t="shared" si="0"/>
        <v>DFN-10, 3mm x 3mm</v>
      </c>
      <c r="E13" t="s">
        <v>15</v>
      </c>
      <c r="F13" s="1">
        <v>0.1</v>
      </c>
      <c r="G13" s="2">
        <v>0.71499999999999997</v>
      </c>
      <c r="H13" s="1">
        <v>0.2</v>
      </c>
      <c r="I13" s="1">
        <v>0.94</v>
      </c>
      <c r="J13" t="s">
        <v>34</v>
      </c>
    </row>
    <row r="14" spans="2:10" x14ac:dyDescent="0.25">
      <c r="B14" t="s">
        <v>29</v>
      </c>
      <c r="C14" t="str">
        <f t="shared" si="1"/>
        <v>Timer Enable</v>
      </c>
      <c r="D14" t="str">
        <f t="shared" si="0"/>
        <v>DFN-10, 3mm x 3mm</v>
      </c>
      <c r="E14" t="s">
        <v>15</v>
      </c>
      <c r="F14" s="1">
        <v>0.1</v>
      </c>
      <c r="G14" s="2">
        <v>0.71499999999999997</v>
      </c>
      <c r="H14" s="2">
        <v>7.4999999999999997E-2</v>
      </c>
      <c r="I14" s="2">
        <v>0.96499999999999997</v>
      </c>
      <c r="J14" t="s">
        <v>35</v>
      </c>
    </row>
    <row r="15" spans="2:10" hidden="1" x14ac:dyDescent="0.25">
      <c r="B15" t="s">
        <v>30</v>
      </c>
      <c r="C15" t="str">
        <f t="shared" si="1"/>
        <v>Timer Enable</v>
      </c>
      <c r="D15" t="str">
        <f t="shared" si="0"/>
        <v>DFN-10, 3mm x 3mm</v>
      </c>
      <c r="E15" t="s">
        <v>22</v>
      </c>
      <c r="F15" s="1">
        <v>0.1</v>
      </c>
      <c r="G15" s="2">
        <v>0.71499999999999997</v>
      </c>
      <c r="H15" s="2">
        <v>7.4999999999999997E-2</v>
      </c>
      <c r="I15" s="2">
        <v>0.96499999999999997</v>
      </c>
      <c r="J15" t="s">
        <v>35</v>
      </c>
    </row>
    <row r="16" spans="2:10" hidden="1" x14ac:dyDescent="0.25">
      <c r="B16" t="s">
        <v>31</v>
      </c>
      <c r="C16" t="str">
        <f t="shared" si="1"/>
        <v>Timer Enable</v>
      </c>
      <c r="D16" t="str">
        <f t="shared" si="0"/>
        <v>DFN-10, 3mm x 3mm</v>
      </c>
      <c r="E16" t="s">
        <v>24</v>
      </c>
      <c r="F16" s="1">
        <v>0.1</v>
      </c>
      <c r="G16" s="2">
        <v>0.71499999999999997</v>
      </c>
      <c r="H16" s="2">
        <v>7.4999999999999997E-2</v>
      </c>
      <c r="I16" s="2">
        <v>0.96499999999999997</v>
      </c>
      <c r="J16" t="s">
        <v>35</v>
      </c>
    </row>
    <row r="17" spans="2:10" hidden="1" x14ac:dyDescent="0.25">
      <c r="B17" t="s">
        <v>32</v>
      </c>
      <c r="C17" t="str">
        <f t="shared" si="1"/>
        <v>Timer Enable</v>
      </c>
      <c r="D17" t="str">
        <f t="shared" si="0"/>
        <v>MSOP-10, 3mm x 3mm</v>
      </c>
      <c r="E17" t="s">
        <v>15</v>
      </c>
      <c r="F17" s="1">
        <v>0.1</v>
      </c>
      <c r="G17" s="2">
        <v>0.71499999999999997</v>
      </c>
      <c r="H17" s="2">
        <v>7.4999999999999997E-2</v>
      </c>
      <c r="I17" s="2">
        <v>0.96499999999999997</v>
      </c>
      <c r="J17" t="s">
        <v>35</v>
      </c>
    </row>
  </sheetData>
  <autoFilter ref="B2:J17">
    <filterColumn colId="2">
      <filters>
        <filter val="DFN-10, 3mm x 3mm"/>
      </filters>
    </filterColumn>
    <filterColumn colId="3">
      <filters>
        <filter val="4.20V"/>
      </filters>
    </filterColumn>
    <filterColumn colId="4">
      <filters>
        <filter val="10%"/>
      </filters>
    </filterColumn>
    <filterColumn colId="6">
      <filters>
        <filter val="7.50%"/>
      </filters>
    </filterColumn>
    <filterColumn colId="8">
      <filters>
        <filter val="6 hour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McGahee</dc:creator>
  <cp:lastModifiedBy>Tyler McGahee</cp:lastModifiedBy>
  <dcterms:created xsi:type="dcterms:W3CDTF">2016-09-16T06:00:58Z</dcterms:created>
  <dcterms:modified xsi:type="dcterms:W3CDTF">2016-11-22T22:11:25Z</dcterms:modified>
</cp:coreProperties>
</file>