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C818E794-F007-4C17-94E8-D7B0B2A65CE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2" i="1"/>
  <c r="K18" i="1"/>
  <c r="K19" i="1"/>
  <c r="I19" i="1"/>
  <c r="J19" i="1"/>
  <c r="J18" i="1"/>
  <c r="I18" i="1"/>
  <c r="B19" i="1"/>
  <c r="B18" i="1"/>
  <c r="D18" i="1"/>
  <c r="C18" i="1"/>
  <c r="C19" i="1"/>
  <c r="D19" i="1"/>
  <c r="H19" i="1"/>
  <c r="G19" i="1"/>
  <c r="F19" i="1"/>
  <c r="E19" i="1"/>
  <c r="H18" i="1"/>
  <c r="G18" i="1"/>
  <c r="F18" i="1"/>
  <c r="E18" i="1"/>
  <c r="U9" i="1"/>
  <c r="F9" i="1" s="1"/>
  <c r="U8" i="1"/>
  <c r="F8" i="1" s="1"/>
  <c r="W3" i="1"/>
  <c r="W2" i="1"/>
  <c r="V3" i="1"/>
  <c r="V2" i="1"/>
  <c r="U3" i="1"/>
  <c r="U2" i="1"/>
</calcChain>
</file>

<file path=xl/sharedStrings.xml><?xml version="1.0" encoding="utf-8"?>
<sst xmlns="http://schemas.openxmlformats.org/spreadsheetml/2006/main" count="89" uniqueCount="45">
  <si>
    <t>Pack Config</t>
  </si>
  <si>
    <t>Mass (kg)</t>
  </si>
  <si>
    <t>Capacity (kWh)</t>
  </si>
  <si>
    <t>Starting Voltages (V)</t>
  </si>
  <si>
    <t>Final Voltages (V)</t>
  </si>
  <si>
    <t>Power Cap 1 (kW)</t>
  </si>
  <si>
    <t>Power Cap 2 (kW)</t>
  </si>
  <si>
    <t>Dropped Laps</t>
  </si>
  <si>
    <t>Endurance Laptime (s)</t>
  </si>
  <si>
    <t>Endurance Energy (kWh)</t>
  </si>
  <si>
    <t>Total AutoX Laptime (s)</t>
  </si>
  <si>
    <t>Total AutoX Energy (kWh)</t>
  </si>
  <si>
    <t>Accel Laptime (s)</t>
  </si>
  <si>
    <t>Total Accel Energy (kWh)</t>
  </si>
  <si>
    <t>Final Voltage (V)</t>
  </si>
  <si>
    <t>End Points</t>
  </si>
  <si>
    <t>AutoX Points</t>
  </si>
  <si>
    <t>Total Points</t>
  </si>
  <si>
    <t>Eff Factor</t>
  </si>
  <si>
    <t>Estimated Eff Points</t>
  </si>
  <si>
    <t>140s4p_Pack</t>
  </si>
  <si>
    <t>135s5p_Pack</t>
  </si>
  <si>
    <t>291.3</t>
  </si>
  <si>
    <t>299.35</t>
  </si>
  <si>
    <t>8.68</t>
  </si>
  <si>
    <t>10.4625</t>
  </si>
  <si>
    <t>588.0</t>
  </si>
  <si>
    <t>567.0</t>
  </si>
  <si>
    <t>366.0959761792635</t>
  </si>
  <si>
    <t>339.42781665687886</t>
  </si>
  <si>
    <t>60</t>
  </si>
  <si>
    <t>70</t>
  </si>
  <si>
    <t>30</t>
  </si>
  <si>
    <t>12</t>
  </si>
  <si>
    <t>0</t>
  </si>
  <si>
    <t>1665.2872508405653</t>
  </si>
  <si>
    <t>1630.3440889774906</t>
  </si>
  <si>
    <t>6.985143578617058</t>
  </si>
  <si>
    <t>8.606946171934279</t>
  </si>
  <si>
    <t>Final Cell Voltages</t>
  </si>
  <si>
    <t>Pack Series</t>
  </si>
  <si>
    <t>Avg End Laptime</t>
  </si>
  <si>
    <t>Use sn4 where possible</t>
  </si>
  <si>
    <t>rerun next month or 2</t>
  </si>
  <si>
    <t>Average AutoX Times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</si>
</sst>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J1" workbookViewId="0">
      <selection activeCell="X10" sqref="X10"/>
    </sheetView>
  </sheetViews>
  <sheetFormatPr defaultRowHeight="14.4" x14ac:dyDescent="0.55000000000000004"/>
  <cols>
    <col min="1" max="1" width="11.05078125" bestFit="1" customWidth="1"/>
    <col min="2" max="2" width="8.47265625" bestFit="1" customWidth="1"/>
    <col min="3" max="3" width="13.1015625" bestFit="1" customWidth="1"/>
    <col min="4" max="4" width="17.47265625" bestFit="1" customWidth="1"/>
    <col min="5" max="5" width="18.26171875" bestFit="1" customWidth="1"/>
    <col min="6" max="7" width="15.3125" bestFit="1" customWidth="1"/>
    <col min="8" max="8" width="11.83984375" bestFit="1" customWidth="1"/>
    <col min="9" max="9" width="18.83984375" bestFit="1" customWidth="1"/>
    <col min="10" max="10" width="20.89453125" bestFit="1" customWidth="1"/>
    <col min="12" max="12" width="21.83984375" bestFit="1" customWidth="1"/>
    <col min="16" max="18" width="11.68359375" bestFit="1" customWidth="1"/>
  </cols>
  <sheetData>
    <row r="1" spans="1:2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40</v>
      </c>
      <c r="V1" s="2" t="s">
        <v>39</v>
      </c>
      <c r="W1" s="2" t="s">
        <v>41</v>
      </c>
      <c r="X1" s="3" t="s">
        <v>44</v>
      </c>
    </row>
    <row r="2" spans="1:24" x14ac:dyDescent="0.55000000000000004">
      <c r="A2" t="s">
        <v>20</v>
      </c>
      <c r="B2" t="s">
        <v>22</v>
      </c>
      <c r="C2" t="s">
        <v>24</v>
      </c>
      <c r="D2" t="s">
        <v>26</v>
      </c>
      <c r="E2" t="s">
        <v>28</v>
      </c>
      <c r="F2" t="s">
        <v>30</v>
      </c>
      <c r="G2" t="s">
        <v>32</v>
      </c>
      <c r="H2" t="s">
        <v>33</v>
      </c>
      <c r="I2" t="s">
        <v>35</v>
      </c>
      <c r="J2" t="s">
        <v>37</v>
      </c>
      <c r="K2">
        <v>202.357318367999</v>
      </c>
      <c r="L2">
        <v>1.2612925944443649</v>
      </c>
      <c r="M2">
        <v>4.4699999999999491</v>
      </c>
      <c r="N2">
        <v>0.15467745261300481</v>
      </c>
      <c r="O2">
        <v>564.61923395032727</v>
      </c>
      <c r="P2">
        <v>157.313116508017</v>
      </c>
      <c r="Q2">
        <v>96.776643532137442</v>
      </c>
      <c r="R2">
        <v>387.12905061996793</v>
      </c>
      <c r="S2">
        <v>0.22437485886024289</v>
      </c>
      <c r="T2">
        <v>85.596337559676499</v>
      </c>
      <c r="U2">
        <f>140</f>
        <v>140</v>
      </c>
      <c r="V2">
        <f>E2/U2</f>
        <v>2.6149712584233074</v>
      </c>
      <c r="W2">
        <f>I2/22</f>
        <v>75.694875038207272</v>
      </c>
      <c r="X2">
        <f>K2/4</f>
        <v>50.58932959199975</v>
      </c>
    </row>
    <row r="3" spans="1:24" x14ac:dyDescent="0.55000000000000004">
      <c r="A3" t="s">
        <v>21</v>
      </c>
      <c r="B3" t="s">
        <v>23</v>
      </c>
      <c r="C3" t="s">
        <v>25</v>
      </c>
      <c r="D3" t="s">
        <v>27</v>
      </c>
      <c r="E3" t="s">
        <v>29</v>
      </c>
      <c r="F3" t="s">
        <v>31</v>
      </c>
      <c r="G3" t="s">
        <v>30</v>
      </c>
      <c r="H3" t="s">
        <v>34</v>
      </c>
      <c r="I3" t="s">
        <v>36</v>
      </c>
      <c r="J3" t="s">
        <v>38</v>
      </c>
      <c r="K3">
        <v>202.78483908776059</v>
      </c>
      <c r="L3">
        <v>1.2841829402235629</v>
      </c>
      <c r="M3">
        <v>4.5299999999999478</v>
      </c>
      <c r="N3">
        <v>0.15649694317148541</v>
      </c>
      <c r="O3">
        <v>545.1661756634129</v>
      </c>
      <c r="P3">
        <v>172.59202944636201</v>
      </c>
      <c r="Q3">
        <v>96.031146025989273</v>
      </c>
      <c r="R3">
        <v>397.36383235473778</v>
      </c>
      <c r="S3">
        <v>0.18599887918883251</v>
      </c>
      <c r="T3">
        <v>84.396286021456802</v>
      </c>
      <c r="U3">
        <f>15*9</f>
        <v>135</v>
      </c>
      <c r="V3">
        <f>E3/U3</f>
        <v>2.5142801233842818</v>
      </c>
      <c r="W3">
        <f>I3/22</f>
        <v>74.106549498976818</v>
      </c>
      <c r="X3">
        <f>K3/4</f>
        <v>50.696209771940147</v>
      </c>
    </row>
    <row r="7" spans="1:24" x14ac:dyDescent="0.55000000000000004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2" t="s">
        <v>39</v>
      </c>
      <c r="G7" s="1" t="s">
        <v>8</v>
      </c>
      <c r="H7" s="1" t="s">
        <v>9</v>
      </c>
      <c r="I7" s="1" t="s">
        <v>15</v>
      </c>
      <c r="J7" s="1" t="s">
        <v>16</v>
      </c>
      <c r="K7" s="1" t="s">
        <v>17</v>
      </c>
      <c r="L7" s="1" t="s">
        <v>12</v>
      </c>
      <c r="N7" s="1"/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2" t="s">
        <v>40</v>
      </c>
      <c r="W7" s="2"/>
    </row>
    <row r="8" spans="1:24" x14ac:dyDescent="0.55000000000000004">
      <c r="A8" t="s">
        <v>20</v>
      </c>
      <c r="B8" t="s">
        <v>22</v>
      </c>
      <c r="C8" t="s">
        <v>24</v>
      </c>
      <c r="D8" t="s">
        <v>26</v>
      </c>
      <c r="E8" t="s">
        <v>28</v>
      </c>
      <c r="F8">
        <f>E8/U8</f>
        <v>2.6149712584233074</v>
      </c>
      <c r="G8">
        <v>75.694875038207272</v>
      </c>
      <c r="H8" t="s">
        <v>37</v>
      </c>
      <c r="I8">
        <v>157.313116508017</v>
      </c>
      <c r="J8">
        <v>96.776643532137442</v>
      </c>
      <c r="K8">
        <v>387.12905061996793</v>
      </c>
      <c r="L8">
        <v>4.4699999999999491</v>
      </c>
      <c r="P8">
        <v>157.313116508017</v>
      </c>
      <c r="Q8">
        <v>96.776643532137442</v>
      </c>
      <c r="R8">
        <v>387.12905061996793</v>
      </c>
      <c r="S8">
        <v>0.22437485886024289</v>
      </c>
      <c r="T8">
        <v>85.596337559676499</v>
      </c>
      <c r="U8">
        <f>140</f>
        <v>140</v>
      </c>
    </row>
    <row r="9" spans="1:24" x14ac:dyDescent="0.55000000000000004">
      <c r="A9" t="s">
        <v>21</v>
      </c>
      <c r="B9" t="s">
        <v>23</v>
      </c>
      <c r="C9" t="s">
        <v>25</v>
      </c>
      <c r="D9" t="s">
        <v>27</v>
      </c>
      <c r="E9" t="s">
        <v>29</v>
      </c>
      <c r="F9">
        <f>E9/U9</f>
        <v>2.5142801233842818</v>
      </c>
      <c r="G9">
        <v>74.106549498976818</v>
      </c>
      <c r="H9" t="s">
        <v>38</v>
      </c>
      <c r="I9">
        <v>172.59202944636201</v>
      </c>
      <c r="J9">
        <v>96.031146025989273</v>
      </c>
      <c r="K9">
        <v>397.36383235473778</v>
      </c>
      <c r="L9">
        <v>4.5299999999999478</v>
      </c>
      <c r="P9">
        <v>172.59202944636201</v>
      </c>
      <c r="Q9">
        <v>96.031146025989273</v>
      </c>
      <c r="R9">
        <v>397.36383235473778</v>
      </c>
      <c r="S9">
        <v>0.18599887918883251</v>
      </c>
      <c r="T9">
        <v>84.396286021456802</v>
      </c>
      <c r="U9">
        <f>15*9</f>
        <v>135</v>
      </c>
    </row>
    <row r="11" spans="1:24" x14ac:dyDescent="0.55000000000000004">
      <c r="L11" s="1"/>
    </row>
    <row r="15" spans="1:24" x14ac:dyDescent="0.55000000000000004">
      <c r="P15" t="s">
        <v>42</v>
      </c>
    </row>
    <row r="16" spans="1:24" x14ac:dyDescent="0.55000000000000004">
      <c r="P16" t="s">
        <v>43</v>
      </c>
    </row>
    <row r="17" spans="1:11" x14ac:dyDescent="0.55000000000000004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2" t="s">
        <v>39</v>
      </c>
      <c r="G17" s="1" t="s">
        <v>8</v>
      </c>
      <c r="H17" s="1" t="s">
        <v>9</v>
      </c>
      <c r="I17" s="1" t="s">
        <v>15</v>
      </c>
      <c r="J17" s="1" t="s">
        <v>16</v>
      </c>
      <c r="K17" s="1" t="s">
        <v>17</v>
      </c>
    </row>
    <row r="18" spans="1:11" x14ac:dyDescent="0.55000000000000004">
      <c r="A18" t="s">
        <v>20</v>
      </c>
      <c r="B18">
        <f t="shared" ref="B18:K18" si="0">ROUND(B8, 2)</f>
        <v>291.3</v>
      </c>
      <c r="C18">
        <f t="shared" si="0"/>
        <v>8.68</v>
      </c>
      <c r="D18">
        <f t="shared" si="0"/>
        <v>588</v>
      </c>
      <c r="E18">
        <f t="shared" si="0"/>
        <v>366.1</v>
      </c>
      <c r="F18">
        <f t="shared" si="0"/>
        <v>2.61</v>
      </c>
      <c r="G18">
        <f t="shared" si="0"/>
        <v>75.69</v>
      </c>
      <c r="H18">
        <f t="shared" si="0"/>
        <v>6.99</v>
      </c>
      <c r="I18">
        <f t="shared" si="0"/>
        <v>157.31</v>
      </c>
      <c r="J18">
        <f t="shared" si="0"/>
        <v>96.78</v>
      </c>
      <c r="K18">
        <f t="shared" si="0"/>
        <v>387.13</v>
      </c>
    </row>
    <row r="19" spans="1:11" x14ac:dyDescent="0.55000000000000004">
      <c r="A19" t="s">
        <v>21</v>
      </c>
      <c r="B19">
        <f t="shared" ref="B19:K19" si="1">ROUND(B9, 2)</f>
        <v>299.35000000000002</v>
      </c>
      <c r="C19">
        <f t="shared" si="1"/>
        <v>10.46</v>
      </c>
      <c r="D19">
        <f t="shared" si="1"/>
        <v>567</v>
      </c>
      <c r="E19">
        <f t="shared" si="1"/>
        <v>339.43</v>
      </c>
      <c r="F19">
        <f t="shared" si="1"/>
        <v>2.5099999999999998</v>
      </c>
      <c r="G19">
        <f t="shared" si="1"/>
        <v>74.11</v>
      </c>
      <c r="H19">
        <f t="shared" si="1"/>
        <v>8.61</v>
      </c>
      <c r="I19">
        <f t="shared" si="1"/>
        <v>172.59</v>
      </c>
      <c r="J19">
        <f t="shared" si="1"/>
        <v>96.03</v>
      </c>
      <c r="K19">
        <f t="shared" si="1"/>
        <v>397.36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2024-04-25T03:25:05Z</dcterms:created>
  <dcterms:modified xsi:type="dcterms:W3CDTF">2024-06-11T13:11:52Z</dcterms:modified>
</cp:coreProperties>
</file>