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310da11adffc61/Documentos/GitHub/FE12-Accumulator/FE12/Cell Modeling/"/>
    </mc:Choice>
  </mc:AlternateContent>
  <xr:revisionPtr revIDLastSave="54" documentId="13_ncr:1_{AEE3E17E-8963-4FA2-8D8F-6F755B7A959C}" xr6:coauthVersionLast="47" xr6:coauthVersionMax="47" xr10:uidLastSave="{AE608F5E-1EF6-4444-B44D-C2755363ED2B}"/>
  <bookViews>
    <workbookView xWindow="-120" yWindow="-120" windowWidth="38640" windowHeight="21120" xr2:uid="{31AE9364-1268-41AB-B668-B2DC75F79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1" i="1" l="1"/>
  <c r="AB10" i="1"/>
  <c r="AB6" i="1"/>
  <c r="AB3" i="1"/>
  <c r="AB4" i="1"/>
  <c r="AB5" i="1"/>
  <c r="AB7" i="1"/>
  <c r="AB8" i="1"/>
  <c r="AB9" i="1"/>
  <c r="AB2" i="1"/>
  <c r="S29" i="1"/>
  <c r="S30" i="1"/>
  <c r="S31" i="1"/>
  <c r="S32" i="1"/>
  <c r="S33" i="1"/>
  <c r="S34" i="1"/>
  <c r="S35" i="1"/>
  <c r="S36" i="1"/>
  <c r="S37" i="1"/>
  <c r="R29" i="1"/>
  <c r="R30" i="1"/>
  <c r="R31" i="1"/>
  <c r="R32" i="1"/>
  <c r="R33" i="1"/>
  <c r="R34" i="1"/>
  <c r="R35" i="1"/>
  <c r="R36" i="1"/>
  <c r="R37" i="1"/>
  <c r="Q29" i="1"/>
  <c r="Q30" i="1"/>
  <c r="Q31" i="1"/>
  <c r="Q32" i="1"/>
  <c r="Q33" i="1"/>
  <c r="Q34" i="1"/>
  <c r="Q35" i="1"/>
  <c r="Q36" i="1"/>
  <c r="Q37" i="1"/>
  <c r="P29" i="1"/>
  <c r="P30" i="1"/>
  <c r="P31" i="1"/>
  <c r="P32" i="1"/>
  <c r="P33" i="1"/>
  <c r="P34" i="1"/>
  <c r="P35" i="1"/>
  <c r="P36" i="1"/>
  <c r="P37" i="1"/>
  <c r="O29" i="1"/>
  <c r="O30" i="1"/>
  <c r="O31" i="1"/>
  <c r="O32" i="1"/>
  <c r="O33" i="1"/>
  <c r="O34" i="1"/>
  <c r="O35" i="1"/>
  <c r="O36" i="1"/>
  <c r="O37" i="1"/>
  <c r="P28" i="1"/>
  <c r="Q28" i="1"/>
  <c r="R28" i="1"/>
  <c r="S28" i="1"/>
  <c r="O28" i="1"/>
  <c r="F29" i="1"/>
  <c r="F30" i="1"/>
  <c r="F31" i="1"/>
  <c r="F32" i="1"/>
  <c r="F33" i="1"/>
  <c r="F34" i="1"/>
  <c r="F35" i="1"/>
  <c r="F36" i="1"/>
  <c r="F37" i="1"/>
  <c r="E29" i="1"/>
  <c r="E30" i="1"/>
  <c r="E31" i="1"/>
  <c r="E32" i="1"/>
  <c r="E33" i="1"/>
  <c r="E34" i="1"/>
  <c r="E35" i="1"/>
  <c r="E36" i="1"/>
  <c r="E37" i="1"/>
  <c r="D29" i="1"/>
  <c r="D30" i="1"/>
  <c r="D31" i="1"/>
  <c r="D32" i="1"/>
  <c r="D33" i="1"/>
  <c r="D34" i="1"/>
  <c r="D35" i="1"/>
  <c r="D36" i="1"/>
  <c r="D37" i="1"/>
  <c r="C29" i="1"/>
  <c r="C30" i="1"/>
  <c r="C31" i="1"/>
  <c r="C32" i="1"/>
  <c r="C33" i="1"/>
  <c r="C34" i="1"/>
  <c r="C35" i="1"/>
  <c r="C36" i="1"/>
  <c r="C37" i="1"/>
  <c r="C28" i="1"/>
  <c r="D28" i="1"/>
  <c r="E28" i="1"/>
  <c r="F28" i="1"/>
  <c r="B29" i="1"/>
  <c r="B30" i="1"/>
  <c r="B31" i="1"/>
  <c r="B32" i="1"/>
  <c r="B33" i="1"/>
  <c r="B34" i="1"/>
  <c r="B35" i="1"/>
  <c r="B36" i="1"/>
  <c r="B37" i="1"/>
  <c r="B28" i="1"/>
  <c r="G11" i="1"/>
  <c r="H11" i="1" s="1"/>
  <c r="W18" i="1" a="1"/>
  <c r="W18" i="1" s="1"/>
  <c r="Y18" i="1" s="1"/>
  <c r="W15" i="1" a="1"/>
  <c r="W15" i="1" s="1"/>
  <c r="Y15" i="1" s="1"/>
  <c r="W16" i="1" a="1"/>
  <c r="W16" i="1" s="1"/>
  <c r="Y16" i="1" s="1"/>
  <c r="W17" i="1" a="1"/>
  <c r="W17" i="1" s="1"/>
  <c r="Y17" i="1" s="1"/>
  <c r="W19" i="1" a="1"/>
  <c r="W19" i="1" s="1"/>
  <c r="Y19" i="1" s="1"/>
  <c r="W20" i="1" a="1"/>
  <c r="W20" i="1" s="1"/>
  <c r="Y20" i="1" s="1"/>
  <c r="W21" i="1" a="1"/>
  <c r="W21" i="1" s="1"/>
  <c r="Y21" i="1" s="1"/>
  <c r="W22" i="1" a="1"/>
  <c r="W22" i="1" s="1"/>
  <c r="Y22" i="1" s="1"/>
  <c r="W23" i="1" a="1"/>
  <c r="W23" i="1" s="1"/>
  <c r="Y23" i="1" s="1"/>
  <c r="W24" i="1" a="1"/>
  <c r="W24" i="1" s="1"/>
  <c r="Y24" i="1" s="1"/>
  <c r="W4" i="1" a="1"/>
  <c r="W4" i="1" s="1"/>
  <c r="Y4" i="1" s="1"/>
  <c r="W5" i="1" a="1"/>
  <c r="W5" i="1" s="1"/>
  <c r="Y5" i="1" s="1"/>
  <c r="W6" i="1" a="1"/>
  <c r="W6" i="1" s="1"/>
  <c r="Y6" i="1" s="1"/>
  <c r="W7" i="1" a="1"/>
  <c r="W7" i="1" s="1"/>
  <c r="Y7" i="1" s="1"/>
  <c r="W8" i="1" a="1"/>
  <c r="W8" i="1" s="1"/>
  <c r="Y8" i="1" s="1"/>
  <c r="W9" i="1" a="1"/>
  <c r="W9" i="1" s="1"/>
  <c r="Y9" i="1" s="1"/>
  <c r="W10" i="1" a="1"/>
  <c r="W10" i="1" s="1"/>
  <c r="Y10" i="1" s="1"/>
  <c r="W11" i="1" a="1"/>
  <c r="W11" i="1" s="1"/>
  <c r="Y11" i="1" s="1"/>
  <c r="W12" i="1" a="1"/>
  <c r="W12" i="1" s="1"/>
  <c r="Y12" i="1" s="1"/>
  <c r="W3" i="1" a="1"/>
  <c r="W3" i="1" s="1"/>
  <c r="Y3" i="1" s="1"/>
  <c r="T16" i="1"/>
  <c r="U16" i="1" s="1"/>
  <c r="T17" i="1"/>
  <c r="U17" i="1" s="1"/>
  <c r="T18" i="1"/>
  <c r="U18" i="1" s="1"/>
  <c r="T19" i="1"/>
  <c r="U19" i="1" s="1"/>
  <c r="T20" i="1"/>
  <c r="U20" i="1" s="1"/>
  <c r="T21" i="1"/>
  <c r="U21" i="1" s="1"/>
  <c r="T22" i="1"/>
  <c r="U22" i="1" s="1"/>
  <c r="T23" i="1"/>
  <c r="U23" i="1" s="1"/>
  <c r="T24" i="1"/>
  <c r="U24" i="1" s="1"/>
  <c r="T15" i="1"/>
  <c r="U15" i="1" s="1"/>
  <c r="T4" i="1"/>
  <c r="U4" i="1" s="1"/>
  <c r="T5" i="1"/>
  <c r="U5" i="1" s="1"/>
  <c r="T6" i="1"/>
  <c r="U6" i="1" s="1"/>
  <c r="T7" i="1"/>
  <c r="U7" i="1" s="1"/>
  <c r="T8" i="1"/>
  <c r="U8" i="1" s="1"/>
  <c r="T9" i="1"/>
  <c r="U9" i="1" s="1"/>
  <c r="T10" i="1"/>
  <c r="U10" i="1" s="1"/>
  <c r="T11" i="1"/>
  <c r="U11" i="1" s="1"/>
  <c r="T12" i="1"/>
  <c r="U12" i="1" s="1"/>
  <c r="T3" i="1"/>
  <c r="U3" i="1" s="1"/>
  <c r="J4" i="1" a="1"/>
  <c r="J4" i="1" s="1"/>
  <c r="L4" i="1" s="1"/>
  <c r="J5" i="1" a="1"/>
  <c r="J5" i="1" s="1"/>
  <c r="L5" i="1" s="1"/>
  <c r="J6" i="1" a="1"/>
  <c r="J6" i="1" s="1"/>
  <c r="L6" i="1" s="1"/>
  <c r="J7" i="1" a="1"/>
  <c r="J7" i="1" s="1"/>
  <c r="L7" i="1" s="1"/>
  <c r="J8" i="1" a="1"/>
  <c r="J8" i="1" s="1"/>
  <c r="L8" i="1" s="1"/>
  <c r="J9" i="1" a="1"/>
  <c r="J9" i="1" s="1"/>
  <c r="L9" i="1" s="1"/>
  <c r="J10" i="1" a="1"/>
  <c r="J10" i="1" s="1"/>
  <c r="L10" i="1" s="1"/>
  <c r="J11" i="1" a="1"/>
  <c r="J11" i="1" s="1"/>
  <c r="L11" i="1" s="1"/>
  <c r="J12" i="1" a="1"/>
  <c r="J12" i="1" s="1"/>
  <c r="L12" i="1" s="1"/>
  <c r="J3" i="1" a="1"/>
  <c r="J3" i="1" s="1"/>
  <c r="L3" i="1" s="1"/>
  <c r="J16" i="1" a="1"/>
  <c r="J16" i="1" s="1"/>
  <c r="L16" i="1" s="1"/>
  <c r="J17" i="1" a="1"/>
  <c r="J17" i="1" s="1"/>
  <c r="L17" i="1" s="1"/>
  <c r="J18" i="1" a="1"/>
  <c r="J18" i="1" s="1"/>
  <c r="L18" i="1" s="1"/>
  <c r="J19" i="1" a="1"/>
  <c r="J19" i="1" s="1"/>
  <c r="L19" i="1" s="1"/>
  <c r="J20" i="1" a="1"/>
  <c r="J20" i="1" s="1"/>
  <c r="L20" i="1" s="1"/>
  <c r="J21" i="1" a="1"/>
  <c r="J21" i="1" s="1"/>
  <c r="L21" i="1" s="1"/>
  <c r="J22" i="1" a="1"/>
  <c r="J22" i="1" s="1"/>
  <c r="L22" i="1" s="1"/>
  <c r="J23" i="1" a="1"/>
  <c r="J23" i="1" s="1"/>
  <c r="L23" i="1" s="1"/>
  <c r="J24" i="1" a="1"/>
  <c r="J24" i="1" s="1"/>
  <c r="L24" i="1" s="1"/>
  <c r="J15" i="1" a="1"/>
  <c r="J15" i="1" s="1"/>
  <c r="L15" i="1" s="1"/>
  <c r="G21" i="1"/>
  <c r="H21" i="1" s="1"/>
  <c r="G16" i="1"/>
  <c r="H16" i="1" s="1"/>
  <c r="G17" i="1"/>
  <c r="H17" i="1" s="1"/>
  <c r="G18" i="1"/>
  <c r="H18" i="1" s="1"/>
  <c r="G19" i="1"/>
  <c r="H19" i="1" s="1"/>
  <c r="G20" i="1"/>
  <c r="H20" i="1" s="1"/>
  <c r="G22" i="1"/>
  <c r="H22" i="1" s="1"/>
  <c r="G23" i="1"/>
  <c r="H23" i="1" s="1"/>
  <c r="G24" i="1"/>
  <c r="H24" i="1" s="1"/>
  <c r="G15" i="1"/>
  <c r="H15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2" i="1"/>
  <c r="H12" i="1" s="1"/>
  <c r="G3" i="1"/>
  <c r="H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<sst xmlns="http://schemas.openxmlformats.org/spreadsheetml/2006/main" count="29" uniqueCount="10">
  <si>
    <t>Slope Method</t>
  </si>
  <si>
    <t>Entropic Coeff</t>
  </si>
  <si>
    <t>Y-intercept</t>
  </si>
  <si>
    <t>Before Pulse</t>
  </si>
  <si>
    <t>After Pulse</t>
  </si>
  <si>
    <t>Least Square Method</t>
  </si>
  <si>
    <t>C-Rate: 2C</t>
  </si>
  <si>
    <t>C-Rate: 4C</t>
  </si>
  <si>
    <t>Difference between coefficients</t>
  </si>
  <si>
    <t>Internal Resistance (mOhms)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</si>
</sst>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3" fillId="3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2C - Voltage One</a:t>
            </a:r>
            <a:r>
              <a:rPr lang="en-US" baseline="0"/>
              <a:t> Time Point Before Pulse Discharge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Sheet1!$A$3:$A$12</c:f>
              <c:numCache>
                <c:formatCode>General</c:formatCode>
                <c:ptCount val="10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  <c:pt idx="6">
                  <c:v>40</c:v>
                </c:pt>
                <c:pt idx="7">
                  <c:v>30</c:v>
                </c:pt>
                <c:pt idx="8">
                  <c:v>20</c:v>
                </c:pt>
                <c:pt idx="9">
                  <c:v>10</c:v>
                </c:pt>
              </c:numCache>
            </c:numRef>
          </c:xVal>
          <c:yVal>
            <c:numRef>
              <c:f>Sheet1!$H$3:$H$12</c:f>
              <c:numCache>
                <c:formatCode>General</c:formatCode>
                <c:ptCount val="10"/>
                <c:pt idx="0">
                  <c:v>1.5029919999989261E-2</c:v>
                </c:pt>
                <c:pt idx="1">
                  <c:v>0.11390688000002314</c:v>
                </c:pt>
                <c:pt idx="2">
                  <c:v>0.10135652000000661</c:v>
                </c:pt>
                <c:pt idx="3">
                  <c:v>0.19474031999998864</c:v>
                </c:pt>
                <c:pt idx="4">
                  <c:v>0.18161769999998967</c:v>
                </c:pt>
                <c:pt idx="5">
                  <c:v>0.19809723999999029</c:v>
                </c:pt>
                <c:pt idx="6">
                  <c:v>-0.50117489999999876</c:v>
                </c:pt>
                <c:pt idx="7">
                  <c:v>-8.4304780000010737E-2</c:v>
                </c:pt>
                <c:pt idx="8">
                  <c:v>-0.18051150000000682</c:v>
                </c:pt>
                <c:pt idx="9">
                  <c:v>-2.5596639999978521E-2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B9-4669-9E42-1BB3D59A46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6960352"/>
        <c:axId val="966978592"/>
      </c:scatterChart>
      <c:valAx>
        <c:axId val="96696035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SOC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978592"/>
        <c:crosses val="autoZero"/>
        <c:crossBetween val="midCat"/>
      </c:valAx>
      <c:valAx>
        <c:axId val="96697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Entropic Coefficients (mV/K)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960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Voltage One Time Point</a:t>
            </a:r>
            <a:r>
              <a:rPr lang="en-US" baseline="0"/>
              <a:t> After Pulse Discharge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Sheet1!$A$15:$A$24</c:f>
              <c:numCache>
                <c:formatCode>General</c:formatCode>
                <c:ptCount val="10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  <c:pt idx="6">
                  <c:v>40</c:v>
                </c:pt>
                <c:pt idx="7">
                  <c:v>30</c:v>
                </c:pt>
                <c:pt idx="8">
                  <c:v>20</c:v>
                </c:pt>
                <c:pt idx="9">
                  <c:v>10</c:v>
                </c:pt>
              </c:numCache>
            </c:numRef>
          </c:xVal>
          <c:yVal>
            <c:numRef>
              <c:f>Sheet1!$H$15:$H$24</c:f>
              <c:numCache>
                <c:formatCode>General</c:formatCode>
                <c:ptCount val="10"/>
                <c:pt idx="0">
                  <c:v>0.94154355999997108</c:v>
                </c:pt>
                <c:pt idx="1">
                  <c:v>0.80352784000002231</c:v>
                </c:pt>
                <c:pt idx="2">
                  <c:v>0.71094512000000165</c:v>
                </c:pt>
                <c:pt idx="3">
                  <c:v>0.77865599999999091</c:v>
                </c:pt>
                <c:pt idx="4">
                  <c:v>0.77278137999998719</c:v>
                </c:pt>
                <c:pt idx="5">
                  <c:v>0.80451963999999876</c:v>
                </c:pt>
                <c:pt idx="6">
                  <c:v>0.1103973399999969</c:v>
                </c:pt>
                <c:pt idx="7">
                  <c:v>0.5504608000000033</c:v>
                </c:pt>
                <c:pt idx="8">
                  <c:v>0.52135466000000186</c:v>
                </c:pt>
                <c:pt idx="9">
                  <c:v>1.218605040000007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763-4540-BDDB-6816AD2E67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898848"/>
        <c:axId val="419883488"/>
      </c:scatterChart>
      <c:valAx>
        <c:axId val="41989884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SOC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883488"/>
        <c:crosses val="autoZero"/>
        <c:crossBetween val="midCat"/>
        <c:majorUnit val="10"/>
      </c:valAx>
      <c:valAx>
        <c:axId val="41988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Entropic</a:t>
                </a:r>
                <a:r>
                  <a:rPr lang="en-US" baseline="0"/>
                  <a:t> Coefficients (mV/K)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898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100% SOC Entropic Coefficient 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8438320209973755E-2"/>
                  <c:y val="0.24822652376786236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Sheet1!$B$14:$F$14</c:f>
              <c:numCache>
                <c:formatCode>General</c:formatCode>
                <c:ptCount val="5"/>
                <c:pt idx="0">
                  <c:v>303</c:v>
                </c:pt>
                <c:pt idx="1">
                  <c:v>308</c:v>
                </c:pt>
                <c:pt idx="2">
                  <c:v>313</c:v>
                </c:pt>
                <c:pt idx="3">
                  <c:v>318</c:v>
                </c:pt>
                <c:pt idx="4">
                  <c:v>323</c:v>
                </c:pt>
              </c:numCache>
            </c:numRef>
          </c:xVal>
          <c:yVal>
            <c:numRef>
              <c:f>Sheet1!$B$15:$F$15</c:f>
              <c:numCache>
                <c:formatCode>General</c:formatCode>
                <c:ptCount val="5"/>
                <c:pt idx="0">
                  <c:v>4.0991182330000004</c:v>
                </c:pt>
                <c:pt idx="1">
                  <c:v>4.1066789630000002</c:v>
                </c:pt>
                <c:pt idx="2">
                  <c:v>4.112322807</c:v>
                </c:pt>
                <c:pt idx="3">
                  <c:v>4.1157617569999996</c:v>
                </c:pt>
                <c:pt idx="4">
                  <c:v>4.1181154250000001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4D-434B-A62D-366C968FD8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0306304"/>
        <c:axId val="890303424"/>
      </c:scatterChart>
      <c:valAx>
        <c:axId val="890306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303424"/>
        <c:crosses val="autoZero"/>
        <c:crossBetween val="midCat"/>
      </c:valAx>
      <c:valAx>
        <c:axId val="89030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OCV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306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Voltage One Time Point</a:t>
            </a:r>
            <a:r>
              <a:rPr lang="en-US" baseline="0"/>
              <a:t> After Pulse Discharge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Sheet1!$A$15:$A$24</c:f>
              <c:numCache>
                <c:formatCode>General</c:formatCode>
                <c:ptCount val="10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  <c:pt idx="6">
                  <c:v>40</c:v>
                </c:pt>
                <c:pt idx="7">
                  <c:v>30</c:v>
                </c:pt>
                <c:pt idx="8">
                  <c:v>20</c:v>
                </c:pt>
                <c:pt idx="9">
                  <c:v>10</c:v>
                </c:pt>
              </c:numCache>
            </c:numRef>
          </c:xVal>
          <c:yVal>
            <c:numRef>
              <c:f>Sheet1!$U$15:$U$24</c:f>
              <c:numCache>
                <c:formatCode>General</c:formatCode>
                <c:ptCount val="10"/>
                <c:pt idx="0">
                  <c:v>1.7731857200000256</c:v>
                </c:pt>
                <c:pt idx="1">
                  <c:v>1.4645766999999932</c:v>
                </c:pt>
                <c:pt idx="2">
                  <c:v>1.2839508199999994</c:v>
                </c:pt>
                <c:pt idx="3">
                  <c:v>1.3013458199999928</c:v>
                </c:pt>
                <c:pt idx="4">
                  <c:v>1.3038253999999938</c:v>
                </c:pt>
                <c:pt idx="5">
                  <c:v>1.3572311199999909</c:v>
                </c:pt>
                <c:pt idx="6">
                  <c:v>0.67634584000000331</c:v>
                </c:pt>
                <c:pt idx="7">
                  <c:v>1.1613082999999857</c:v>
                </c:pt>
                <c:pt idx="8">
                  <c:v>1.296119719999993</c:v>
                </c:pt>
                <c:pt idx="9">
                  <c:v>2.4850845399999955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70C-4557-97BC-1EE6B83C78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898848"/>
        <c:axId val="419883488"/>
      </c:scatterChart>
      <c:valAx>
        <c:axId val="41989884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SOC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883488"/>
        <c:crosses val="autoZero"/>
        <c:crossBetween val="midCat"/>
        <c:majorUnit val="10"/>
      </c:valAx>
      <c:valAx>
        <c:axId val="41988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Entropic</a:t>
                </a:r>
                <a:r>
                  <a:rPr lang="en-US" baseline="0"/>
                  <a:t> Coefficients (mV/K)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898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4C - Voltage One</a:t>
            </a:r>
            <a:r>
              <a:rPr lang="en-US" baseline="0"/>
              <a:t> Time Point Before Pulse Discharge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Sheet1!$A$3:$A$12</c:f>
              <c:numCache>
                <c:formatCode>General</c:formatCode>
                <c:ptCount val="10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  <c:pt idx="6">
                  <c:v>40</c:v>
                </c:pt>
                <c:pt idx="7">
                  <c:v>30</c:v>
                </c:pt>
                <c:pt idx="8">
                  <c:v>20</c:v>
                </c:pt>
                <c:pt idx="9">
                  <c:v>10</c:v>
                </c:pt>
              </c:numCache>
            </c:numRef>
          </c:xVal>
          <c:yVal>
            <c:numRef>
              <c:f>Sheet1!$U$3:$U$12</c:f>
              <c:numCache>
                <c:formatCode>General</c:formatCode>
                <c:ptCount val="10"/>
                <c:pt idx="0">
                  <c:v>-5.7222000000578532E-4</c:v>
                </c:pt>
                <c:pt idx="1">
                  <c:v>0.10696412000001487</c:v>
                </c:pt>
                <c:pt idx="2">
                  <c:v>7.106779999999091E-2</c:v>
                </c:pt>
                <c:pt idx="3">
                  <c:v>0.11627197999999339</c:v>
                </c:pt>
                <c:pt idx="4">
                  <c:v>0.10856631999998534</c:v>
                </c:pt>
                <c:pt idx="5">
                  <c:v>0.16471861999999504</c:v>
                </c:pt>
                <c:pt idx="6">
                  <c:v>-0.53657529999999731</c:v>
                </c:pt>
                <c:pt idx="7">
                  <c:v>-0.11940002000000227</c:v>
                </c:pt>
                <c:pt idx="8">
                  <c:v>-0.13713833999999814</c:v>
                </c:pt>
                <c:pt idx="9">
                  <c:v>-0.11108397999999298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AFE-4329-89EB-2EF3E4B148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6960352"/>
        <c:axId val="966978592"/>
      </c:scatterChart>
      <c:valAx>
        <c:axId val="96696035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SOC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978592"/>
        <c:crosses val="autoZero"/>
        <c:crossBetween val="midCat"/>
      </c:valAx>
      <c:valAx>
        <c:axId val="96697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Entropic Coefficients (mV/K)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960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Difference</a:t>
            </a:r>
            <a:r>
              <a:rPr lang="en-US" baseline="0"/>
              <a:t> in Entropic Coefficients 2C minus 4C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Sheet1!$AA$2:$AA$11</c:f>
              <c:numCache>
                <c:formatCode>General</c:formatCode>
                <c:ptCount val="10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  <c:pt idx="6">
                  <c:v>40</c:v>
                </c:pt>
                <c:pt idx="7">
                  <c:v>30</c:v>
                </c:pt>
                <c:pt idx="8">
                  <c:v>20</c:v>
                </c:pt>
                <c:pt idx="9">
                  <c:v>10</c:v>
                </c:pt>
              </c:numCache>
            </c:numRef>
          </c:xVal>
          <c:yVal>
            <c:numRef>
              <c:f>Sheet1!$AB$2:$AB$11</c:f>
              <c:numCache>
                <c:formatCode>General</c:formatCode>
                <c:ptCount val="10"/>
                <c:pt idx="0">
                  <c:v>1.5602139999995046E-2</c:v>
                </c:pt>
                <c:pt idx="1">
                  <c:v>6.9427600000082634E-3</c:v>
                </c:pt>
                <c:pt idx="2">
                  <c:v>3.0288720000015701E-2</c:v>
                </c:pt>
                <c:pt idx="3">
                  <c:v>7.8468339999995251E-2</c:v>
                </c:pt>
                <c:pt idx="4">
                  <c:v>7.3051380000004329E-2</c:v>
                </c:pt>
                <c:pt idx="5">
                  <c:v>3.3378619999995252E-2</c:v>
                </c:pt>
                <c:pt idx="6">
                  <c:v>3.5400399999998555E-2</c:v>
                </c:pt>
                <c:pt idx="7">
                  <c:v>3.5095239999991534E-2</c:v>
                </c:pt>
                <c:pt idx="8">
                  <c:v>4.3373160000008681E-2</c:v>
                </c:pt>
                <c:pt idx="9">
                  <c:v>8.5487340000014456E-2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00-4F71-A1DD-F21CA2DF08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3832944"/>
        <c:axId val="933828144"/>
      </c:scatterChart>
      <c:valAx>
        <c:axId val="93383294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SOC</a:t>
                </a:r>
                <a:r>
                  <a:rPr lang="en-US" baseline="0"/>
                  <a:t>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828144"/>
        <c:crosses val="autoZero"/>
        <c:crossBetween val="midCat"/>
      </c:valAx>
      <c:valAx>
        <c:axId val="93382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Difference</a:t>
                </a:r>
                <a:r>
                  <a:rPr lang="en-US" baseline="0"/>
                  <a:t> (mV/K)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832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Entropic Heat Coefficients</a:t>
            </a:r>
            <a:r>
              <a:rPr lang="en-US" sz="1800" baseline="0"/>
              <a:t> </a:t>
            </a:r>
            <a:endParaRPr lang="en-US" sz="1800"/>
          </a:p>
        </c:rich>
      </c:tx>
      <c:layout>
        <c:manualLayout>
          <c:xMode val="edge"/>
          <c:yMode val="edge"/>
          <c:x val="0.36697628882986699"/>
          <c:y val="1.53508771929824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647550397101062E-2"/>
          <c:y val="8.4501657687525905E-2"/>
          <c:w val="0.82920040307438214"/>
          <c:h val="0.86299316203895571"/>
        </c:manualLayout>
      </c:layout>
      <c:scatterChart>
        <c:scatterStyle val="smoothMarker"/>
        <c:varyColors val="0"/>
        <c:ser>
          <c:idx val="0"/>
          <c:order val="0"/>
          <c:tx>
            <c:v>2C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Sheet1!$A$3:$A$12</c:f>
              <c:numCache>
                <c:formatCode>General</c:formatCode>
                <c:ptCount val="10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  <c:pt idx="6">
                  <c:v>40</c:v>
                </c:pt>
                <c:pt idx="7">
                  <c:v>30</c:v>
                </c:pt>
                <c:pt idx="8">
                  <c:v>20</c:v>
                </c:pt>
                <c:pt idx="9">
                  <c:v>10</c:v>
                </c:pt>
              </c:numCache>
            </c:numRef>
          </c:xVal>
          <c:yVal>
            <c:numRef>
              <c:f>Sheet1!$L$3:$L$12</c:f>
              <c:numCache>
                <c:formatCode>General</c:formatCode>
                <c:ptCount val="10"/>
                <c:pt idx="0">
                  <c:v>1.5029919999989257E-2</c:v>
                </c:pt>
                <c:pt idx="1">
                  <c:v>0.11390688000002312</c:v>
                </c:pt>
                <c:pt idx="2">
                  <c:v>0.10135652000000658</c:v>
                </c:pt>
                <c:pt idx="3">
                  <c:v>0.19474031999998859</c:v>
                </c:pt>
                <c:pt idx="4">
                  <c:v>0.18161769999998964</c:v>
                </c:pt>
                <c:pt idx="5">
                  <c:v>0.19809723999999027</c:v>
                </c:pt>
                <c:pt idx="6">
                  <c:v>-0.50117489999999876</c:v>
                </c:pt>
                <c:pt idx="7">
                  <c:v>-8.4304780000010737E-2</c:v>
                </c:pt>
                <c:pt idx="8">
                  <c:v>-0.18051150000000682</c:v>
                </c:pt>
                <c:pt idx="9">
                  <c:v>-2.5596639999978524E-2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CB1-429C-8980-2ECD96810723}"/>
            </c:ext>
          </c:extLst>
        </c:ser>
        <c:ser>
          <c:idx val="1"/>
          <c:order val="1"/>
          <c:tx>
            <c:v>4C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Sheet1!$N$3:$N$12</c:f>
              <c:numCache>
                <c:formatCode>General</c:formatCode>
                <c:ptCount val="10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  <c:pt idx="6">
                  <c:v>40</c:v>
                </c:pt>
                <c:pt idx="7">
                  <c:v>30</c:v>
                </c:pt>
                <c:pt idx="8">
                  <c:v>20</c:v>
                </c:pt>
                <c:pt idx="9">
                  <c:v>10</c:v>
                </c:pt>
              </c:numCache>
            </c:numRef>
          </c:xVal>
          <c:yVal>
            <c:numRef>
              <c:f>Sheet1!$Y$3:$Y$12</c:f>
              <c:numCache>
                <c:formatCode>General</c:formatCode>
                <c:ptCount val="10"/>
                <c:pt idx="0">
                  <c:v>-5.7222000000578424E-4</c:v>
                </c:pt>
                <c:pt idx="1">
                  <c:v>0.10696412000001486</c:v>
                </c:pt>
                <c:pt idx="2">
                  <c:v>7.106779999999091E-2</c:v>
                </c:pt>
                <c:pt idx="3">
                  <c:v>0.11627197999999338</c:v>
                </c:pt>
                <c:pt idx="4">
                  <c:v>0.10856631999998533</c:v>
                </c:pt>
                <c:pt idx="5">
                  <c:v>0.16471861999999504</c:v>
                </c:pt>
                <c:pt idx="6">
                  <c:v>-0.5365752999999972</c:v>
                </c:pt>
                <c:pt idx="7">
                  <c:v>-0.11940002000000224</c:v>
                </c:pt>
                <c:pt idx="8">
                  <c:v>-0.13713833999999811</c:v>
                </c:pt>
                <c:pt idx="9">
                  <c:v>-0.11108397999999296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CB1-429C-8980-2ECD96810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3685471"/>
        <c:axId val="1743682591"/>
      </c:scatterChart>
      <c:valAx>
        <c:axId val="1743685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SOC (%)</a:t>
                </a:r>
              </a:p>
            </c:rich>
          </c:tx>
          <c:layout>
            <c:manualLayout>
              <c:xMode val="edge"/>
              <c:yMode val="edge"/>
              <c:x val="0.47031701837741002"/>
              <c:y val="0.958707349081364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682591"/>
        <c:crosses val="autoZero"/>
        <c:crossBetween val="midCat"/>
        <c:majorUnit val="10"/>
      </c:valAx>
      <c:valAx>
        <c:axId val="174368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Entropic Coefficients (mV/K)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6854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353377</xdr:colOff>
      <xdr:row>39</xdr:row>
      <xdr:rowOff>114297</xdr:rowOff>
    </xdr:from>
    <xdr:to>
      <xdr:col>34</xdr:col>
      <xdr:colOff>50959</xdr:colOff>
      <xdr:row>66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9EA6579-CEE8-804B-2FDC-C8760A29EA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318610</xdr:colOff>
      <xdr:row>84</xdr:row>
      <xdr:rowOff>10476</xdr:rowOff>
    </xdr:from>
    <xdr:to>
      <xdr:col>20</xdr:col>
      <xdr:colOff>19048</xdr:colOff>
      <xdr:row>105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E8D7409-7EED-FE5A-BB35-4D02EA3455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466249</xdr:colOff>
      <xdr:row>38</xdr:row>
      <xdr:rowOff>0</xdr:rowOff>
    </xdr:from>
    <xdr:to>
      <xdr:col>9</xdr:col>
      <xdr:colOff>411957</xdr:colOff>
      <xdr:row>57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C490A1-0A59-D059-73A5-47CE3AB61A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523875</xdr:colOff>
      <xdr:row>83</xdr:row>
      <xdr:rowOff>179614</xdr:rowOff>
    </xdr:from>
    <xdr:to>
      <xdr:col>9</xdr:col>
      <xdr:colOff>1138713</xdr:colOff>
      <xdr:row>105</xdr:row>
      <xdr:rowOff>131038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ED5378D-AD41-4FC2-96CC-BBFBADF36E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352425</xdr:colOff>
      <xdr:row>67</xdr:row>
      <xdr:rowOff>175532</xdr:rowOff>
    </xdr:from>
    <xdr:to>
      <xdr:col>34</xdr:col>
      <xdr:colOff>50007</xdr:colOff>
      <xdr:row>94</xdr:row>
      <xdr:rowOff>104775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68E00C0-3CCC-4D42-A3F9-6EBACF1978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534758</xdr:colOff>
      <xdr:row>58</xdr:row>
      <xdr:rowOff>180975</xdr:rowOff>
    </xdr:from>
    <xdr:to>
      <xdr:col>9</xdr:col>
      <xdr:colOff>323850</xdr:colOff>
      <xdr:row>80</xdr:row>
      <xdr:rowOff>153760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AF92FD7-5C52-56DD-E75C-CBF0F282B4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681037</xdr:colOff>
      <xdr:row>39</xdr:row>
      <xdr:rowOff>85726</xdr:rowOff>
    </xdr:from>
    <xdr:to>
      <xdr:col>21</xdr:col>
      <xdr:colOff>57150</xdr:colOff>
      <xdr:row>69</xdr:row>
      <xdr:rowOff>161926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E5FA1D-15AB-8108-9375-1D28ADFF1B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795AD-713B-444C-8C0B-22AC1AA478F9}">
  <dimension ref="A1:AD37"/>
  <sheetViews>
    <sheetView tabSelected="1" topLeftCell="D15" zoomScaleNormal="100" workbookViewId="0">
      <selection activeCell="Z98" sqref="Z98"/>
    </sheetView>
  </sheetViews>
  <sheetFormatPr defaultRowHeight="15" x14ac:dyDescent="0.25"/>
  <cols>
    <col min="1" max="1" width="12.7109375" customWidth="1"/>
    <col min="6" max="6" width="10.7109375" customWidth="1"/>
    <col min="7" max="7" width="12.85546875" customWidth="1"/>
    <col min="8" max="8" width="14.140625" customWidth="1"/>
    <col min="10" max="10" width="17.5703125" customWidth="1"/>
    <col min="11" max="11" width="12.140625" customWidth="1"/>
    <col min="12" max="12" width="15.5703125" customWidth="1"/>
    <col min="14" max="14" width="12.5703125" customWidth="1"/>
    <col min="20" max="20" width="14.7109375" customWidth="1"/>
    <col min="21" max="21" width="14.140625" customWidth="1"/>
    <col min="22" max="22" width="9.42578125" customWidth="1"/>
    <col min="23" max="23" width="20.85546875" customWidth="1"/>
    <col min="24" max="24" width="12.7109375" customWidth="1"/>
    <col min="25" max="25" width="15.7109375" customWidth="1"/>
  </cols>
  <sheetData>
    <row r="1" spans="1:30" ht="15.75" x14ac:dyDescent="0.25">
      <c r="A1" s="6" t="s">
        <v>6</v>
      </c>
      <c r="N1" s="7" t="s">
        <v>7</v>
      </c>
      <c r="AA1" s="8" t="s">
        <v>8</v>
      </c>
      <c r="AB1" s="9"/>
      <c r="AC1" s="9"/>
      <c r="AD1" s="9"/>
    </row>
    <row r="2" spans="1:30" x14ac:dyDescent="0.25">
      <c r="A2" s="1" t="s">
        <v>3</v>
      </c>
      <c r="B2" s="1">
        <v>303</v>
      </c>
      <c r="C2" s="1">
        <v>308</v>
      </c>
      <c r="D2" s="1">
        <v>313</v>
      </c>
      <c r="E2" s="1">
        <v>318</v>
      </c>
      <c r="F2" s="1">
        <v>323</v>
      </c>
      <c r="G2" s="2" t="s">
        <v>0</v>
      </c>
      <c r="H2" s="4" t="s">
        <v>1</v>
      </c>
      <c r="I2" s="3"/>
      <c r="J2" s="2" t="s">
        <v>5</v>
      </c>
      <c r="K2" s="2" t="s">
        <v>2</v>
      </c>
      <c r="L2" s="4" t="s">
        <v>1</v>
      </c>
      <c r="N2" s="1" t="s">
        <v>3</v>
      </c>
      <c r="O2" s="1">
        <v>303</v>
      </c>
      <c r="P2" s="1">
        <v>308</v>
      </c>
      <c r="Q2" s="1">
        <v>313</v>
      </c>
      <c r="R2" s="1">
        <v>318</v>
      </c>
      <c r="S2" s="1">
        <v>323</v>
      </c>
      <c r="T2" s="2" t="s">
        <v>0</v>
      </c>
      <c r="U2" s="4" t="s">
        <v>1</v>
      </c>
      <c r="V2" s="3"/>
      <c r="W2" s="2" t="s">
        <v>5</v>
      </c>
      <c r="X2" s="2" t="s">
        <v>2</v>
      </c>
      <c r="Y2" s="4" t="s">
        <v>1</v>
      </c>
      <c r="AA2" s="1">
        <v>100</v>
      </c>
      <c r="AB2">
        <f>ABS(H3-U3)</f>
        <v>1.5602139999995046E-2</v>
      </c>
    </row>
    <row r="3" spans="1:30" x14ac:dyDescent="0.25">
      <c r="A3" s="1">
        <v>100</v>
      </c>
      <c r="B3">
        <v>4.1892862319999997</v>
      </c>
      <c r="C3">
        <v>4.1898183820000003</v>
      </c>
      <c r="D3">
        <v>4.1900777820000004</v>
      </c>
      <c r="E3">
        <v>4.189990044</v>
      </c>
      <c r="F3">
        <v>4.1895761489999996</v>
      </c>
      <c r="G3">
        <f>SLOPE(B3:F3,$B$2:$F$2)</f>
        <v>1.5029919999989261E-5</v>
      </c>
      <c r="H3" s="5">
        <f>G3*1000</f>
        <v>1.5029919999989261E-2</v>
      </c>
      <c r="J3" cm="1">
        <f t="array" ref="J3:K3">LINEST(B3:F3, $B$2:$F$2,TRUE,FALSE)</f>
        <v>1.5029919999989258E-5</v>
      </c>
      <c r="K3">
        <v>4.1850453528400031</v>
      </c>
      <c r="L3" s="5">
        <f>J3*1000</f>
        <v>1.5029919999989257E-2</v>
      </c>
      <c r="N3" s="1">
        <v>100</v>
      </c>
      <c r="O3">
        <v>4.1893224719999997</v>
      </c>
      <c r="P3">
        <v>4.1897230150000002</v>
      </c>
      <c r="Q3">
        <v>4.1899480819999999</v>
      </c>
      <c r="R3">
        <v>4.1895723340000002</v>
      </c>
      <c r="S3">
        <v>4.1893835069999996</v>
      </c>
      <c r="T3">
        <f>SLOPE(O3:S3,$B$2:$F$2)</f>
        <v>-5.7222000000578537E-7</v>
      </c>
      <c r="U3" s="5">
        <f>T3*1000</f>
        <v>-5.7222000000578532E-4</v>
      </c>
      <c r="W3" cm="1">
        <f t="array" ref="W3:X3">LINEST(O3:S3, $B$2:$F$2,TRUE,FALSE)</f>
        <v>-5.722200000057842E-7</v>
      </c>
      <c r="X3">
        <v>4.1897689868600017</v>
      </c>
      <c r="Y3" s="5">
        <f>W3*1000</f>
        <v>-5.7222000000578424E-4</v>
      </c>
      <c r="AA3" s="1">
        <v>90</v>
      </c>
      <c r="AB3">
        <f t="shared" ref="AB3:AB9" si="0">ABS(H4-U4)</f>
        <v>6.9427600000082634E-3</v>
      </c>
    </row>
    <row r="4" spans="1:30" x14ac:dyDescent="0.25">
      <c r="A4" s="1">
        <v>90</v>
      </c>
      <c r="B4">
        <v>4.0804414749999998</v>
      </c>
      <c r="C4">
        <v>4.0811223979999998</v>
      </c>
      <c r="D4">
        <v>4.0818853380000002</v>
      </c>
      <c r="E4">
        <v>4.0821714399999998</v>
      </c>
      <c r="F4">
        <v>4.0827646260000003</v>
      </c>
      <c r="G4">
        <f t="shared" ref="G4:G12" si="1">SLOPE(B4:F4,$B$2:$F$2)</f>
        <v>1.1390688000002313E-4</v>
      </c>
      <c r="H4" s="5">
        <f t="shared" ref="H4:H24" si="2">G4*1000</f>
        <v>0.11390688000002314</v>
      </c>
      <c r="J4" cm="1">
        <f t="array" ref="J4:K4">LINEST(B4:F4, $B$2:$F$2,TRUE,FALSE)</f>
        <v>1.1390688000002312E-4</v>
      </c>
      <c r="K4">
        <v>4.0460242019599919</v>
      </c>
      <c r="L4" s="5">
        <f t="shared" ref="L4:L12" si="3">J4*1000</f>
        <v>0.11390688000002312</v>
      </c>
      <c r="N4" s="1">
        <v>90</v>
      </c>
      <c r="O4">
        <v>4.0800867079999996</v>
      </c>
      <c r="P4">
        <v>4.0806646349999998</v>
      </c>
      <c r="Q4">
        <v>4.0812082289999996</v>
      </c>
      <c r="R4">
        <v>4.0816411969999997</v>
      </c>
      <c r="S4">
        <v>4.08227253</v>
      </c>
      <c r="T4">
        <f t="shared" ref="T4:T12" si="4">SLOPE(O4:S4,$B$2:$F$2)</f>
        <v>1.0696412000001488E-4</v>
      </c>
      <c r="U4" s="5">
        <f t="shared" ref="U4:U12" si="5">T4*1000</f>
        <v>0.10696412000001487</v>
      </c>
      <c r="W4" cm="1">
        <f t="array" ref="W4:X4">LINEST(O4:S4, $B$2:$F$2,TRUE,FALSE)</f>
        <v>1.0696412000001486E-4</v>
      </c>
      <c r="X4">
        <v>4.0476948902399954</v>
      </c>
      <c r="Y4" s="5">
        <f t="shared" ref="Y4:Y12" si="6">W4*1000</f>
        <v>0.10696412000001486</v>
      </c>
      <c r="AA4" s="1">
        <v>80</v>
      </c>
      <c r="AB4">
        <f t="shared" si="0"/>
        <v>3.0288720000015701E-2</v>
      </c>
    </row>
    <row r="5" spans="1:30" x14ac:dyDescent="0.25">
      <c r="A5" s="1">
        <v>80</v>
      </c>
      <c r="B5">
        <v>4.0096101759999998</v>
      </c>
      <c r="C5">
        <v>4.0103521349999998</v>
      </c>
      <c r="D5">
        <v>4.0107564929999997</v>
      </c>
      <c r="E5">
        <v>4.0111894609999998</v>
      </c>
      <c r="F5">
        <v>4.0117254259999999</v>
      </c>
      <c r="G5">
        <f t="shared" si="1"/>
        <v>1.0135652000000661E-4</v>
      </c>
      <c r="H5" s="5">
        <f t="shared" si="2"/>
        <v>0.10135652000000661</v>
      </c>
      <c r="J5" cm="1">
        <f t="array" ref="J5:K5">LINEST(B5:F5, $B$2:$F$2,TRUE,FALSE)</f>
        <v>1.0135652000000658E-4</v>
      </c>
      <c r="K5">
        <v>3.9790021474399988</v>
      </c>
      <c r="L5" s="5">
        <f t="shared" si="3"/>
        <v>0.10135652000000658</v>
      </c>
      <c r="N5" s="1">
        <v>80</v>
      </c>
      <c r="O5">
        <v>4.0070753100000003</v>
      </c>
      <c r="P5">
        <v>4.0077810290000002</v>
      </c>
      <c r="Q5">
        <v>4.0082082750000003</v>
      </c>
      <c r="R5">
        <v>4.0082712169999999</v>
      </c>
      <c r="S5">
        <v>4.0086069110000002</v>
      </c>
      <c r="T5">
        <f t="shared" si="4"/>
        <v>7.106779999999091E-5</v>
      </c>
      <c r="U5" s="5">
        <f t="shared" si="5"/>
        <v>7.106779999999091E-2</v>
      </c>
      <c r="W5" cm="1">
        <f t="array" ref="W5:X5">LINEST(O5:S5, $B$2:$F$2,TRUE,FALSE)</f>
        <v>7.106779999999091E-5</v>
      </c>
      <c r="X5">
        <v>3.9857443270000039</v>
      </c>
      <c r="Y5" s="5">
        <f t="shared" si="6"/>
        <v>7.106779999999091E-2</v>
      </c>
      <c r="AA5" s="1">
        <v>70</v>
      </c>
      <c r="AB5">
        <f t="shared" si="0"/>
        <v>7.8468339999995251E-2</v>
      </c>
    </row>
    <row r="6" spans="1:30" x14ac:dyDescent="0.25">
      <c r="A6" s="1">
        <v>70</v>
      </c>
      <c r="B6">
        <v>3.908585548</v>
      </c>
      <c r="C6">
        <v>3.9106225970000001</v>
      </c>
      <c r="D6">
        <v>3.9118585590000001</v>
      </c>
      <c r="E6">
        <v>3.9122610089999998</v>
      </c>
      <c r="F6">
        <v>3.9126348499999999</v>
      </c>
      <c r="G6">
        <f t="shared" si="1"/>
        <v>1.9474031999998863E-4</v>
      </c>
      <c r="H6" s="5">
        <f t="shared" si="2"/>
        <v>0.19474031999998864</v>
      </c>
      <c r="J6" cm="1">
        <f t="array" ref="J6:K6">LINEST(B6:F6, $B$2:$F$2,TRUE,FALSE)</f>
        <v>1.9474031999998858E-4</v>
      </c>
      <c r="K6">
        <v>3.8502387924400039</v>
      </c>
      <c r="L6" s="5">
        <f t="shared" si="3"/>
        <v>0.19474031999998859</v>
      </c>
      <c r="N6" s="1">
        <v>70</v>
      </c>
      <c r="O6">
        <v>3.9092588419999998</v>
      </c>
      <c r="P6">
        <v>3.9107999800000002</v>
      </c>
      <c r="Q6">
        <v>3.9111623760000001</v>
      </c>
      <c r="R6">
        <v>3.911295891</v>
      </c>
      <c r="S6">
        <v>3.9119176859999998</v>
      </c>
      <c r="T6">
        <f t="shared" si="4"/>
        <v>1.1627197999999339E-4</v>
      </c>
      <c r="U6" s="5">
        <f t="shared" si="5"/>
        <v>0.11627197999999339</v>
      </c>
      <c r="W6" cm="1">
        <f t="array" ref="W6:X6">LINEST(O6:S6, $B$2:$F$2,TRUE,FALSE)</f>
        <v>1.1627197999999337E-4</v>
      </c>
      <c r="X6">
        <v>3.8744938252600023</v>
      </c>
      <c r="Y6" s="5">
        <f t="shared" si="6"/>
        <v>0.11627197999999338</v>
      </c>
      <c r="AA6" s="1">
        <v>60</v>
      </c>
      <c r="AB6">
        <f>ABS(H7-U7)</f>
        <v>7.3051380000004329E-2</v>
      </c>
    </row>
    <row r="7" spans="1:30" x14ac:dyDescent="0.25">
      <c r="A7" s="1">
        <v>60</v>
      </c>
      <c r="B7">
        <v>3.8051538470000001</v>
      </c>
      <c r="C7">
        <v>3.8062906270000001</v>
      </c>
      <c r="D7">
        <v>3.807137489</v>
      </c>
      <c r="E7">
        <v>3.8079481120000001</v>
      </c>
      <c r="F7">
        <v>3.8088655469999999</v>
      </c>
      <c r="G7">
        <f t="shared" si="1"/>
        <v>1.8161769999998966E-4</v>
      </c>
      <c r="H7" s="5">
        <f t="shared" si="2"/>
        <v>0.18161769999998967</v>
      </c>
      <c r="J7" cm="1">
        <f t="array" ref="J7:K7">LINEST(B7:F7, $B$2:$F$2,TRUE,FALSE)</f>
        <v>1.8161769999998963E-4</v>
      </c>
      <c r="K7">
        <v>3.7502327843000036</v>
      </c>
      <c r="L7" s="5">
        <f t="shared" si="3"/>
        <v>0.18161769999998964</v>
      </c>
      <c r="N7" s="1">
        <v>60</v>
      </c>
      <c r="O7">
        <v>3.8047857280000001</v>
      </c>
      <c r="P7">
        <v>3.805495262</v>
      </c>
      <c r="Q7">
        <v>3.8061017989999999</v>
      </c>
      <c r="R7">
        <v>3.806258202</v>
      </c>
      <c r="S7">
        <v>3.8071184159999998</v>
      </c>
      <c r="T7">
        <f t="shared" si="4"/>
        <v>1.0856631999998534E-4</v>
      </c>
      <c r="U7" s="5">
        <f t="shared" si="5"/>
        <v>0.10856631999998534</v>
      </c>
      <c r="W7" cm="1">
        <f t="array" ref="W7:X7">LINEST(O7:S7, $B$2:$F$2,TRUE,FALSE)</f>
        <v>1.0856631999998532E-4</v>
      </c>
      <c r="X7">
        <v>3.7719706232400045</v>
      </c>
      <c r="Y7" s="5">
        <f t="shared" si="6"/>
        <v>0.10856631999998533</v>
      </c>
      <c r="AA7" s="1">
        <v>50</v>
      </c>
      <c r="AB7">
        <f t="shared" si="0"/>
        <v>3.3378619999995252E-2</v>
      </c>
    </row>
    <row r="8" spans="1:30" x14ac:dyDescent="0.25">
      <c r="A8" s="1">
        <v>50</v>
      </c>
      <c r="B8">
        <v>3.7137269970000002</v>
      </c>
      <c r="C8">
        <v>3.7151975629999998</v>
      </c>
      <c r="D8">
        <v>3.7164640430000002</v>
      </c>
      <c r="E8">
        <v>3.7169427869999998</v>
      </c>
      <c r="F8">
        <v>3.717806816</v>
      </c>
      <c r="G8">
        <f t="shared" si="1"/>
        <v>1.9809723999999028E-4</v>
      </c>
      <c r="H8" s="5">
        <f>G8*1000</f>
        <v>0.19809723999999029</v>
      </c>
      <c r="J8" cm="1">
        <f t="array" ref="J8:K8">LINEST(B8:F8, $B$2:$F$2,TRUE,FALSE)</f>
        <v>1.9809723999999026E-4</v>
      </c>
      <c r="K8">
        <v>3.6540232050800032</v>
      </c>
      <c r="L8" s="5">
        <f t="shared" si="3"/>
        <v>0.19809723999999027</v>
      </c>
      <c r="N8" s="1">
        <v>50</v>
      </c>
      <c r="O8">
        <v>3.7120218280000001</v>
      </c>
      <c r="P8">
        <v>3.7133798599999999</v>
      </c>
      <c r="Q8">
        <v>3.714301109</v>
      </c>
      <c r="R8">
        <v>3.7147340770000001</v>
      </c>
      <c r="S8">
        <v>3.7154626849999999</v>
      </c>
      <c r="T8">
        <f t="shared" si="4"/>
        <v>1.6471861999999503E-4</v>
      </c>
      <c r="U8" s="5">
        <f t="shared" si="5"/>
        <v>0.16471861999999504</v>
      </c>
      <c r="W8" cm="1">
        <f t="array" ref="W8:X8">LINEST(O8:S8, $B$2:$F$2,TRUE,FALSE)</f>
        <v>1.6471861999999503E-4</v>
      </c>
      <c r="X8">
        <v>3.6624229837400017</v>
      </c>
      <c r="Y8" s="5">
        <f t="shared" si="6"/>
        <v>0.16471861999999504</v>
      </c>
      <c r="AA8" s="1">
        <v>40</v>
      </c>
      <c r="AB8">
        <f t="shared" si="0"/>
        <v>3.5400399999998555E-2</v>
      </c>
    </row>
    <row r="9" spans="1:30" x14ac:dyDescent="0.25">
      <c r="A9" s="1">
        <v>40</v>
      </c>
      <c r="B9">
        <v>3.6164159769999999</v>
      </c>
      <c r="C9">
        <v>3.6139574049999998</v>
      </c>
      <c r="D9">
        <v>3.611159325</v>
      </c>
      <c r="E9">
        <v>3.6083726880000002</v>
      </c>
      <c r="F9">
        <v>3.6066789629999998</v>
      </c>
      <c r="G9">
        <f t="shared" si="1"/>
        <v>-5.0117489999999874E-4</v>
      </c>
      <c r="H9" s="5">
        <f t="shared" si="2"/>
        <v>-0.50117489999999876</v>
      </c>
      <c r="J9" cm="1">
        <f t="array" ref="J9:K9">LINEST(B9:F9, $B$2:$F$2,TRUE,FALSE)</f>
        <v>-5.0117489999999874E-4</v>
      </c>
      <c r="K9">
        <v>3.7681846152999992</v>
      </c>
      <c r="L9" s="5">
        <f t="shared" si="3"/>
        <v>-0.50117489999999876</v>
      </c>
      <c r="N9" s="1">
        <v>40</v>
      </c>
      <c r="O9">
        <v>3.6174116129999998</v>
      </c>
      <c r="P9">
        <v>3.6148748400000001</v>
      </c>
      <c r="Q9">
        <v>3.6117887500000001</v>
      </c>
      <c r="R9">
        <v>3.6089963909999998</v>
      </c>
      <c r="S9">
        <v>3.606936455</v>
      </c>
      <c r="T9">
        <f t="shared" si="4"/>
        <v>-5.3657529999999736E-4</v>
      </c>
      <c r="U9" s="5">
        <f t="shared" si="5"/>
        <v>-0.53657529999999731</v>
      </c>
      <c r="W9" cm="1">
        <f t="array" ref="W9:X9">LINEST(O9:S9, $B$2:$F$2,TRUE,FALSE)</f>
        <v>-5.3657529999999725E-4</v>
      </c>
      <c r="X9">
        <v>3.7799496786999991</v>
      </c>
      <c r="Y9" s="5">
        <f t="shared" si="6"/>
        <v>-0.5365752999999972</v>
      </c>
      <c r="AA9" s="1">
        <v>30</v>
      </c>
      <c r="AB9">
        <f t="shared" si="0"/>
        <v>3.5095239999991534E-2</v>
      </c>
    </row>
    <row r="10" spans="1:30" x14ac:dyDescent="0.25">
      <c r="A10" s="1">
        <v>30</v>
      </c>
      <c r="B10">
        <v>3.5043325420000002</v>
      </c>
      <c r="C10">
        <v>3.5040044780000001</v>
      </c>
      <c r="D10">
        <v>3.5036191940000001</v>
      </c>
      <c r="E10">
        <v>3.5030889510000001</v>
      </c>
      <c r="F10">
        <v>3.502682686</v>
      </c>
      <c r="G10">
        <f t="shared" si="1"/>
        <v>-8.4304780000010732E-5</v>
      </c>
      <c r="H10" s="5">
        <f t="shared" si="2"/>
        <v>-8.4304780000010737E-2</v>
      </c>
      <c r="J10" cm="1">
        <f t="array" ref="J10:K10">LINEST(B10:F10, $B$2:$F$2,TRUE,FALSE)</f>
        <v>-8.4304780000010732E-5</v>
      </c>
      <c r="K10">
        <v>3.5299329663400041</v>
      </c>
      <c r="L10" s="5">
        <f t="shared" si="3"/>
        <v>-8.4304780000010737E-2</v>
      </c>
      <c r="N10" s="1">
        <v>30</v>
      </c>
      <c r="O10">
        <v>3.503825188</v>
      </c>
      <c r="P10">
        <v>3.5032930370000002</v>
      </c>
      <c r="Q10">
        <v>3.5027780530000001</v>
      </c>
      <c r="R10">
        <v>3.5020265579999998</v>
      </c>
      <c r="S10">
        <v>3.5014734270000001</v>
      </c>
      <c r="T10">
        <f t="shared" si="4"/>
        <v>-1.1940002000000227E-4</v>
      </c>
      <c r="U10" s="5">
        <f t="shared" si="5"/>
        <v>-0.11940002000000227</v>
      </c>
      <c r="W10" cm="1">
        <f t="array" ref="W10:X10">LINEST(O10:S10, $B$2:$F$2,TRUE,FALSE)</f>
        <v>-1.1940002000000224E-4</v>
      </c>
      <c r="X10">
        <v>3.5400514588600007</v>
      </c>
      <c r="Y10" s="5">
        <f t="shared" si="6"/>
        <v>-0.11940002000000224</v>
      </c>
      <c r="AA10" s="1">
        <v>20</v>
      </c>
      <c r="AB10">
        <f>ABS(H11-U11)</f>
        <v>4.3373160000008681E-2</v>
      </c>
    </row>
    <row r="11" spans="1:30" x14ac:dyDescent="0.25">
      <c r="A11" s="1">
        <v>20</v>
      </c>
      <c r="B11">
        <v>3.379355431</v>
      </c>
      <c r="C11">
        <v>3.3796434400000002</v>
      </c>
      <c r="D11">
        <v>3.379303932</v>
      </c>
      <c r="E11">
        <v>3.3777322769999998</v>
      </c>
      <c r="F11">
        <v>3.375798225</v>
      </c>
      <c r="G11">
        <f>SLOPE(B11:F11,$B$2:$F$2)</f>
        <v>-1.8051150000000682E-4</v>
      </c>
      <c r="H11" s="5">
        <f t="shared" si="2"/>
        <v>-0.18051150000000682</v>
      </c>
      <c r="J11" cm="1">
        <f t="array" ref="J11:K11">LINEST(B11:F11, $B$2:$F$2,TRUE,FALSE)</f>
        <v>-1.8051150000000682E-4</v>
      </c>
      <c r="K11">
        <v>3.4348667605000021</v>
      </c>
      <c r="L11" s="5">
        <f t="shared" si="3"/>
        <v>-0.18051150000000682</v>
      </c>
      <c r="N11" s="1">
        <v>20</v>
      </c>
      <c r="O11">
        <v>3.378550529</v>
      </c>
      <c r="P11">
        <v>3.3788766859999999</v>
      </c>
      <c r="Q11">
        <v>3.379033089</v>
      </c>
      <c r="R11">
        <v>3.3776388169999998</v>
      </c>
      <c r="S11">
        <v>3.3757410050000001</v>
      </c>
      <c r="T11">
        <f t="shared" si="4"/>
        <v>-1.3713833999999813E-4</v>
      </c>
      <c r="U11" s="5">
        <f t="shared" si="5"/>
        <v>-0.13713833999999814</v>
      </c>
      <c r="W11" cm="1">
        <f t="array" ref="W11:X11">LINEST(O11:S11, $B$2:$F$2,TRUE,FALSE)</f>
        <v>-1.371383399999981E-4</v>
      </c>
      <c r="X11">
        <v>3.4208923256199992</v>
      </c>
      <c r="Y11" s="5">
        <f t="shared" si="6"/>
        <v>-0.13713833999999811</v>
      </c>
      <c r="AA11" s="1">
        <v>10</v>
      </c>
      <c r="AB11">
        <f>ABS(H12-U12)</f>
        <v>8.5487340000014456E-2</v>
      </c>
    </row>
    <row r="12" spans="1:30" x14ac:dyDescent="0.25">
      <c r="A12" s="1">
        <v>10</v>
      </c>
      <c r="B12">
        <v>3.1602869029999998</v>
      </c>
      <c r="C12">
        <v>3.1608018879999999</v>
      </c>
      <c r="D12">
        <v>3.1610898970000001</v>
      </c>
      <c r="E12">
        <v>3.1605825420000002</v>
      </c>
      <c r="F12">
        <v>3.1597566600000002</v>
      </c>
      <c r="G12">
        <f t="shared" si="1"/>
        <v>-2.559663999997852E-5</v>
      </c>
      <c r="H12" s="5">
        <f t="shared" si="2"/>
        <v>-2.5596639999978521E-2</v>
      </c>
      <c r="J12" cm="1">
        <f t="array" ref="J12:K12">LINEST(B12:F12, $B$2:$F$2,TRUE,FALSE)</f>
        <v>-2.5596639999978524E-5</v>
      </c>
      <c r="K12">
        <v>3.1685153263199934</v>
      </c>
      <c r="L12" s="5">
        <f t="shared" si="3"/>
        <v>-2.5596639999978524E-2</v>
      </c>
      <c r="N12" s="1">
        <v>10</v>
      </c>
      <c r="O12">
        <v>3.163327217</v>
      </c>
      <c r="P12">
        <v>3.1635580060000001</v>
      </c>
      <c r="Q12">
        <v>3.16335392</v>
      </c>
      <c r="R12">
        <v>3.1621961590000001</v>
      </c>
      <c r="S12">
        <v>3.1612310410000002</v>
      </c>
      <c r="T12">
        <f t="shared" si="4"/>
        <v>-1.1108397999999297E-4</v>
      </c>
      <c r="U12" s="5">
        <f t="shared" si="5"/>
        <v>-0.11108397999999298</v>
      </c>
      <c r="W12" cm="1">
        <f t="array" ref="W12:X12">LINEST(O12:S12, $B$2:$F$2,TRUE,FALSE)</f>
        <v>-1.1108397999999296E-4</v>
      </c>
      <c r="X12">
        <v>3.197502554339998</v>
      </c>
      <c r="Y12" s="5">
        <f t="shared" si="6"/>
        <v>-0.11108397999999296</v>
      </c>
    </row>
    <row r="13" spans="1:30" x14ac:dyDescent="0.25">
      <c r="H13" s="5"/>
      <c r="L13" s="5"/>
      <c r="U13" s="5"/>
      <c r="Y13" s="5"/>
    </row>
    <row r="14" spans="1:30" x14ac:dyDescent="0.25">
      <c r="A14" s="1" t="s">
        <v>4</v>
      </c>
      <c r="B14" s="1">
        <v>303</v>
      </c>
      <c r="C14" s="1">
        <v>308</v>
      </c>
      <c r="D14" s="1">
        <v>313</v>
      </c>
      <c r="E14" s="1">
        <v>318</v>
      </c>
      <c r="F14" s="1">
        <v>323</v>
      </c>
      <c r="G14" s="2" t="s">
        <v>0</v>
      </c>
      <c r="H14" s="4" t="s">
        <v>1</v>
      </c>
      <c r="J14" s="2" t="s">
        <v>5</v>
      </c>
      <c r="K14" s="2" t="s">
        <v>2</v>
      </c>
      <c r="L14" s="4" t="s">
        <v>1</v>
      </c>
      <c r="N14" s="1" t="s">
        <v>4</v>
      </c>
      <c r="O14" s="1">
        <v>303</v>
      </c>
      <c r="P14" s="1">
        <v>308</v>
      </c>
      <c r="Q14" s="1">
        <v>313</v>
      </c>
      <c r="R14" s="1">
        <v>318</v>
      </c>
      <c r="S14" s="1">
        <v>323</v>
      </c>
      <c r="T14" s="2" t="s">
        <v>0</v>
      </c>
      <c r="U14" s="4" t="s">
        <v>1</v>
      </c>
      <c r="W14" s="2" t="s">
        <v>5</v>
      </c>
      <c r="X14" s="2" t="s">
        <v>2</v>
      </c>
      <c r="Y14" s="4" t="s">
        <v>1</v>
      </c>
    </row>
    <row r="15" spans="1:30" x14ac:dyDescent="0.25">
      <c r="A15" s="1">
        <v>100</v>
      </c>
      <c r="B15">
        <v>4.0991182330000004</v>
      </c>
      <c r="C15">
        <v>4.1066789630000002</v>
      </c>
      <c r="D15">
        <v>4.112322807</v>
      </c>
      <c r="E15">
        <v>4.1157617569999996</v>
      </c>
      <c r="F15">
        <v>4.1181154250000001</v>
      </c>
      <c r="G15">
        <f>SLOPE(B15:F15,$B$2:$F$2)</f>
        <v>9.4154355999997107E-4</v>
      </c>
      <c r="H15" s="5">
        <f>G15*1000</f>
        <v>0.94154355999997108</v>
      </c>
      <c r="J15" cm="1">
        <f t="array" ref="J15:K15">LINEST(B15:F15, $B$14:$F$14,TRUE,FALSE)</f>
        <v>9.4154355999997107E-4</v>
      </c>
      <c r="K15">
        <v>3.815696302720009</v>
      </c>
      <c r="L15" s="5">
        <f>J15*1000</f>
        <v>0.94154355999997108</v>
      </c>
      <c r="N15" s="1">
        <v>100</v>
      </c>
      <c r="O15">
        <v>4.0018701549999998</v>
      </c>
      <c r="P15">
        <v>4.0156583789999996</v>
      </c>
      <c r="Q15">
        <v>4.0258684159999998</v>
      </c>
      <c r="R15">
        <v>4.0324411390000003</v>
      </c>
      <c r="S15">
        <v>4.037808418</v>
      </c>
      <c r="T15">
        <f>SLOPE(O15:S15,$B$2:$F$2)</f>
        <v>1.7731857200000256E-3</v>
      </c>
      <c r="U15" s="5">
        <f>T15*1000</f>
        <v>1.7731857200000256</v>
      </c>
      <c r="W15" cm="1">
        <f t="array" ref="W15:X15">LINEST(O15:S15, $B$14:$F$14,TRUE,FALSE)</f>
        <v>1.7731857200000254E-3</v>
      </c>
      <c r="X15">
        <v>3.4677221710399921</v>
      </c>
      <c r="Y15" s="5">
        <f>W15*1000</f>
        <v>1.7731857200000254</v>
      </c>
    </row>
    <row r="16" spans="1:30" x14ac:dyDescent="0.25">
      <c r="A16" s="1">
        <v>90</v>
      </c>
      <c r="B16">
        <v>3.9995183939999999</v>
      </c>
      <c r="C16">
        <v>4.005576134</v>
      </c>
      <c r="D16">
        <v>4.0101614000000003</v>
      </c>
      <c r="E16">
        <v>4.013316154</v>
      </c>
      <c r="F16">
        <v>4.0157365800000004</v>
      </c>
      <c r="G16">
        <f t="shared" ref="G16:G24" si="7">SLOPE(B16:F16,$B$2:$F$2)</f>
        <v>8.0352784000002229E-4</v>
      </c>
      <c r="H16" s="5">
        <f t="shared" si="2"/>
        <v>0.80352784000002231</v>
      </c>
      <c r="J16" cm="1">
        <f t="array" ref="J16:K16">LINEST(B16:F16, $B$14:$F$14,TRUE,FALSE)</f>
        <v>8.0352784000002218E-4</v>
      </c>
      <c r="K16">
        <v>3.7573575184799948</v>
      </c>
      <c r="L16" s="5">
        <f t="shared" ref="L16:L24" si="8">J16*1000</f>
        <v>0.8035278400000222</v>
      </c>
      <c r="N16" s="1">
        <v>90</v>
      </c>
      <c r="O16">
        <v>3.908923149</v>
      </c>
      <c r="P16">
        <v>3.9199876790000001</v>
      </c>
      <c r="Q16">
        <v>3.9282598499999999</v>
      </c>
      <c r="R16">
        <v>3.934084892</v>
      </c>
      <c r="S16">
        <v>3.9384889599999999</v>
      </c>
      <c r="T16">
        <f t="shared" ref="T16:T24" si="9">SLOPE(O16:S16,$B$2:$F$2)</f>
        <v>1.4645766999999933E-3</v>
      </c>
      <c r="U16" s="5">
        <f t="shared" ref="U16:U18" si="10">T16*1000</f>
        <v>1.4645766999999932</v>
      </c>
      <c r="W16" cm="1">
        <f t="array" ref="W16:X16">LINEST(O16:S16, $B$14:$F$14,TRUE,FALSE)</f>
        <v>1.4645766999999931E-3</v>
      </c>
      <c r="X16">
        <v>3.4675363989000019</v>
      </c>
      <c r="Y16" s="5">
        <f t="shared" ref="Y16:Y24" si="11">W16*1000</f>
        <v>1.464576699999993</v>
      </c>
    </row>
    <row r="17" spans="1:25" x14ac:dyDescent="0.25">
      <c r="A17" s="1">
        <v>80</v>
      </c>
      <c r="B17">
        <v>3.9301443100000002</v>
      </c>
      <c r="C17">
        <v>3.9356050489999999</v>
      </c>
      <c r="D17">
        <v>3.9397497179999998</v>
      </c>
      <c r="E17">
        <v>3.9422826770000001</v>
      </c>
      <c r="F17">
        <v>3.9445791240000001</v>
      </c>
      <c r="G17">
        <f t="shared" si="7"/>
        <v>7.1094512000000163E-4</v>
      </c>
      <c r="H17" s="5">
        <f t="shared" si="2"/>
        <v>0.71094512000000165</v>
      </c>
      <c r="J17" cm="1">
        <f t="array" ref="J17:K17">LINEST(B17:F17, $B$14:$F$14,TRUE,FALSE)</f>
        <v>7.1094512000000163E-4</v>
      </c>
      <c r="K17">
        <v>3.7159463530399992</v>
      </c>
      <c r="L17" s="5">
        <f>J17*1000</f>
        <v>0.71094512000000165</v>
      </c>
      <c r="N17" s="1">
        <v>80</v>
      </c>
      <c r="O17">
        <v>3.838728905</v>
      </c>
      <c r="P17">
        <v>3.8487749099999999</v>
      </c>
      <c r="Q17">
        <v>3.8559637069999999</v>
      </c>
      <c r="R17">
        <v>3.8607492450000001</v>
      </c>
      <c r="S17">
        <v>3.8648405079999999</v>
      </c>
      <c r="T17">
        <f>SLOPE(O17:S17,$B$2:$F$2)</f>
        <v>1.2839508199999994E-3</v>
      </c>
      <c r="U17" s="5">
        <f t="shared" si="10"/>
        <v>1.2839508199999994</v>
      </c>
      <c r="W17" cm="1">
        <f t="array" ref="W17:X17">LINEST(O17:S17, $B$14:$F$14,TRUE,FALSE)</f>
        <v>1.283950819999999E-3</v>
      </c>
      <c r="X17">
        <v>3.4519348483400005</v>
      </c>
      <c r="Y17" s="5">
        <f t="shared" si="11"/>
        <v>1.2839508199999989</v>
      </c>
    </row>
    <row r="18" spans="1:25" x14ac:dyDescent="0.25">
      <c r="A18" s="1">
        <v>70</v>
      </c>
      <c r="B18">
        <v>3.8302125930000002</v>
      </c>
      <c r="C18">
        <v>3.8370561599999999</v>
      </c>
      <c r="D18">
        <v>3.841269493</v>
      </c>
      <c r="E18">
        <v>3.8442544939999999</v>
      </c>
      <c r="F18">
        <v>3.846079826</v>
      </c>
      <c r="G18">
        <f t="shared" si="7"/>
        <v>7.7865599999999086E-4</v>
      </c>
      <c r="H18" s="5">
        <f t="shared" si="2"/>
        <v>0.77865599999999091</v>
      </c>
      <c r="J18" cm="1">
        <f t="array" ref="J18:K18">LINEST(B18:F18, $B$14:$F$14,TRUE,FALSE)</f>
        <v>7.7865599999999075E-4</v>
      </c>
      <c r="K18">
        <v>3.5960551852000027</v>
      </c>
      <c r="L18" s="5">
        <f t="shared" si="8"/>
        <v>0.7786559999999908</v>
      </c>
      <c r="N18" s="1">
        <v>70</v>
      </c>
      <c r="O18">
        <v>3.7432413100000002</v>
      </c>
      <c r="P18">
        <v>3.7535257340000001</v>
      </c>
      <c r="Q18">
        <v>3.7609510419999999</v>
      </c>
      <c r="R18">
        <v>3.765622139</v>
      </c>
      <c r="S18">
        <v>3.769726753</v>
      </c>
      <c r="T18">
        <f t="shared" si="9"/>
        <v>1.3013458199999928E-3</v>
      </c>
      <c r="U18" s="5">
        <f t="shared" si="10"/>
        <v>1.3013458199999928</v>
      </c>
      <c r="W18" cm="1">
        <f t="array" ref="W18:X18">LINEST(O18:S18, $B$14:$F$14,TRUE,FALSE)</f>
        <v>1.3013458199999926E-3</v>
      </c>
      <c r="X18">
        <v>3.351292153940002</v>
      </c>
      <c r="Y18" s="5">
        <f t="shared" si="11"/>
        <v>1.3013458199999925</v>
      </c>
    </row>
    <row r="19" spans="1:25" x14ac:dyDescent="0.25">
      <c r="A19" s="1">
        <v>60</v>
      </c>
      <c r="B19">
        <v>3.7273988720000002</v>
      </c>
      <c r="C19">
        <v>3.7333707810000001</v>
      </c>
      <c r="D19">
        <v>3.7376985550000001</v>
      </c>
      <c r="E19">
        <v>3.740683556</v>
      </c>
      <c r="F19">
        <v>3.7430620189999999</v>
      </c>
      <c r="G19">
        <f t="shared" si="7"/>
        <v>7.7278137999998715E-4</v>
      </c>
      <c r="H19" s="5">
        <f>G19*1000</f>
        <v>0.77278137999998719</v>
      </c>
      <c r="J19" cm="1">
        <f t="array" ref="J19:K19">LINEST(B19:F19, $B$14:$F$14,TRUE,FALSE)</f>
        <v>7.7278137999998704E-4</v>
      </c>
      <c r="K19">
        <v>3.4945621846600043</v>
      </c>
      <c r="L19" s="5">
        <f t="shared" si="8"/>
        <v>0.77278137999998708</v>
      </c>
      <c r="N19" s="1">
        <v>60</v>
      </c>
      <c r="O19">
        <v>3.6398134230000001</v>
      </c>
      <c r="P19">
        <v>3.6498193739999998</v>
      </c>
      <c r="Q19">
        <v>3.6573934559999999</v>
      </c>
      <c r="R19">
        <v>3.662199974</v>
      </c>
      <c r="S19">
        <v>3.6662187579999999</v>
      </c>
      <c r="T19">
        <f t="shared" si="9"/>
        <v>1.3038253999999938E-3</v>
      </c>
      <c r="U19" s="5">
        <f>T19*1000</f>
        <v>1.3038253999999938</v>
      </c>
      <c r="W19" cm="1">
        <f t="array" ref="W19:X19">LINEST(O19:S19, $B$14:$F$14,TRUE,FALSE)</f>
        <v>1.3038253999999938E-3</v>
      </c>
      <c r="X19">
        <v>3.246991646800002</v>
      </c>
      <c r="Y19" s="5">
        <f t="shared" si="11"/>
        <v>1.3038253999999938</v>
      </c>
    </row>
    <row r="20" spans="1:25" x14ac:dyDescent="0.25">
      <c r="A20" s="1">
        <v>50</v>
      </c>
      <c r="B20">
        <v>3.6359930039999999</v>
      </c>
      <c r="C20">
        <v>3.6419820789999999</v>
      </c>
      <c r="D20">
        <v>3.646876335</v>
      </c>
      <c r="E20">
        <v>3.6497449870000001</v>
      </c>
      <c r="F20">
        <v>3.6522245409999998</v>
      </c>
      <c r="G20">
        <f t="shared" si="7"/>
        <v>8.0451963999999881E-4</v>
      </c>
      <c r="H20" s="5">
        <f t="shared" si="2"/>
        <v>0.80451963999999876</v>
      </c>
      <c r="J20" cm="1">
        <f t="array" ref="J20:K20">LINEST(B20:F20, $B$14:$F$14,TRUE,FALSE)</f>
        <v>8.045196399999987E-4</v>
      </c>
      <c r="K20">
        <v>3.3935495418800006</v>
      </c>
      <c r="L20" s="5">
        <f t="shared" si="8"/>
        <v>0.80451963999999865</v>
      </c>
      <c r="N20" s="1">
        <v>50</v>
      </c>
      <c r="O20">
        <v>3.5468988420000001</v>
      </c>
      <c r="P20">
        <v>3.557801247</v>
      </c>
      <c r="Q20">
        <v>3.5653791429999999</v>
      </c>
      <c r="R20">
        <v>3.570273399</v>
      </c>
      <c r="S20">
        <v>3.5745935439999998</v>
      </c>
      <c r="T20">
        <f t="shared" si="9"/>
        <v>1.3572311199999908E-3</v>
      </c>
      <c r="U20" s="5">
        <f t="shared" ref="U20:U24" si="12">T20*1000</f>
        <v>1.3572311199999909</v>
      </c>
      <c r="W20" cm="1">
        <f t="array" ref="W20:X20">LINEST(O20:S20, $B$14:$F$14,TRUE,FALSE)</f>
        <v>1.3572311199999908E-3</v>
      </c>
      <c r="X20">
        <v>3.1381758944400029</v>
      </c>
      <c r="Y20" s="5">
        <f t="shared" si="11"/>
        <v>1.3572311199999909</v>
      </c>
    </row>
    <row r="21" spans="1:25" x14ac:dyDescent="0.25">
      <c r="A21" s="1">
        <v>40</v>
      </c>
      <c r="B21">
        <v>3.538743019</v>
      </c>
      <c r="C21">
        <v>3.5413236619999999</v>
      </c>
      <c r="D21">
        <v>3.5418119429999999</v>
      </c>
      <c r="E21">
        <v>3.541735649</v>
      </c>
      <c r="F21">
        <v>3.5412969589999999</v>
      </c>
      <c r="G21">
        <f>SLOPE(B21:F21,$B$2:$F$2)</f>
        <v>1.103973399999969E-4</v>
      </c>
      <c r="H21" s="5">
        <f t="shared" si="2"/>
        <v>0.1103973399999969</v>
      </c>
      <c r="J21" cm="1">
        <f t="array" ref="J21:K21">LINEST(B21:F21, $B$14:$F$14,TRUE,FALSE)</f>
        <v>1.1039733999999689E-4</v>
      </c>
      <c r="K21">
        <v>3.5064278789800012</v>
      </c>
      <c r="L21" s="5">
        <f t="shared" si="8"/>
        <v>0.11039733999999689</v>
      </c>
      <c r="N21" s="1">
        <v>40</v>
      </c>
      <c r="O21">
        <v>3.4524450299999998</v>
      </c>
      <c r="P21">
        <v>3.459454536</v>
      </c>
      <c r="Q21">
        <v>3.4633836750000002</v>
      </c>
      <c r="R21">
        <v>3.4650430679999999</v>
      </c>
      <c r="S21">
        <v>3.4665594099999999</v>
      </c>
      <c r="T21">
        <f t="shared" si="9"/>
        <v>6.7634584000000333E-4</v>
      </c>
      <c r="U21" s="5">
        <f t="shared" si="12"/>
        <v>0.67634584000000331</v>
      </c>
      <c r="W21" cm="1">
        <f t="array" ref="W21:X21">LINEST(O21:S21, $B$14:$F$14,TRUE,FALSE)</f>
        <v>6.7634584000000311E-4</v>
      </c>
      <c r="X21">
        <v>3.2496808958799992</v>
      </c>
      <c r="Y21" s="5">
        <f t="shared" si="11"/>
        <v>0.67634584000000308</v>
      </c>
    </row>
    <row r="22" spans="1:25" x14ac:dyDescent="0.25">
      <c r="A22" s="1">
        <v>30</v>
      </c>
      <c r="B22">
        <v>3.4266366960000001</v>
      </c>
      <c r="C22">
        <v>3.431311607</v>
      </c>
      <c r="D22">
        <v>3.4347009659999999</v>
      </c>
      <c r="E22">
        <v>3.4364767070000002</v>
      </c>
      <c r="F22">
        <v>3.4378156660000001</v>
      </c>
      <c r="G22">
        <f t="shared" si="7"/>
        <v>5.5046080000000332E-4</v>
      </c>
      <c r="H22" s="5">
        <f t="shared" si="2"/>
        <v>0.5504608000000033</v>
      </c>
      <c r="J22" cm="1">
        <f t="array" ref="J22:K22">LINEST(B22:F22, $B$14:$F$14,TRUE,FALSE)</f>
        <v>5.5046080000000321E-4</v>
      </c>
      <c r="K22">
        <v>3.2610940979999996</v>
      </c>
      <c r="L22" s="5">
        <f t="shared" si="8"/>
        <v>0.55046080000000319</v>
      </c>
      <c r="N22" s="1">
        <v>30</v>
      </c>
      <c r="O22">
        <v>3.3380308150000002</v>
      </c>
      <c r="P22">
        <v>3.347367287</v>
      </c>
      <c r="Q22">
        <v>3.3540143969999998</v>
      </c>
      <c r="R22">
        <v>3.358244896</v>
      </c>
      <c r="S22">
        <v>3.3616247179999998</v>
      </c>
      <c r="T22">
        <f t="shared" si="9"/>
        <v>1.1613082999999858E-3</v>
      </c>
      <c r="U22" s="5">
        <f t="shared" si="12"/>
        <v>1.1613082999999857</v>
      </c>
      <c r="W22" cm="1">
        <f t="array" ref="W22:X22">LINEST(O22:S22, $B$14:$F$14,TRUE,FALSE)</f>
        <v>1.1613082999999856E-3</v>
      </c>
      <c r="X22">
        <v>2.9883669247000046</v>
      </c>
      <c r="Y22" s="5">
        <f t="shared" si="11"/>
        <v>1.1613082999999855</v>
      </c>
    </row>
    <row r="23" spans="1:25" x14ac:dyDescent="0.25">
      <c r="A23" s="1">
        <v>20</v>
      </c>
      <c r="B23">
        <v>3.2975511549999998</v>
      </c>
      <c r="C23">
        <v>3.3032007220000001</v>
      </c>
      <c r="D23">
        <v>3.306975365</v>
      </c>
      <c r="E23">
        <v>3.3082456589999998</v>
      </c>
      <c r="F23">
        <v>3.3080625530000001</v>
      </c>
      <c r="G23">
        <f t="shared" si="7"/>
        <v>5.2135466000000183E-4</v>
      </c>
      <c r="H23" s="5">
        <f t="shared" si="2"/>
        <v>0.52135466000000186</v>
      </c>
      <c r="J23" cm="1">
        <f t="array" ref="J23:K23">LINEST(B23:F23, $B$14:$F$14,TRUE,FALSE)</f>
        <v>5.2135466000000183E-4</v>
      </c>
      <c r="K23">
        <v>3.1416230822199993</v>
      </c>
      <c r="L23" s="5">
        <f t="shared" si="8"/>
        <v>0.52135466000000186</v>
      </c>
      <c r="N23" s="1">
        <v>20</v>
      </c>
      <c r="O23">
        <v>3.2034883500000002</v>
      </c>
      <c r="P23">
        <v>3.2152700420000002</v>
      </c>
      <c r="Q23">
        <v>3.22340107</v>
      </c>
      <c r="R23">
        <v>3.2273836139999998</v>
      </c>
      <c r="S23">
        <v>3.2298345570000002</v>
      </c>
      <c r="T23">
        <f t="shared" si="9"/>
        <v>1.2961197199999929E-3</v>
      </c>
      <c r="U23" s="5">
        <f t="shared" si="12"/>
        <v>1.296119719999993</v>
      </c>
      <c r="W23" cm="1">
        <f t="array" ref="W23:X23">LINEST(O23:S23, $B$14:$F$14,TRUE,FALSE)</f>
        <v>1.2961197199999931E-3</v>
      </c>
      <c r="X23">
        <v>2.8141900542400022</v>
      </c>
      <c r="Y23" s="5">
        <f t="shared" si="11"/>
        <v>1.2961197199999932</v>
      </c>
    </row>
    <row r="24" spans="1:25" x14ac:dyDescent="0.25">
      <c r="A24" s="1">
        <v>10</v>
      </c>
      <c r="B24">
        <v>3.0584230419999998</v>
      </c>
      <c r="C24">
        <v>3.0693254470000002</v>
      </c>
      <c r="D24">
        <v>3.0768880840000001</v>
      </c>
      <c r="E24">
        <v>3.0805578229999999</v>
      </c>
      <c r="F24">
        <v>3.0832719800000001</v>
      </c>
      <c r="G24">
        <f t="shared" si="7"/>
        <v>1.218605040000007E-3</v>
      </c>
      <c r="H24" s="5">
        <f t="shared" si="2"/>
        <v>1.218605040000007</v>
      </c>
      <c r="J24" cm="1">
        <f t="array" ref="J24:K24">LINEST(B24:F24, $B$14:$F$14,TRUE,FALSE)</f>
        <v>1.218605040000007E-3</v>
      </c>
      <c r="K24">
        <v>2.6922698976799979</v>
      </c>
      <c r="L24" s="5">
        <f t="shared" si="8"/>
        <v>1.218605040000007</v>
      </c>
      <c r="N24" s="1">
        <v>10</v>
      </c>
      <c r="O24">
        <v>2.9452810290000002</v>
      </c>
      <c r="P24">
        <v>2.9671869279999998</v>
      </c>
      <c r="Q24">
        <v>2.981707573</v>
      </c>
      <c r="R24">
        <v>2.989748955</v>
      </c>
      <c r="S24">
        <v>2.996127129</v>
      </c>
      <c r="T24">
        <f t="shared" si="9"/>
        <v>2.4850845399999955E-3</v>
      </c>
      <c r="U24" s="5">
        <f t="shared" si="12"/>
        <v>2.4850845399999955</v>
      </c>
      <c r="W24" cm="1">
        <f t="array" ref="W24:X24">LINEST(O24:S24, $B$14:$F$14,TRUE,FALSE)</f>
        <v>2.4850845399999951E-3</v>
      </c>
      <c r="X24">
        <v>2.1981788617800011</v>
      </c>
      <c r="Y24" s="5">
        <f t="shared" si="11"/>
        <v>2.485084539999995</v>
      </c>
    </row>
    <row r="26" spans="1:25" x14ac:dyDescent="0.25">
      <c r="A26" s="1" t="s">
        <v>9</v>
      </c>
      <c r="H26" s="1"/>
      <c r="N26" s="1" t="s">
        <v>9</v>
      </c>
    </row>
    <row r="27" spans="1:25" x14ac:dyDescent="0.25">
      <c r="A27" s="1"/>
      <c r="B27" s="1">
        <v>303</v>
      </c>
      <c r="C27" s="1">
        <v>308</v>
      </c>
      <c r="D27" s="1">
        <v>313</v>
      </c>
      <c r="E27" s="1">
        <v>318</v>
      </c>
      <c r="F27" s="1">
        <v>323</v>
      </c>
      <c r="H27" s="1"/>
      <c r="I27" s="1"/>
      <c r="J27" s="1"/>
      <c r="K27" s="1"/>
      <c r="L27" s="1"/>
      <c r="M27" s="1"/>
      <c r="N27" s="1"/>
      <c r="O27" s="1">
        <v>303</v>
      </c>
      <c r="P27" s="1">
        <v>308</v>
      </c>
      <c r="Q27" s="1">
        <v>313</v>
      </c>
      <c r="R27" s="1">
        <v>318</v>
      </c>
      <c r="S27" s="1">
        <v>323</v>
      </c>
    </row>
    <row r="28" spans="1:25" x14ac:dyDescent="0.25">
      <c r="A28" s="1">
        <v>100</v>
      </c>
      <c r="B28">
        <f>(B3-B15)/9*1000</f>
        <v>10.018666555555475</v>
      </c>
      <c r="C28">
        <f>(C3-C15)/9*1000</f>
        <v>9.2377132222222329</v>
      </c>
      <c r="D28">
        <f t="shared" ref="D28:F28" si="13">(D3-D15)/9*1000</f>
        <v>8.6394416666667109</v>
      </c>
      <c r="E28">
        <f t="shared" si="13"/>
        <v>8.2475874444444894</v>
      </c>
      <c r="F28">
        <f t="shared" si="13"/>
        <v>7.9400804444443986</v>
      </c>
      <c r="H28" s="1"/>
      <c r="N28" s="1">
        <v>100</v>
      </c>
      <c r="O28">
        <f>(O3-O15)/18*1000</f>
        <v>10.414017611111111</v>
      </c>
      <c r="P28">
        <f t="shared" ref="P28:S28" si="14">(P3-P15)/18*1000</f>
        <v>9.6702575555555921</v>
      </c>
      <c r="Q28">
        <f t="shared" si="14"/>
        <v>9.1155370000000069</v>
      </c>
      <c r="R28">
        <f t="shared" si="14"/>
        <v>8.7295108333333236</v>
      </c>
      <c r="S28">
        <f t="shared" si="14"/>
        <v>8.4208382777777562</v>
      </c>
    </row>
    <row r="29" spans="1:25" x14ac:dyDescent="0.25">
      <c r="A29" s="1">
        <v>90</v>
      </c>
      <c r="B29">
        <f t="shared" ref="B29:F37" si="15">(B4-B16)/9*1000</f>
        <v>8.9914534444444332</v>
      </c>
      <c r="C29">
        <f t="shared" si="15"/>
        <v>8.3940293333333056</v>
      </c>
      <c r="D29">
        <f t="shared" si="15"/>
        <v>7.9693264444444312</v>
      </c>
      <c r="E29">
        <f t="shared" si="15"/>
        <v>7.6505873333333101</v>
      </c>
      <c r="F29">
        <f t="shared" si="15"/>
        <v>7.4475606666666545</v>
      </c>
      <c r="H29" s="1"/>
      <c r="N29" s="1">
        <v>90</v>
      </c>
      <c r="O29">
        <f t="shared" ref="O29:S37" si="16">(O4-O16)/18*1000</f>
        <v>9.509086611111087</v>
      </c>
      <c r="P29">
        <f t="shared" si="16"/>
        <v>8.9264975555555353</v>
      </c>
      <c r="Q29">
        <f t="shared" si="16"/>
        <v>8.4971321666666508</v>
      </c>
      <c r="R29">
        <f t="shared" si="16"/>
        <v>8.1975724999999837</v>
      </c>
      <c r="S29">
        <f t="shared" si="16"/>
        <v>7.9879761111111156</v>
      </c>
    </row>
    <row r="30" spans="1:25" x14ac:dyDescent="0.25">
      <c r="A30" s="1">
        <v>80</v>
      </c>
      <c r="B30">
        <f t="shared" si="15"/>
        <v>8.8295406666666238</v>
      </c>
      <c r="C30">
        <f t="shared" si="15"/>
        <v>8.3052317777777667</v>
      </c>
      <c r="D30">
        <f t="shared" si="15"/>
        <v>7.88964166666665</v>
      </c>
      <c r="E30">
        <f t="shared" si="15"/>
        <v>7.6563093333333017</v>
      </c>
      <c r="F30">
        <f t="shared" si="15"/>
        <v>7.4607002222222034</v>
      </c>
      <c r="H30" s="1"/>
      <c r="N30" s="1">
        <v>80</v>
      </c>
      <c r="O30">
        <f t="shared" si="16"/>
        <v>9.352578055555572</v>
      </c>
      <c r="P30">
        <f t="shared" si="16"/>
        <v>8.8336732777777947</v>
      </c>
      <c r="Q30">
        <f t="shared" si="16"/>
        <v>8.4580315555555785</v>
      </c>
      <c r="R30">
        <f t="shared" si="16"/>
        <v>8.1956651111111025</v>
      </c>
      <c r="S30">
        <f t="shared" si="16"/>
        <v>7.9870223888889074</v>
      </c>
    </row>
    <row r="31" spans="1:25" x14ac:dyDescent="0.25">
      <c r="A31" s="1">
        <v>70</v>
      </c>
      <c r="B31">
        <f t="shared" si="15"/>
        <v>8.7081061111110944</v>
      </c>
      <c r="C31">
        <f t="shared" si="15"/>
        <v>8.1740485555555793</v>
      </c>
      <c r="D31">
        <f t="shared" si="15"/>
        <v>7.8432295555555722</v>
      </c>
      <c r="E31">
        <f t="shared" si="15"/>
        <v>7.556279444444443</v>
      </c>
      <c r="F31">
        <f t="shared" si="15"/>
        <v>7.395002666666656</v>
      </c>
      <c r="H31" s="1"/>
      <c r="N31" s="1">
        <v>70</v>
      </c>
      <c r="O31">
        <f t="shared" si="16"/>
        <v>9.2231962222222048</v>
      </c>
      <c r="P31">
        <f t="shared" si="16"/>
        <v>8.7374581111111151</v>
      </c>
      <c r="Q31">
        <f t="shared" si="16"/>
        <v>8.3450741111111206</v>
      </c>
      <c r="R31">
        <f t="shared" si="16"/>
        <v>8.0929862222222209</v>
      </c>
      <c r="S31">
        <f t="shared" si="16"/>
        <v>7.8994962777777635</v>
      </c>
    </row>
    <row r="32" spans="1:25" x14ac:dyDescent="0.25">
      <c r="A32" s="1">
        <v>60</v>
      </c>
      <c r="B32">
        <f t="shared" si="15"/>
        <v>8.6394416666666611</v>
      </c>
      <c r="C32">
        <f t="shared" si="15"/>
        <v>8.1022051111111129</v>
      </c>
      <c r="D32">
        <f t="shared" si="15"/>
        <v>7.7154371111110995</v>
      </c>
      <c r="E32">
        <f t="shared" si="15"/>
        <v>7.4738395555555597</v>
      </c>
      <c r="F32">
        <f t="shared" si="15"/>
        <v>7.3115031111111115</v>
      </c>
      <c r="H32" s="1"/>
      <c r="N32" s="1">
        <v>60</v>
      </c>
      <c r="O32">
        <f t="shared" si="16"/>
        <v>9.1651280555555577</v>
      </c>
      <c r="P32">
        <f t="shared" si="16"/>
        <v>8.6486604444444559</v>
      </c>
      <c r="Q32">
        <f t="shared" si="16"/>
        <v>8.2615746111111115</v>
      </c>
      <c r="R32">
        <f t="shared" si="16"/>
        <v>8.0032348888888887</v>
      </c>
      <c r="S32">
        <f t="shared" si="16"/>
        <v>7.8277587777777731</v>
      </c>
    </row>
    <row r="33" spans="1:19" x14ac:dyDescent="0.25">
      <c r="A33" s="1">
        <v>50</v>
      </c>
      <c r="B33">
        <f t="shared" si="15"/>
        <v>8.6371103333333643</v>
      </c>
      <c r="C33">
        <f t="shared" si="15"/>
        <v>8.1350537777777649</v>
      </c>
      <c r="D33">
        <f t="shared" si="15"/>
        <v>7.7319675555555838</v>
      </c>
      <c r="E33">
        <f t="shared" si="15"/>
        <v>7.466422222222195</v>
      </c>
      <c r="F33">
        <f t="shared" si="15"/>
        <v>7.28691944444446</v>
      </c>
      <c r="H33" s="1"/>
      <c r="N33" s="1">
        <v>50</v>
      </c>
      <c r="O33">
        <f t="shared" si="16"/>
        <v>9.173499222222226</v>
      </c>
      <c r="P33">
        <f t="shared" si="16"/>
        <v>8.6432562777777697</v>
      </c>
      <c r="Q33">
        <f t="shared" si="16"/>
        <v>8.2734425555555582</v>
      </c>
      <c r="R33">
        <f t="shared" si="16"/>
        <v>8.0255932222222306</v>
      </c>
      <c r="S33">
        <f t="shared" si="16"/>
        <v>7.8260633888888913</v>
      </c>
    </row>
    <row r="34" spans="1:19" x14ac:dyDescent="0.25">
      <c r="A34" s="1">
        <v>40</v>
      </c>
      <c r="B34">
        <f t="shared" si="15"/>
        <v>8.6303286666666619</v>
      </c>
      <c r="C34">
        <f t="shared" si="15"/>
        <v>8.0704158888888795</v>
      </c>
      <c r="D34">
        <f t="shared" si="15"/>
        <v>7.7052646666666798</v>
      </c>
      <c r="E34">
        <f t="shared" si="15"/>
        <v>7.4041154444444643</v>
      </c>
      <c r="F34">
        <f t="shared" si="15"/>
        <v>7.2646671111111045</v>
      </c>
      <c r="H34" s="1"/>
      <c r="N34" s="1">
        <v>40</v>
      </c>
      <c r="O34">
        <f t="shared" si="16"/>
        <v>9.1648101666666673</v>
      </c>
      <c r="P34">
        <f t="shared" si="16"/>
        <v>8.6344613333333431</v>
      </c>
      <c r="Q34">
        <f t="shared" si="16"/>
        <v>8.244726388888882</v>
      </c>
      <c r="R34">
        <f t="shared" si="16"/>
        <v>7.9974068333333248</v>
      </c>
      <c r="S34">
        <f t="shared" si="16"/>
        <v>7.7987247222222296</v>
      </c>
    </row>
    <row r="35" spans="1:19" x14ac:dyDescent="0.25">
      <c r="A35" s="1">
        <v>30</v>
      </c>
      <c r="B35">
        <f t="shared" si="15"/>
        <v>8.6328717777777921</v>
      </c>
      <c r="C35">
        <f t="shared" si="15"/>
        <v>8.0769856666666779</v>
      </c>
      <c r="D35">
        <f t="shared" si="15"/>
        <v>7.6575808888889165</v>
      </c>
      <c r="E35">
        <f t="shared" si="15"/>
        <v>7.401360444444431</v>
      </c>
      <c r="F35">
        <f t="shared" si="15"/>
        <v>7.2074466666666543</v>
      </c>
      <c r="N35" s="1">
        <v>30</v>
      </c>
      <c r="O35">
        <f t="shared" si="16"/>
        <v>9.2107984999999868</v>
      </c>
      <c r="P35">
        <f t="shared" si="16"/>
        <v>8.6625416666666784</v>
      </c>
      <c r="Q35">
        <f t="shared" si="16"/>
        <v>8.2646475555555714</v>
      </c>
      <c r="R35">
        <f t="shared" si="16"/>
        <v>7.9878701111111043</v>
      </c>
      <c r="S35">
        <f t="shared" si="16"/>
        <v>7.7693727222222355</v>
      </c>
    </row>
    <row r="36" spans="1:19" x14ac:dyDescent="0.25">
      <c r="A36" s="1">
        <v>20</v>
      </c>
      <c r="B36">
        <f t="shared" si="15"/>
        <v>9.0893640000000193</v>
      </c>
      <c r="C36">
        <f t="shared" si="15"/>
        <v>8.4936353333333354</v>
      </c>
      <c r="D36">
        <f t="shared" si="15"/>
        <v>8.0365074444444442</v>
      </c>
      <c r="E36">
        <f t="shared" si="15"/>
        <v>7.7207353333333337</v>
      </c>
      <c r="F36">
        <f t="shared" si="15"/>
        <v>7.5261857777777736</v>
      </c>
      <c r="H36" s="1"/>
      <c r="N36" s="1">
        <v>20</v>
      </c>
      <c r="O36">
        <f t="shared" si="16"/>
        <v>9.7256766111110977</v>
      </c>
      <c r="P36">
        <f t="shared" si="16"/>
        <v>9.0892579999999814</v>
      </c>
      <c r="Q36">
        <f t="shared" si="16"/>
        <v>8.6462232777777785</v>
      </c>
      <c r="R36">
        <f t="shared" si="16"/>
        <v>8.3475112777777749</v>
      </c>
      <c r="S36">
        <f t="shared" si="16"/>
        <v>8.1059137777777703</v>
      </c>
    </row>
    <row r="37" spans="1:19" x14ac:dyDescent="0.25">
      <c r="A37" s="1">
        <v>10</v>
      </c>
      <c r="B37">
        <f t="shared" si="15"/>
        <v>11.318206777777776</v>
      </c>
      <c r="C37">
        <f t="shared" si="15"/>
        <v>10.164048999999972</v>
      </c>
      <c r="D37">
        <f t="shared" si="15"/>
        <v>9.3557569999999952</v>
      </c>
      <c r="E37">
        <f t="shared" si="15"/>
        <v>8.8916354444444785</v>
      </c>
      <c r="F37">
        <f t="shared" si="15"/>
        <v>8.4982977777777862</v>
      </c>
      <c r="H37" s="1"/>
      <c r="N37" s="1">
        <v>10</v>
      </c>
      <c r="O37">
        <f t="shared" si="16"/>
        <v>12.113677111111098</v>
      </c>
      <c r="P37">
        <f t="shared" si="16"/>
        <v>10.90950433333335</v>
      </c>
      <c r="Q37">
        <f t="shared" si="16"/>
        <v>10.091463722222224</v>
      </c>
      <c r="R37">
        <f t="shared" si="16"/>
        <v>9.580400222222222</v>
      </c>
      <c r="S37">
        <f t="shared" si="16"/>
        <v>9.1724395555555667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Mach Le</dc:creator>
  <cp:lastModifiedBy>Edwin Salazar</cp:lastModifiedBy>
  <dcterms:created xsi:type="dcterms:W3CDTF">2024-08-02T01:46:04Z</dcterms:created>
  <dcterms:modified xsi:type="dcterms:W3CDTF">2024-09-06T03:55:40Z</dcterms:modified>
</cp:coreProperties>
</file>