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Suspension-Modeling\Vehicle Model Resources\"/>
    </mc:Choice>
  </mc:AlternateContent>
  <xr:revisionPtr revIDLastSave="0" documentId="13_ncr:1_{236CA599-28CE-49C5-AE05-BC70EBDE7D97}" xr6:coauthVersionLast="47" xr6:coauthVersionMax="47" xr10:uidLastSave="{00000000-0000-0000-0000-000000000000}"/>
  <bookViews>
    <workbookView xWindow="-108" yWindow="-108" windowWidth="23256" windowHeight="12456" xr2:uid="{06181F26-1DEC-4FD7-9F9D-13E517BF97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6" i="1"/>
  <c r="D25" i="1" s="1"/>
  <c r="G23" i="1"/>
  <c r="C20" i="1"/>
  <c r="C19" i="1"/>
  <c r="G9" i="1"/>
  <c r="I13" i="1"/>
  <c r="I9" i="1" s="1"/>
  <c r="G13" i="1"/>
  <c r="I11" i="1"/>
  <c r="G11" i="1"/>
  <c r="G25" i="1" l="1"/>
  <c r="I25" i="1"/>
  <c r="I21" i="1"/>
  <c r="I23" i="1"/>
  <c r="G21" i="1"/>
</calcChain>
</file>

<file path=xl/sharedStrings.xml><?xml version="1.0" encoding="utf-8"?>
<sst xmlns="http://schemas.openxmlformats.org/spreadsheetml/2006/main" count="92" uniqueCount="48">
  <si>
    <t>Weight – W (lbf)</t>
  </si>
  <si>
    <t>Weight Distribution – F (%)</t>
  </si>
  <si>
    <t>Weight Distribution – R (%)</t>
  </si>
  <si>
    <t>Wheelbase – L (in.)</t>
  </si>
  <si>
    <t>CG Height – h (in.)</t>
  </si>
  <si>
    <t>Wheel Radius – r (in.)</t>
  </si>
  <si>
    <t>Static Weight Front – Wfs (lbf)</t>
  </si>
  <si>
    <t>Static Weight Rear – Wrs (lbf)</t>
  </si>
  <si>
    <t>CG to Rear Axle – c (in.)</t>
  </si>
  <si>
    <t>Front Axle to CG – b (in.)</t>
  </si>
  <si>
    <t>Linear Acceleration</t>
  </si>
  <si>
    <t>LF</t>
  </si>
  <si>
    <t>RF</t>
  </si>
  <si>
    <t>RR</t>
  </si>
  <si>
    <t>LR</t>
  </si>
  <si>
    <t>Fx(lb)</t>
  </si>
  <si>
    <t>Fy(lb)</t>
  </si>
  <si>
    <t>Fz(lb)</t>
  </si>
  <si>
    <t>Based on solid rear axle, with locking differential. Fz is static weight +/- the dynamic weight transfer, while Fx is due to the tractive acceleration force</t>
  </si>
  <si>
    <t>Peak Friction Coefficient - μ</t>
  </si>
  <si>
    <t>Gravitational Constant - g (ft/s^2)</t>
  </si>
  <si>
    <t>Fz is due to the static weight +/- the dynamic weight transfer due to braking. Fx is the braking force calculated from brake gain, # of brakes per axle, applied pressure and wheel radius.</t>
  </si>
  <si>
    <r>
      <t>Maximum Front Axle Brake Force - F</t>
    </r>
    <r>
      <rPr>
        <vertAlign val="subscript"/>
        <sz val="11"/>
        <color theme="1"/>
        <rFont val="Calibri"/>
        <family val="2"/>
        <scheme val="minor"/>
      </rPr>
      <t>xmf</t>
    </r>
  </si>
  <si>
    <t>Nomenclature</t>
  </si>
  <si>
    <t>Example Values</t>
  </si>
  <si>
    <t>Our Values</t>
  </si>
  <si>
    <r>
      <t>Longitudinal Acceleration - a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(ft/s^2)</t>
    </r>
  </si>
  <si>
    <r>
      <t>Peak Friction Coefficient - μ</t>
    </r>
    <r>
      <rPr>
        <vertAlign val="subscript"/>
        <sz val="11"/>
        <color theme="1"/>
        <rFont val="Calibri"/>
        <family val="2"/>
        <scheme val="minor"/>
      </rPr>
      <t>p</t>
    </r>
  </si>
  <si>
    <r>
      <t>Brake Force on Rear Axle - F</t>
    </r>
    <r>
      <rPr>
        <vertAlign val="subscript"/>
        <sz val="11"/>
        <color theme="1"/>
        <rFont val="Calibri"/>
        <family val="2"/>
        <scheme val="minor"/>
      </rPr>
      <t>xr</t>
    </r>
    <r>
      <rPr>
        <sz val="11"/>
        <color theme="1"/>
        <rFont val="Calibri"/>
        <family val="2"/>
        <scheme val="minor"/>
      </rPr>
      <t xml:space="preserve"> (lb)</t>
    </r>
  </si>
  <si>
    <t>Loading Case Example Values</t>
  </si>
  <si>
    <t>Weight - W (lb)</t>
  </si>
  <si>
    <t>Brake Gain Front - G (in-lb/psi)</t>
  </si>
  <si>
    <t>Brake Gain Rear - G (in-lb/psi)</t>
  </si>
  <si>
    <r>
      <t>Application Pressure Front - P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(psi)</t>
    </r>
  </si>
  <si>
    <t>Application Pressure Rear - Pa (psi)</t>
  </si>
  <si>
    <r>
      <t>Linear Deceleration - D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(g's)</t>
    </r>
  </si>
  <si>
    <t>Braking Performance</t>
  </si>
  <si>
    <r>
      <t>Brake Force Individual Wheel Rear - F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(lb)</t>
    </r>
  </si>
  <si>
    <r>
      <t>Brake Force Individual Wheel Front - F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(lb)</t>
    </r>
  </si>
  <si>
    <t>Tire Rolling Radius – r (in.)</t>
  </si>
  <si>
    <t>Steady State Cornering</t>
  </si>
  <si>
    <t>Fz(+/-) is calculated from the rull stiffness and moment + the static weight on wheel. Fy is based on the lateral acceleration as a function of Fz (here ay=1, hence Fz=Fy). See Eq. (6-11) Pg 201</t>
  </si>
  <si>
    <r>
      <t>Rear Static Weight - W</t>
    </r>
    <r>
      <rPr>
        <vertAlign val="subscript"/>
        <sz val="11"/>
        <color theme="1"/>
        <rFont val="Calibri"/>
        <family val="2"/>
        <scheme val="minor"/>
      </rPr>
      <t xml:space="preserve">rs </t>
    </r>
    <r>
      <rPr>
        <sz val="11"/>
        <color theme="1"/>
        <rFont val="Calibri"/>
        <family val="2"/>
        <scheme val="minor"/>
      </rPr>
      <t>(lbf)</t>
    </r>
  </si>
  <si>
    <r>
      <t>Lateral Acceleration - a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(g)</t>
    </r>
  </si>
  <si>
    <r>
      <t>Front Roll Stiffness - K</t>
    </r>
    <r>
      <rPr>
        <vertAlign val="subscript"/>
        <sz val="11"/>
        <color theme="1"/>
        <rFont val="Calibri"/>
        <family val="2"/>
        <scheme val="minor"/>
      </rPr>
      <t>φf</t>
    </r>
    <r>
      <rPr>
        <sz val="11"/>
        <color theme="1"/>
        <rFont val="Calibri"/>
        <family val="2"/>
        <scheme val="minor"/>
      </rPr>
      <t xml:space="preserve"> (lb*in/deg)</t>
    </r>
  </si>
  <si>
    <r>
      <t>Rear Roll Stiffness - K</t>
    </r>
    <r>
      <rPr>
        <vertAlign val="subscript"/>
        <sz val="11"/>
        <color theme="1"/>
        <rFont val="Calibri"/>
        <family val="2"/>
        <scheme val="minor"/>
      </rPr>
      <t>φr</t>
    </r>
    <r>
      <rPr>
        <sz val="11"/>
        <color theme="1"/>
        <rFont val="Calibri"/>
        <family val="2"/>
        <scheme val="minor"/>
      </rPr>
      <t xml:space="preserve"> (lb*in/deg)</t>
    </r>
  </si>
  <si>
    <r>
      <t>Front Static Weight - W</t>
    </r>
    <r>
      <rPr>
        <vertAlign val="subscript"/>
        <sz val="11"/>
        <color theme="1"/>
        <rFont val="Calibri"/>
        <family val="2"/>
        <scheme val="minor"/>
      </rPr>
      <t>fs</t>
    </r>
    <r>
      <rPr>
        <sz val="11"/>
        <color theme="1"/>
        <rFont val="Calibri"/>
        <family val="2"/>
        <scheme val="minor"/>
      </rPr>
      <t xml:space="preserve"> (lbf)</t>
    </r>
  </si>
  <si>
    <t>Factor of 2 error???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</si>
</sst>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0" fillId="0" borderId="13" xfId="0" applyBorder="1"/>
    <xf numFmtId="0" fontId="0" fillId="0" borderId="6" xfId="0" applyBorder="1"/>
    <xf numFmtId="0" fontId="1" fillId="0" borderId="1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DA47A-6346-4922-AA5E-ED001234C5DE}">
  <dimension ref="A1:J51"/>
  <sheetViews>
    <sheetView tabSelected="1" topLeftCell="A7" workbookViewId="0">
      <selection activeCell="G21" sqref="G21"/>
    </sheetView>
  </sheetViews>
  <sheetFormatPr defaultRowHeight="14.4" x14ac:dyDescent="0.3"/>
  <cols>
    <col min="2" max="2" width="37.44140625" customWidth="1"/>
    <col min="3" max="3" width="13.77734375" bestFit="1" customWidth="1"/>
    <col min="4" max="4" width="13.77734375" customWidth="1"/>
    <col min="5" max="5" width="9.77734375" bestFit="1" customWidth="1"/>
    <col min="6" max="6" width="19.88671875" customWidth="1"/>
    <col min="7" max="7" width="17.44140625" customWidth="1"/>
    <col min="8" max="8" width="14.44140625" customWidth="1"/>
    <col min="9" max="9" width="15.5546875" customWidth="1"/>
    <col min="10" max="10" width="17.33203125" bestFit="1" customWidth="1"/>
  </cols>
  <sheetData>
    <row r="1" spans="2:9" x14ac:dyDescent="0.3">
      <c r="B1" s="15" t="s">
        <v>23</v>
      </c>
      <c r="C1" s="15" t="s">
        <v>24</v>
      </c>
      <c r="D1" s="15" t="s">
        <v>25</v>
      </c>
      <c r="F1" s="20" t="s">
        <v>29</v>
      </c>
      <c r="G1" s="20"/>
      <c r="H1" s="20"/>
      <c r="I1" s="20"/>
    </row>
    <row r="3" spans="2:9" x14ac:dyDescent="0.3">
      <c r="B3" s="11" t="s">
        <v>4</v>
      </c>
      <c r="C3" s="11">
        <v>12</v>
      </c>
      <c r="D3" s="10"/>
      <c r="F3" s="21" t="s">
        <v>10</v>
      </c>
      <c r="G3" s="22"/>
      <c r="H3" s="22"/>
      <c r="I3" s="23"/>
    </row>
    <row r="4" spans="2:9" x14ac:dyDescent="0.3">
      <c r="B4" s="11" t="s">
        <v>8</v>
      </c>
      <c r="C4" s="11">
        <v>24.4</v>
      </c>
      <c r="D4" s="3"/>
      <c r="F4" s="24" t="s">
        <v>18</v>
      </c>
      <c r="G4" s="25"/>
      <c r="H4" s="25"/>
      <c r="I4" s="26"/>
    </row>
    <row r="5" spans="2:9" x14ac:dyDescent="0.3">
      <c r="B5" s="11" t="s">
        <v>9</v>
      </c>
      <c r="C5" s="11">
        <v>36.6</v>
      </c>
      <c r="D5" s="3"/>
      <c r="F5" s="27"/>
      <c r="G5" s="28"/>
      <c r="H5" s="28"/>
      <c r="I5" s="29"/>
    </row>
    <row r="6" spans="2:9" x14ac:dyDescent="0.3">
      <c r="B6" s="11" t="s">
        <v>20</v>
      </c>
      <c r="C6" s="11">
        <v>32.174100000000003</v>
      </c>
      <c r="D6" s="2"/>
      <c r="F6" s="18" t="s">
        <v>11</v>
      </c>
      <c r="G6" s="19"/>
      <c r="H6" s="30" t="s">
        <v>12</v>
      </c>
      <c r="I6" s="19"/>
    </row>
    <row r="7" spans="2:9" ht="15.6" x14ac:dyDescent="0.35">
      <c r="B7" s="11" t="s">
        <v>26</v>
      </c>
      <c r="C7" s="11">
        <v>0.35487600000000002</v>
      </c>
      <c r="D7" s="3"/>
      <c r="F7" s="3" t="s">
        <v>15</v>
      </c>
      <c r="G7" s="4">
        <v>0</v>
      </c>
      <c r="H7" s="3" t="s">
        <v>15</v>
      </c>
      <c r="I7" s="4">
        <v>0</v>
      </c>
    </row>
    <row r="8" spans="2:9" x14ac:dyDescent="0.3">
      <c r="B8" s="11" t="s">
        <v>19</v>
      </c>
      <c r="C8" s="11">
        <v>0.71261699999999994</v>
      </c>
      <c r="D8" s="7"/>
      <c r="F8" s="3" t="s">
        <v>16</v>
      </c>
      <c r="G8" s="4">
        <v>0</v>
      </c>
      <c r="H8" s="3" t="s">
        <v>16</v>
      </c>
      <c r="I8" s="4">
        <v>0</v>
      </c>
    </row>
    <row r="9" spans="2:9" x14ac:dyDescent="0.3">
      <c r="B9" s="11" t="s">
        <v>6</v>
      </c>
      <c r="C9" s="11">
        <v>212</v>
      </c>
      <c r="D9" s="3"/>
      <c r="F9" s="2" t="s">
        <v>17</v>
      </c>
      <c r="G9" s="1">
        <f>530/4 - (G13 - 530/4)</f>
        <v>54.149999105787231</v>
      </c>
      <c r="H9" s="2" t="s">
        <v>17</v>
      </c>
      <c r="I9" s="1">
        <f xml:space="preserve"> 530/2-I13</f>
        <v>54.149999105787231</v>
      </c>
    </row>
    <row r="10" spans="2:9" x14ac:dyDescent="0.3">
      <c r="B10" s="11" t="s">
        <v>7</v>
      </c>
      <c r="C10" s="11">
        <v>318</v>
      </c>
      <c r="D10" s="7"/>
      <c r="F10" s="18" t="s">
        <v>14</v>
      </c>
      <c r="G10" s="19"/>
      <c r="H10" s="18" t="s">
        <v>13</v>
      </c>
      <c r="I10" s="19"/>
    </row>
    <row r="11" spans="2:9" x14ac:dyDescent="0.3">
      <c r="B11" s="11" t="s">
        <v>0</v>
      </c>
      <c r="C11" s="11">
        <v>530</v>
      </c>
      <c r="D11" s="3"/>
      <c r="F11" s="3" t="s">
        <v>15</v>
      </c>
      <c r="G11" s="4">
        <f>(C8*C11*C5/C15)/(1-C3/C15*C8)</f>
        <v>263.55985899031498</v>
      </c>
      <c r="H11" s="3" t="s">
        <v>15</v>
      </c>
      <c r="I11" s="4">
        <f>(C8*C11*C5/C15)/(1-C3/C15*C8)</f>
        <v>263.55985899031498</v>
      </c>
    </row>
    <row r="12" spans="2:9" x14ac:dyDescent="0.3">
      <c r="B12" s="11" t="s">
        <v>1</v>
      </c>
      <c r="C12" s="11">
        <v>40</v>
      </c>
      <c r="D12" s="2"/>
      <c r="F12" s="3" t="s">
        <v>16</v>
      </c>
      <c r="G12" s="4">
        <v>0</v>
      </c>
      <c r="H12" s="3" t="s">
        <v>16</v>
      </c>
      <c r="I12" s="4">
        <v>0</v>
      </c>
    </row>
    <row r="13" spans="2:9" x14ac:dyDescent="0.3">
      <c r="B13" s="11" t="s">
        <v>2</v>
      </c>
      <c r="C13" s="11">
        <v>60</v>
      </c>
      <c r="D13" s="7"/>
      <c r="F13" s="2" t="s">
        <v>17</v>
      </c>
      <c r="G13" s="1">
        <f>C11*(C4/C15-(C7/C6)*(C3/C15))</f>
        <v>210.85000089421277</v>
      </c>
      <c r="H13" s="2" t="s">
        <v>17</v>
      </c>
      <c r="I13" s="1">
        <f>C11*(C4/C15-(C7/C6)*(C3/C15))</f>
        <v>210.85000089421277</v>
      </c>
    </row>
    <row r="14" spans="2:9" x14ac:dyDescent="0.3">
      <c r="B14" s="12" t="s">
        <v>5</v>
      </c>
      <c r="C14" s="12">
        <v>10</v>
      </c>
      <c r="D14" s="3"/>
    </row>
    <row r="15" spans="2:9" x14ac:dyDescent="0.3">
      <c r="B15" s="11" t="s">
        <v>3</v>
      </c>
      <c r="C15" s="12">
        <v>61</v>
      </c>
      <c r="D15" s="2"/>
    </row>
    <row r="17" spans="1:10" ht="15.6" x14ac:dyDescent="0.35">
      <c r="B17" s="31" t="s">
        <v>33</v>
      </c>
      <c r="C17" s="31">
        <v>407.37</v>
      </c>
      <c r="D17" s="5"/>
      <c r="F17" s="21" t="s">
        <v>36</v>
      </c>
      <c r="G17" s="22"/>
      <c r="H17" s="22"/>
      <c r="I17" s="23"/>
    </row>
    <row r="18" spans="1:10" ht="22.2" customHeight="1" x14ac:dyDescent="0.3">
      <c r="A18" s="8"/>
      <c r="B18" s="31" t="s">
        <v>34</v>
      </c>
      <c r="C18" s="32">
        <v>586.71</v>
      </c>
      <c r="D18" s="9"/>
      <c r="F18" s="24" t="s">
        <v>21</v>
      </c>
      <c r="G18" s="25"/>
      <c r="H18" s="25"/>
      <c r="I18" s="26"/>
    </row>
    <row r="19" spans="1:10" ht="21" customHeight="1" x14ac:dyDescent="0.35">
      <c r="B19" s="32" t="s">
        <v>38</v>
      </c>
      <c r="C19" s="31">
        <f>C22*C17/C30</f>
        <v>283.93689000000001</v>
      </c>
      <c r="D19" s="5"/>
      <c r="F19" s="27"/>
      <c r="G19" s="28"/>
      <c r="H19" s="28"/>
      <c r="I19" s="29"/>
    </row>
    <row r="20" spans="1:10" ht="15.6" x14ac:dyDescent="0.35">
      <c r="B20" s="32" t="s">
        <v>37</v>
      </c>
      <c r="C20" s="31">
        <f>C23*C18/C30</f>
        <v>158.41170000000002</v>
      </c>
      <c r="D20" s="9"/>
      <c r="F20" s="18" t="s">
        <v>11</v>
      </c>
      <c r="G20" s="19"/>
      <c r="H20" s="18" t="s">
        <v>12</v>
      </c>
      <c r="I20" s="19"/>
    </row>
    <row r="21" spans="1:10" ht="15.6" x14ac:dyDescent="0.35">
      <c r="B21" s="31" t="s">
        <v>28</v>
      </c>
      <c r="C21" s="32">
        <f>2*C20</f>
        <v>316.82340000000005</v>
      </c>
      <c r="D21" s="5"/>
      <c r="F21" s="3" t="s">
        <v>15</v>
      </c>
      <c r="G21" s="4">
        <f>C27*(C24+(C28*C25*C31)/C32)</f>
        <v>521.58950819672134</v>
      </c>
      <c r="H21" s="3" t="s">
        <v>15</v>
      </c>
      <c r="I21" s="4">
        <f>C27*(C24+(C28*C25*C31)/C32)</f>
        <v>521.58950819672134</v>
      </c>
      <c r="J21" t="s">
        <v>47</v>
      </c>
    </row>
    <row r="22" spans="1:10" x14ac:dyDescent="0.3">
      <c r="B22" s="31" t="s">
        <v>31</v>
      </c>
      <c r="C22" s="31">
        <v>6.97</v>
      </c>
      <c r="D22" s="9"/>
      <c r="F22" s="3" t="s">
        <v>16</v>
      </c>
      <c r="G22" s="4">
        <v>0</v>
      </c>
      <c r="H22" s="3" t="s">
        <v>16</v>
      </c>
      <c r="I22" s="4">
        <v>0</v>
      </c>
    </row>
    <row r="23" spans="1:10" x14ac:dyDescent="0.3">
      <c r="B23" s="33" t="s">
        <v>32</v>
      </c>
      <c r="C23" s="31">
        <v>2.7</v>
      </c>
      <c r="D23" s="5"/>
      <c r="F23" s="2" t="s">
        <v>17</v>
      </c>
      <c r="G23" s="1">
        <f xml:space="preserve"> C24+(C28*C25*C31)/C32</f>
        <v>389.24590163934425</v>
      </c>
      <c r="H23" s="2" t="s">
        <v>17</v>
      </c>
      <c r="I23" s="1">
        <f xml:space="preserve"> C24+(C28*C25*C31)/C32</f>
        <v>389.24590163934425</v>
      </c>
    </row>
    <row r="24" spans="1:10" ht="15.6" x14ac:dyDescent="0.35">
      <c r="B24" s="31" t="s">
        <v>46</v>
      </c>
      <c r="C24" s="31">
        <v>212</v>
      </c>
      <c r="D24" s="9"/>
      <c r="F24" s="18" t="s">
        <v>14</v>
      </c>
      <c r="G24" s="19"/>
      <c r="H24" s="18" t="s">
        <v>13</v>
      </c>
      <c r="I24" s="19"/>
    </row>
    <row r="25" spans="1:10" ht="15.6" x14ac:dyDescent="0.35">
      <c r="B25" s="31" t="s">
        <v>35</v>
      </c>
      <c r="C25" s="31">
        <v>1.7</v>
      </c>
      <c r="D25" s="5">
        <f>(C26+C21)/C28</f>
        <v>1.539638913624221</v>
      </c>
      <c r="F25" s="3" t="s">
        <v>15</v>
      </c>
      <c r="G25" s="4">
        <f>C27*(C33+(C28*C25*C31)/C32)</f>
        <v>663.6295081967213</v>
      </c>
      <c r="H25" s="3" t="s">
        <v>15</v>
      </c>
      <c r="I25" s="4">
        <f>C27*(C33+(C28*C25*C31)/C32)</f>
        <v>663.6295081967213</v>
      </c>
    </row>
    <row r="26" spans="1:10" ht="15.6" x14ac:dyDescent="0.35">
      <c r="B26" s="34" t="s">
        <v>22</v>
      </c>
      <c r="C26" s="35">
        <f>(C27*(C24+(C31/C32)*C21))/(1-C27*C31/C32)</f>
        <v>499.18522422083709</v>
      </c>
      <c r="D26" s="9"/>
      <c r="F26" s="3" t="s">
        <v>16</v>
      </c>
      <c r="G26" s="4">
        <v>0</v>
      </c>
      <c r="H26" s="3" t="s">
        <v>16</v>
      </c>
      <c r="I26" s="4">
        <v>0</v>
      </c>
    </row>
    <row r="27" spans="1:10" ht="15.6" x14ac:dyDescent="0.35">
      <c r="B27" s="31" t="s">
        <v>27</v>
      </c>
      <c r="C27" s="32">
        <v>1.34</v>
      </c>
      <c r="D27" s="5"/>
      <c r="F27" s="2" t="s">
        <v>17</v>
      </c>
      <c r="G27" s="4"/>
      <c r="H27" s="2" t="s">
        <v>17</v>
      </c>
      <c r="I27" s="4"/>
    </row>
    <row r="28" spans="1:10" x14ac:dyDescent="0.3">
      <c r="B28" s="31" t="s">
        <v>30</v>
      </c>
      <c r="C28" s="31">
        <v>530</v>
      </c>
      <c r="D28" s="6"/>
    </row>
    <row r="29" spans="1:10" x14ac:dyDescent="0.3">
      <c r="B29" s="31" t="s">
        <v>20</v>
      </c>
      <c r="C29" s="31">
        <v>32.174100000000003</v>
      </c>
      <c r="D29" s="6"/>
    </row>
    <row r="30" spans="1:10" x14ac:dyDescent="0.3">
      <c r="B30" s="34" t="s">
        <v>39</v>
      </c>
      <c r="C30" s="34">
        <v>10</v>
      </c>
      <c r="D30" s="6"/>
    </row>
    <row r="31" spans="1:10" x14ac:dyDescent="0.3">
      <c r="B31" s="31" t="s">
        <v>4</v>
      </c>
      <c r="C31" s="31">
        <v>12</v>
      </c>
      <c r="D31" s="3"/>
    </row>
    <row r="32" spans="1:10" x14ac:dyDescent="0.3">
      <c r="B32" s="31" t="s">
        <v>3</v>
      </c>
      <c r="C32" s="34">
        <v>61</v>
      </c>
      <c r="D32" s="2"/>
    </row>
    <row r="33" spans="2:9" ht="15.6" x14ac:dyDescent="0.35">
      <c r="B33" s="31" t="s">
        <v>42</v>
      </c>
      <c r="C33" s="31">
        <v>318</v>
      </c>
      <c r="D33" s="5"/>
    </row>
    <row r="34" spans="2:9" x14ac:dyDescent="0.3">
      <c r="B34" s="17"/>
      <c r="C34" s="17"/>
    </row>
    <row r="35" spans="2:9" ht="15.6" x14ac:dyDescent="0.35">
      <c r="B35" s="11" t="s">
        <v>43</v>
      </c>
      <c r="C35" s="11">
        <v>1</v>
      </c>
      <c r="D35" s="5"/>
      <c r="F35" s="21" t="s">
        <v>40</v>
      </c>
      <c r="G35" s="22"/>
      <c r="H35" s="22"/>
      <c r="I35" s="23"/>
    </row>
    <row r="36" spans="2:9" ht="27.6" customHeight="1" x14ac:dyDescent="0.35">
      <c r="B36" s="11" t="s">
        <v>44</v>
      </c>
      <c r="C36" s="13"/>
      <c r="D36" s="9"/>
      <c r="F36" s="24" t="s">
        <v>41</v>
      </c>
      <c r="G36" s="25"/>
      <c r="H36" s="25"/>
      <c r="I36" s="26"/>
    </row>
    <row r="37" spans="2:9" ht="23.4" customHeight="1" x14ac:dyDescent="0.35">
      <c r="B37" s="11" t="s">
        <v>45</v>
      </c>
      <c r="C37" s="11"/>
      <c r="D37" s="5"/>
      <c r="F37" s="27"/>
      <c r="G37" s="28"/>
      <c r="H37" s="28"/>
      <c r="I37" s="29"/>
    </row>
    <row r="38" spans="2:9" x14ac:dyDescent="0.3">
      <c r="B38" s="13"/>
      <c r="C38" s="11"/>
      <c r="D38" s="9"/>
      <c r="F38" s="18" t="s">
        <v>11</v>
      </c>
      <c r="G38" s="19"/>
      <c r="H38" s="18" t="s">
        <v>12</v>
      </c>
      <c r="I38" s="19"/>
    </row>
    <row r="39" spans="2:9" x14ac:dyDescent="0.3">
      <c r="B39" s="11"/>
      <c r="C39" s="13"/>
      <c r="D39" s="5"/>
      <c r="F39" s="3" t="s">
        <v>15</v>
      </c>
      <c r="G39" s="4">
        <v>0</v>
      </c>
      <c r="H39" s="3" t="s">
        <v>15</v>
      </c>
      <c r="I39" s="4">
        <v>0</v>
      </c>
    </row>
    <row r="40" spans="2:9" x14ac:dyDescent="0.3">
      <c r="B40" s="11"/>
      <c r="C40" s="11"/>
      <c r="D40" s="9"/>
      <c r="F40" s="3" t="s">
        <v>16</v>
      </c>
      <c r="G40" s="4"/>
      <c r="H40" s="3" t="s">
        <v>16</v>
      </c>
      <c r="I40" s="4"/>
    </row>
    <row r="41" spans="2:9" x14ac:dyDescent="0.3">
      <c r="B41" s="14"/>
      <c r="C41" s="11"/>
      <c r="D41" s="5"/>
      <c r="F41" s="2" t="s">
        <v>17</v>
      </c>
      <c r="G41" s="1"/>
      <c r="H41" s="2" t="s">
        <v>17</v>
      </c>
      <c r="I41" s="1"/>
    </row>
    <row r="42" spans="2:9" x14ac:dyDescent="0.3">
      <c r="B42" s="11"/>
      <c r="C42" s="11"/>
      <c r="D42" s="9"/>
      <c r="F42" s="18" t="s">
        <v>14</v>
      </c>
      <c r="G42" s="19"/>
      <c r="H42" s="18" t="s">
        <v>13</v>
      </c>
      <c r="I42" s="19"/>
    </row>
    <row r="43" spans="2:9" x14ac:dyDescent="0.3">
      <c r="B43" s="11"/>
      <c r="C43" s="11"/>
      <c r="D43" s="5"/>
      <c r="F43" s="3" t="s">
        <v>15</v>
      </c>
      <c r="G43" s="4">
        <v>0</v>
      </c>
      <c r="H43" s="3" t="s">
        <v>15</v>
      </c>
      <c r="I43" s="4">
        <v>0</v>
      </c>
    </row>
    <row r="44" spans="2:9" x14ac:dyDescent="0.3">
      <c r="B44" s="12"/>
      <c r="C44" s="16"/>
      <c r="D44" s="9"/>
      <c r="F44" s="3" t="s">
        <v>16</v>
      </c>
      <c r="G44" s="4"/>
      <c r="H44" s="3" t="s">
        <v>16</v>
      </c>
      <c r="I44" s="4"/>
    </row>
    <row r="45" spans="2:9" x14ac:dyDescent="0.3">
      <c r="B45" s="11"/>
      <c r="C45" s="13"/>
      <c r="D45" s="5"/>
      <c r="F45" s="2" t="s">
        <v>17</v>
      </c>
      <c r="G45" s="1"/>
      <c r="H45" s="2" t="s">
        <v>17</v>
      </c>
      <c r="I45" s="1"/>
    </row>
    <row r="46" spans="2:9" x14ac:dyDescent="0.3">
      <c r="B46" s="11"/>
      <c r="C46" s="11"/>
      <c r="D46" s="6"/>
    </row>
    <row r="47" spans="2:9" x14ac:dyDescent="0.3">
      <c r="B47" s="11"/>
      <c r="C47" s="11"/>
      <c r="D47" s="6"/>
    </row>
    <row r="48" spans="2:9" x14ac:dyDescent="0.3">
      <c r="B48" s="12"/>
      <c r="C48" s="12"/>
      <c r="D48" s="6"/>
    </row>
    <row r="49" spans="2:4" x14ac:dyDescent="0.3">
      <c r="B49" s="11"/>
      <c r="C49" s="11"/>
      <c r="D49" s="3"/>
    </row>
    <row r="50" spans="2:4" x14ac:dyDescent="0.3">
      <c r="B50" s="11"/>
      <c r="C50" s="12"/>
      <c r="D50" s="2"/>
    </row>
    <row r="51" spans="2:4" x14ac:dyDescent="0.3">
      <c r="B51" s="11"/>
      <c r="C51" s="11"/>
      <c r="D51" s="5"/>
    </row>
  </sheetData>
  <sortState xmlns:xlrd2="http://schemas.microsoft.com/office/spreadsheetml/2017/richdata2" ref="B16:C28">
    <sortCondition ref="B16:B28"/>
  </sortState>
  <mergeCells count="19">
    <mergeCell ref="F35:I35"/>
    <mergeCell ref="F36:I37"/>
    <mergeCell ref="F38:G38"/>
    <mergeCell ref="H38:I38"/>
    <mergeCell ref="F42:G42"/>
    <mergeCell ref="H42:I42"/>
    <mergeCell ref="F20:G20"/>
    <mergeCell ref="H20:I20"/>
    <mergeCell ref="F24:G24"/>
    <mergeCell ref="H24:I24"/>
    <mergeCell ref="F1:I1"/>
    <mergeCell ref="F3:I3"/>
    <mergeCell ref="F4:I5"/>
    <mergeCell ref="F6:G6"/>
    <mergeCell ref="H6:I6"/>
    <mergeCell ref="F10:G10"/>
    <mergeCell ref="H10:I10"/>
    <mergeCell ref="F17:I17"/>
    <mergeCell ref="F18:I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Raye Lagman</dc:creator>
  <cp:lastModifiedBy>Jessica Raye Lagman</cp:lastModifiedBy>
  <dcterms:created xsi:type="dcterms:W3CDTF">2023-07-13T08:55:38Z</dcterms:created>
  <dcterms:modified xsi:type="dcterms:W3CDTF">2023-08-08T00:04:16Z</dcterms:modified>
</cp:coreProperties>
</file>