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ts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key" sheetId="3" state="visible" r:id="rId3"/>
  </sheets>
  <definedNames>
    <definedName name="_xlnm._FilterDatabase" localSheetId="0" hidden="1">'Variants'!$A$1:$AV$23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rgb="FFFFDEE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ECD9EF"/>
        <bgColor indexed="64"/>
      </patternFill>
    </fill>
    <fill>
      <patternFill patternType="solid">
        <fgColor theme="5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49" fontId="1" fillId="2" borderId="1" applyAlignment="1" pivotButton="0" quotePrefix="0" xfId="0">
      <alignment horizontal="left" wrapText="1"/>
    </xf>
    <xf numFmtId="0" fontId="1" fillId="2" borderId="1" applyAlignment="1" pivotButton="0" quotePrefix="0" xfId="0">
      <alignment horizontal="left"/>
    </xf>
    <xf numFmtId="49" fontId="1" fillId="3" borderId="1" applyAlignment="1" pivotButton="0" quotePrefix="0" xfId="0">
      <alignment horizontal="left" wrapText="1"/>
    </xf>
    <xf numFmtId="49" fontId="1" fillId="4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left" wrapText="1"/>
    </xf>
    <xf numFmtId="0" fontId="1" fillId="5" borderId="1" applyAlignment="1" pivotButton="0" quotePrefix="0" xfId="0">
      <alignment horizontal="left"/>
    </xf>
    <xf numFmtId="0" fontId="1" fillId="6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3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5" customWidth="1" min="5" max="5"/>
    <col width="5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1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8" customWidth="1" min="38" max="38"/>
    <col width="7" customWidth="1" min="39" max="39"/>
    <col width="7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6" customWidth="1" min="46" max="46"/>
    <col width="12" customWidth="1" min="47" max="47"/>
    <col width="7" customWidth="1" min="48" max="48"/>
  </cols>
  <sheetData>
    <row r="1">
      <c r="A1" s="1" t="inlineStr">
        <is>
          <t>Gene</t>
        </is>
      </c>
      <c r="B1" s="1" t="inlineStr">
        <is>
          <t>Chromosome</t>
        </is>
      </c>
      <c r="C1" s="1" t="inlineStr">
        <is>
          <t>Genomic coordinate HG19</t>
        </is>
      </c>
      <c r="D1" s="1" t="inlineStr">
        <is>
          <t>Genomic coordinate HG38</t>
        </is>
      </c>
      <c r="E1" s="1" t="inlineStr">
        <is>
          <t>Ref</t>
        </is>
      </c>
      <c r="F1" s="1" t="inlineStr">
        <is>
          <t>Alt</t>
        </is>
      </c>
      <c r="G1" s="1" t="inlineStr">
        <is>
          <t>Proband Genotype</t>
        </is>
      </c>
      <c r="H1" s="1" t="inlineStr">
        <is>
          <t>Maternal Genotype</t>
        </is>
      </c>
      <c r="I1" s="1" t="inlineStr">
        <is>
          <t>Paternal Genotype</t>
        </is>
      </c>
      <c r="J1" s="1" t="inlineStr">
        <is>
          <t>cPos</t>
        </is>
      </c>
      <c r="K1" s="1" t="inlineStr">
        <is>
          <t>pPos</t>
        </is>
      </c>
      <c r="L1" s="1" t="inlineStr">
        <is>
          <t>Worst Annotation</t>
        </is>
      </c>
      <c r="M1" s="2" t="inlineStr">
        <is>
          <t>RefSeq Transcript (Worst Annotation)</t>
        </is>
      </c>
      <c r="N1" s="2" t="inlineStr">
        <is>
          <t>Variant Exon/Intron # (Worst Annotation)</t>
        </is>
      </c>
      <c r="O1" s="2" t="inlineStr">
        <is>
          <t>Total Exons (Worst Annotation)</t>
        </is>
      </c>
      <c r="P1" s="2" t="inlineStr">
        <is>
          <t>RefSeq Transcript (Canonical)</t>
        </is>
      </c>
      <c r="Q1" s="2" t="inlineStr">
        <is>
          <t>Variant Exon/Intron # (Canonical)</t>
        </is>
      </c>
      <c r="R1" s="2" t="inlineStr">
        <is>
          <t>Total Exons (Canonical)</t>
        </is>
      </c>
      <c r="S1" s="3" t="inlineStr">
        <is>
          <t>Var Allele Count</t>
        </is>
      </c>
      <c r="T1" s="3" t="inlineStr">
        <is>
          <t>Tot Allele Count</t>
        </is>
      </c>
      <c r="U1" s="3" t="inlineStr">
        <is>
          <t>Strand Bias Odds Ratio</t>
        </is>
      </c>
      <c r="V1" s="3" t="inlineStr">
        <is>
          <t>Mapping Quality Score</t>
        </is>
      </c>
      <c r="W1" s="3" t="inlineStr">
        <is>
          <t>Variant Call Quality Score</t>
        </is>
      </c>
      <c r="X1" s="4" t="inlineStr">
        <is>
          <t>GnomAD AF (overall)</t>
        </is>
      </c>
      <c r="Y1" s="4" t="inlineStr">
        <is>
          <t>GnomAD AF (exomes)</t>
        </is>
      </c>
      <c r="Z1" s="4" t="inlineStr">
        <is>
          <t>GnomAD AF (genomes)</t>
        </is>
      </c>
      <c r="AA1" s="4" t="inlineStr">
        <is>
          <t>gnomAD PopMax #1</t>
        </is>
      </c>
      <c r="AB1" s="4" t="inlineStr">
        <is>
          <t>gnomAD PopMax #1 Ancestry</t>
        </is>
      </c>
      <c r="AC1" s="5" t="inlineStr">
        <is>
          <t>OMIM Phenotype(s)</t>
        </is>
      </c>
      <c r="AD1" s="5" t="inlineStr">
        <is>
          <t>pLI</t>
        </is>
      </c>
      <c r="AE1" s="5" t="inlineStr">
        <is>
          <t>HGMD Classification</t>
        </is>
      </c>
      <c r="AF1" s="6" t="inlineStr">
        <is>
          <t>HGMD Associated PMIDs</t>
        </is>
      </c>
      <c r="AG1" s="6" t="inlineStr">
        <is>
          <t>ClinVar Link</t>
        </is>
      </c>
      <c r="AH1" s="7" t="inlineStr">
        <is>
          <t>Evolutionary Conservation (amino acid)</t>
        </is>
      </c>
      <c r="AI1" s="7" t="inlineStr">
        <is>
          <t>Polyphen</t>
        </is>
      </c>
      <c r="AJ1" s="7" t="inlineStr">
        <is>
          <t>SIFT</t>
        </is>
      </c>
      <c r="AK1" s="7" t="inlineStr">
        <is>
          <t>Mutation Taster</t>
        </is>
      </c>
      <c r="AL1" s="7" t="inlineStr">
        <is>
          <t>FATHMM</t>
        </is>
      </c>
      <c r="AM1" s="7" t="inlineStr">
        <is>
          <t>REVEL</t>
        </is>
      </c>
      <c r="AN1" s="7" t="inlineStr">
        <is>
          <t>CADD</t>
        </is>
      </c>
      <c r="AO1" s="7" t="inlineStr">
        <is>
          <t>MutationAssessor</t>
        </is>
      </c>
      <c r="AP1" s="8" t="inlineStr">
        <is>
          <t>Distance From Intron/Exon Boundary (Worst Annotation)</t>
        </is>
      </c>
      <c r="AQ1" s="8" t="inlineStr">
        <is>
          <t>Distance From Intron/Exon Boundary (Canonical)</t>
        </is>
      </c>
      <c r="AR1" s="8" t="inlineStr">
        <is>
          <t>MaxEntScan</t>
        </is>
      </c>
      <c r="AS1" t="inlineStr">
        <is>
          <t>check tags</t>
        </is>
      </c>
      <c r="AT1" t="inlineStr">
        <is>
          <t>tags</t>
        </is>
      </c>
      <c r="AU1" t="inlineStr">
        <is>
          <t>tags with values</t>
        </is>
      </c>
      <c r="AV1" t="inlineStr">
        <is>
          <t>notes</t>
        </is>
      </c>
    </row>
    <row r="2">
      <c r="A2" s="1" t="inlineStr">
        <is>
          <t>NOTCH2</t>
        </is>
      </c>
      <c r="B2" s="1" t="inlineStr">
        <is>
          <t>chr1</t>
        </is>
      </c>
      <c r="C2" s="1" t="n">
        <v>120612006</v>
      </c>
      <c r="D2" s="1" t="inlineStr">
        <is>
          <t>chr1:120069392</t>
        </is>
      </c>
      <c r="E2" s="1" t="inlineStr">
        <is>
          <t>G</t>
        </is>
      </c>
      <c r="F2" s="1" t="inlineStr">
        <is>
          <t>C</t>
        </is>
      </c>
      <c r="G2" s="1" t="inlineStr">
        <is>
          <t>G/A</t>
        </is>
      </c>
      <c r="H2" s="1" t="inlineStr">
        <is>
          <t>G/A</t>
        </is>
      </c>
      <c r="I2" s="1" t="inlineStr">
        <is>
          <t>G/C</t>
        </is>
      </c>
      <c r="J2" s="1" t="inlineStr">
        <is>
          <t>c.15C&gt;G,c.15C&gt;T</t>
        </is>
      </c>
      <c r="K2" s="1" t="inlineStr">
        <is>
          <t>p.R5=</t>
        </is>
      </c>
      <c r="L2" s="1" t="inlineStr">
        <is>
          <t>synonymous_variant</t>
        </is>
      </c>
      <c r="M2" s="2" t="n"/>
      <c r="N2" s="2" t="inlineStr">
        <is>
          <t>1,1</t>
        </is>
      </c>
      <c r="O2" s="2" t="inlineStr">
        <is>
          <t>34,22</t>
        </is>
      </c>
      <c r="P2" s="2" t="n"/>
      <c r="Q2" s="2" t="inlineStr">
        <is>
          <t>1</t>
        </is>
      </c>
      <c r="R2" s="2" t="inlineStr">
        <is>
          <t>34</t>
        </is>
      </c>
      <c r="S2" s="3" t="inlineStr">
        <is>
          <t>G:44,A:22</t>
        </is>
      </c>
      <c r="T2" s="3" t="n">
        <v>66</v>
      </c>
      <c r="U2" s="3" t="n"/>
      <c r="V2" s="3" t="n"/>
      <c r="W2" s="3" t="n"/>
      <c r="X2" s="4" t="n">
        <v>0.00782828734419428</v>
      </c>
      <c r="Y2" s="4" t="n">
        <v>0.007619222005208333</v>
      </c>
      <c r="Z2" s="4" t="n">
        <v>0.0093468302054086</v>
      </c>
      <c r="AA2" s="4" t="inlineStr">
        <is>
          <t>NFE: 0.01220 [104984]</t>
        </is>
      </c>
      <c r="AB2" s="4" t="n"/>
      <c r="AC2" s="5" t="n"/>
      <c r="AD2" s="5" t="inlineStr">
        <is>
          <t>1.0</t>
        </is>
      </c>
      <c r="AE2" s="5" t="n"/>
      <c r="AF2" s="6" t="n"/>
      <c r="AG2" s="6">
        <f>HYPERLINK("https://www.ncbi.nlm.nih.gov/clinvar/variation/193452/","https://www.ncbi.nlm.nih.gov/clinvar/variation/193452/")</f>
        <v/>
      </c>
      <c r="AH2" s="7" t="inlineStr">
        <is>
          <t>gerp_n=2.9 gerp_r_s=1.95</t>
        </is>
      </c>
      <c r="AI2" s="7" t="n"/>
      <c r="AJ2" s="7" t="n"/>
      <c r="AK2" s="7" t="n"/>
      <c r="AL2" s="7" t="n"/>
      <c r="AM2" s="7" t="n"/>
      <c r="AN2" s="7" t="n"/>
      <c r="AO2" s="7" t="n"/>
      <c r="AP2" s="8" t="inlineStr">
        <is>
          <t>58</t>
        </is>
      </c>
      <c r="AQ2" s="8" t="inlineStr">
        <is>
          <t>58</t>
        </is>
      </c>
      <c r="AR2" s="8" t="n"/>
    </row>
    <row r="3">
      <c r="A3" s="1" t="inlineStr">
        <is>
          <t>ALMS1</t>
        </is>
      </c>
      <c r="B3" s="1" t="inlineStr">
        <is>
          <t>chr2</t>
        </is>
      </c>
      <c r="C3" s="1" t="n">
        <v>73676961</v>
      </c>
      <c r="D3" s="1" t="inlineStr">
        <is>
          <t>chr2:73449834</t>
        </is>
      </c>
      <c r="E3" s="1" t="inlineStr">
        <is>
          <t>C</t>
        </is>
      </c>
      <c r="F3" s="1" t="inlineStr">
        <is>
          <t>G</t>
        </is>
      </c>
      <c r="G3" s="1" t="inlineStr">
        <is>
          <t>C/C</t>
        </is>
      </c>
      <c r="H3" s="1" t="inlineStr">
        <is>
          <t>C/G</t>
        </is>
      </c>
      <c r="I3" s="1" t="inlineStr">
        <is>
          <t>C/C</t>
        </is>
      </c>
      <c r="J3" s="1" t="inlineStr">
        <is>
          <t>c.3304C&gt;G</t>
        </is>
      </c>
      <c r="K3" s="1" t="inlineStr">
        <is>
          <t>p.P1102A,p.P1104A</t>
        </is>
      </c>
      <c r="L3" s="1" t="inlineStr">
        <is>
          <t>missense_variant</t>
        </is>
      </c>
      <c r="M3" s="2" t="n"/>
      <c r="N3" s="2" t="inlineStr">
        <is>
          <t>8,8,7,3</t>
        </is>
      </c>
      <c r="O3" s="2" t="inlineStr">
        <is>
          <t>23,10,22,18</t>
        </is>
      </c>
      <c r="P3" s="2" t="n"/>
      <c r="Q3" s="2" t="inlineStr">
        <is>
          <t>8</t>
        </is>
      </c>
      <c r="R3" s="2" t="inlineStr">
        <is>
          <t>23</t>
        </is>
      </c>
      <c r="S3" s="3" t="inlineStr">
        <is>
          <t>C:25</t>
        </is>
      </c>
      <c r="T3" s="3" t="n">
        <v>25</v>
      </c>
      <c r="U3" s="3" t="n"/>
      <c r="V3" s="3" t="n"/>
      <c r="W3" s="3" t="n"/>
      <c r="X3" s="4" t="n">
        <v>0.0005216856879462021</v>
      </c>
      <c r="Y3" s="4" t="n">
        <v>0.0005714929650020928</v>
      </c>
      <c r="Z3" s="4" t="n">
        <v>0.000127429117553361</v>
      </c>
      <c r="AA3" s="4" t="inlineStr">
        <is>
          <t>NFE: 0.00012 [127778]</t>
        </is>
      </c>
      <c r="AB3" s="4" t="n"/>
      <c r="AC3" s="5" t="n"/>
      <c r="AD3" s="5" t="inlineStr">
        <is>
          <t>0.0</t>
        </is>
      </c>
      <c r="AE3" s="5" t="n"/>
      <c r="AF3" s="6" t="n"/>
      <c r="AG3" s="6">
        <f>HYPERLINK("https://www.ncbi.nlm.nih.gov/clinvar/variation/459864/","https://www.ncbi.nlm.nih.gov/clinvar/variation/459864/")</f>
        <v/>
      </c>
      <c r="AH3" s="7" t="inlineStr">
        <is>
          <t>gerp_n=4.6 gerp_r_s=1.71</t>
        </is>
      </c>
      <c r="AI3" s="7" t="inlineStr">
        <is>
          <t>probably_damaging,benign</t>
        </is>
      </c>
      <c r="AJ3" s="7" t="inlineStr">
        <is>
          <t>deleterious,tolerated</t>
        </is>
      </c>
      <c r="AK3" s="7" t="inlineStr">
        <is>
          <t>N</t>
        </is>
      </c>
      <c r="AL3" s="7" t="n"/>
      <c r="AM3" s="7" t="inlineStr">
        <is>
          <t>0.036</t>
        </is>
      </c>
      <c r="AN3" s="7" t="inlineStr">
        <is>
          <t>15.72</t>
        </is>
      </c>
      <c r="AO3" s="7" t="n"/>
      <c r="AP3" s="8" t="inlineStr">
        <is>
          <t>1871</t>
        </is>
      </c>
      <c r="AQ3" s="8" t="inlineStr">
        <is>
          <t>1871</t>
        </is>
      </c>
      <c r="AR3" s="8" t="n"/>
    </row>
    <row r="4">
      <c r="A4" s="1" t="inlineStr">
        <is>
          <t>ALMS1</t>
        </is>
      </c>
      <c r="B4" s="1" t="inlineStr">
        <is>
          <t>chr2</t>
        </is>
      </c>
      <c r="C4" s="1" t="n">
        <v>73679956</v>
      </c>
      <c r="D4" s="1" t="inlineStr">
        <is>
          <t>chr2:73452829</t>
        </is>
      </c>
      <c r="E4" s="1" t="inlineStr">
        <is>
          <t>C</t>
        </is>
      </c>
      <c r="F4" s="1" t="inlineStr">
        <is>
          <t>T</t>
        </is>
      </c>
      <c r="G4" s="1" t="inlineStr">
        <is>
          <t>C/C</t>
        </is>
      </c>
      <c r="H4" s="1" t="inlineStr">
        <is>
          <t>C/T</t>
        </is>
      </c>
      <c r="I4" s="1" t="inlineStr">
        <is>
          <t>C/C</t>
        </is>
      </c>
      <c r="J4" s="1" t="inlineStr">
        <is>
          <t>c.6299C&gt;T</t>
        </is>
      </c>
      <c r="K4" s="1" t="inlineStr">
        <is>
          <t>p.S2100L,p.S2102L</t>
        </is>
      </c>
      <c r="L4" s="1" t="inlineStr">
        <is>
          <t>missense_variant</t>
        </is>
      </c>
      <c r="M4" s="2" t="n"/>
      <c r="N4" s="2" t="inlineStr">
        <is>
          <t>8,8,7,3</t>
        </is>
      </c>
      <c r="O4" s="2" t="inlineStr">
        <is>
          <t>23,10,22,18</t>
        </is>
      </c>
      <c r="P4" s="2" t="n"/>
      <c r="Q4" s="2" t="inlineStr">
        <is>
          <t>8</t>
        </is>
      </c>
      <c r="R4" s="2" t="inlineStr">
        <is>
          <t>23</t>
        </is>
      </c>
      <c r="S4" s="3" t="inlineStr">
        <is>
          <t>C:22</t>
        </is>
      </c>
      <c r="T4" s="3" t="n">
        <v>22</v>
      </c>
      <c r="U4" s="3" t="n"/>
      <c r="V4" s="3" t="n"/>
      <c r="W4" s="3" t="n"/>
      <c r="X4" s="4" t="n">
        <v>0.02594461326758787</v>
      </c>
      <c r="Y4" s="4" t="n">
        <v>0.02622398798420504</v>
      </c>
      <c r="Z4" s="4" t="n">
        <v>0.02373972340832324</v>
      </c>
      <c r="AA4" s="4" t="inlineStr">
        <is>
          <t>NFE: 0.03660 [127514]</t>
        </is>
      </c>
      <c r="AB4" s="4" t="n"/>
      <c r="AC4" s="5" t="n"/>
      <c r="AD4" s="5" t="inlineStr">
        <is>
          <t>0.0</t>
        </is>
      </c>
      <c r="AE4" s="5" t="inlineStr">
        <is>
          <t>DM?,DM</t>
        </is>
      </c>
      <c r="AF4" s="6" t="inlineStr">
        <is>
          <t>17594715,25296579</t>
        </is>
      </c>
      <c r="AG4" s="6">
        <f>HYPERLINK("https://www.ncbi.nlm.nih.gov/clinvar/variation/383773/","https://www.ncbi.nlm.nih.gov/clinvar/variation/383773/")</f>
        <v/>
      </c>
      <c r="AH4" s="7" t="inlineStr">
        <is>
          <t>gerp_n=4.26 gerp_r_s=3.36</t>
        </is>
      </c>
      <c r="AI4" s="7" t="inlineStr">
        <is>
          <t>possibly_damaging,probably_damaging</t>
        </is>
      </c>
      <c r="AJ4" s="7" t="inlineStr">
        <is>
          <t>deleterious</t>
        </is>
      </c>
      <c r="AK4" s="7" t="inlineStr">
        <is>
          <t>N</t>
        </is>
      </c>
      <c r="AL4" s="7" t="n"/>
      <c r="AM4" s="7" t="inlineStr">
        <is>
          <t>0.036</t>
        </is>
      </c>
      <c r="AN4" s="7" t="inlineStr">
        <is>
          <t>16.6</t>
        </is>
      </c>
      <c r="AO4" s="7" t="n"/>
      <c r="AP4" s="8" t="inlineStr">
        <is>
          <t>1238</t>
        </is>
      </c>
      <c r="AQ4" s="8" t="inlineStr">
        <is>
          <t>1238</t>
        </is>
      </c>
      <c r="AR4" s="8" t="n"/>
    </row>
    <row r="5">
      <c r="A5" s="1" t="inlineStr">
        <is>
          <t>LRP2</t>
        </is>
      </c>
      <c r="B5" s="1" t="inlineStr">
        <is>
          <t>chr2</t>
        </is>
      </c>
      <c r="C5" s="1" t="n">
        <v>170134296</v>
      </c>
      <c r="D5" s="1" t="inlineStr">
        <is>
          <t>chr2:169277786</t>
        </is>
      </c>
      <c r="E5" s="1" t="inlineStr">
        <is>
          <t>C</t>
        </is>
      </c>
      <c r="F5" s="1" t="inlineStr">
        <is>
          <t>T</t>
        </is>
      </c>
      <c r="G5" s="1" t="inlineStr">
        <is>
          <t>C/C</t>
        </is>
      </c>
      <c r="H5" s="1" t="inlineStr">
        <is>
          <t>C/T</t>
        </is>
      </c>
      <c r="I5" s="1" t="inlineStr">
        <is>
          <t>C/C</t>
        </is>
      </c>
      <c r="J5" s="1" t="inlineStr">
        <is>
          <t>c.1731G&gt;A</t>
        </is>
      </c>
      <c r="K5" s="1" t="inlineStr">
        <is>
          <t>p.R577=</t>
        </is>
      </c>
      <c r="L5" s="1" t="inlineStr">
        <is>
          <t>synonymous_variant</t>
        </is>
      </c>
      <c r="M5" s="2" t="n"/>
      <c r="N5" s="2" t="inlineStr">
        <is>
          <t>13,13</t>
        </is>
      </c>
      <c r="O5" s="2" t="inlineStr">
        <is>
          <t>79,51</t>
        </is>
      </c>
      <c r="P5" s="2" t="n"/>
      <c r="Q5" s="2" t="inlineStr">
        <is>
          <t>13</t>
        </is>
      </c>
      <c r="R5" s="2" t="inlineStr">
        <is>
          <t>79</t>
        </is>
      </c>
      <c r="S5" s="3" t="inlineStr">
        <is>
          <t>C:24</t>
        </is>
      </c>
      <c r="T5" s="3" t="n">
        <v>24</v>
      </c>
      <c r="U5" s="3" t="n"/>
      <c r="V5" s="3" t="n"/>
      <c r="W5" s="3" t="n"/>
      <c r="X5" s="4" t="n">
        <v>0.0004881465288537046</v>
      </c>
      <c r="Y5" s="4" t="n">
        <v>0.000497401574176502</v>
      </c>
      <c r="Z5" s="4" t="n">
        <v>0.0004140654860491783</v>
      </c>
      <c r="AA5" s="4" t="inlineStr">
        <is>
          <t>NFE: 0.00031 [129034]</t>
        </is>
      </c>
      <c r="AB5" s="4" t="n"/>
      <c r="AC5" s="5" t="n"/>
      <c r="AD5" s="5" t="inlineStr">
        <is>
          <t>1.0</t>
        </is>
      </c>
      <c r="AE5" s="5" t="n"/>
      <c r="AF5" s="6" t="n"/>
      <c r="AG5" s="6">
        <f>HYPERLINK("https://www.ncbi.nlm.nih.gov/clinvar/variation/737826/","https://www.ncbi.nlm.nih.gov/clinvar/variation/737826/")</f>
        <v/>
      </c>
      <c r="AH5" s="7" t="inlineStr">
        <is>
          <t>gerp_n=5.7 gerp_r_s=-11.4</t>
        </is>
      </c>
      <c r="AI5" s="7" t="n"/>
      <c r="AJ5" s="7" t="n"/>
      <c r="AK5" s="7" t="n"/>
      <c r="AL5" s="7" t="n"/>
      <c r="AM5" s="7" t="n"/>
      <c r="AN5" s="7" t="n"/>
      <c r="AO5" s="7" t="n"/>
      <c r="AP5" s="8" t="inlineStr">
        <is>
          <t>41</t>
        </is>
      </c>
      <c r="AQ5" s="8" t="inlineStr">
        <is>
          <t>41</t>
        </is>
      </c>
      <c r="AR5" s="8" t="n"/>
    </row>
    <row r="6">
      <c r="A6" s="1" t="inlineStr">
        <is>
          <t>KIT</t>
        </is>
      </c>
      <c r="B6" s="1" t="inlineStr">
        <is>
          <t>chr4</t>
        </is>
      </c>
      <c r="C6" s="1" t="n">
        <v>55569954</v>
      </c>
      <c r="D6" s="1" t="inlineStr">
        <is>
          <t>chr4:54703788</t>
        </is>
      </c>
      <c r="E6" s="1" t="inlineStr">
        <is>
          <t>C</t>
        </is>
      </c>
      <c r="F6" s="1" t="inlineStr">
        <is>
          <t>T</t>
        </is>
      </c>
      <c r="G6" s="1" t="inlineStr">
        <is>
          <t>C/T</t>
        </is>
      </c>
      <c r="H6" s="1" t="inlineStr">
        <is>
          <t>C/C</t>
        </is>
      </c>
      <c r="I6" s="1" t="inlineStr">
        <is>
          <t>C/T</t>
        </is>
      </c>
      <c r="J6" s="1" t="inlineStr">
        <is>
          <t>c.821C&gt;T,c.824C&gt;T</t>
        </is>
      </c>
      <c r="K6" s="1" t="inlineStr">
        <is>
          <t>p.T274M,p.T275M</t>
        </is>
      </c>
      <c r="L6" s="1" t="inlineStr">
        <is>
          <t>missense_variant</t>
        </is>
      </c>
      <c r="M6" s="2" t="n"/>
      <c r="N6" s="2" t="inlineStr">
        <is>
          <t>5</t>
        </is>
      </c>
      <c r="O6" s="2" t="inlineStr">
        <is>
          <t>21</t>
        </is>
      </c>
      <c r="P6" s="2" t="n"/>
      <c r="Q6" s="2" t="inlineStr">
        <is>
          <t>5</t>
        </is>
      </c>
      <c r="R6" s="2" t="inlineStr">
        <is>
          <t>21</t>
        </is>
      </c>
      <c r="S6" s="3" t="inlineStr">
        <is>
          <t>C:30,T:22</t>
        </is>
      </c>
      <c r="T6" s="3" t="n">
        <v>52</v>
      </c>
      <c r="U6" s="3" t="n"/>
      <c r="V6" s="3" t="n"/>
      <c r="W6" s="3" t="n"/>
      <c r="X6" s="4" t="n">
        <v>0.0004635199207416319</v>
      </c>
      <c r="Y6" s="4" t="n">
        <v>0.0004895639298848928</v>
      </c>
      <c r="Z6" s="4" t="n">
        <v>0.0002549719530851606</v>
      </c>
      <c r="AA6" s="4" t="inlineStr">
        <is>
          <t>AMR: 0.00093 [35430]</t>
        </is>
      </c>
      <c r="AB6" s="4" t="n"/>
      <c r="AC6" s="5" t="n"/>
      <c r="AD6" s="5" t="inlineStr">
        <is>
          <t>1.0</t>
        </is>
      </c>
      <c r="AE6" s="5" t="n"/>
      <c r="AF6" s="6" t="n"/>
      <c r="AG6" s="6">
        <f>HYPERLINK("https://www.ncbi.nlm.nih.gov/clinvar/variation/41604/","https://www.ncbi.nlm.nih.gov/clinvar/variation/41604/")</f>
        <v/>
      </c>
      <c r="AH6" s="7" t="inlineStr">
        <is>
          <t>gerp_n=5.77 gerp_r_s=1.21</t>
        </is>
      </c>
      <c r="AI6" s="7" t="inlineStr">
        <is>
          <t>possibly_damaging</t>
        </is>
      </c>
      <c r="AJ6" s="7" t="inlineStr">
        <is>
          <t>tolerated</t>
        </is>
      </c>
      <c r="AK6" s="7" t="inlineStr">
        <is>
          <t>N</t>
        </is>
      </c>
      <c r="AL6" s="7" t="inlineStr">
        <is>
          <t>T</t>
        </is>
      </c>
      <c r="AM6" s="7" t="inlineStr">
        <is>
          <t>0.038</t>
        </is>
      </c>
      <c r="AN6" s="7" t="inlineStr">
        <is>
          <t>17.17</t>
        </is>
      </c>
      <c r="AO6" s="7" t="inlineStr">
        <is>
          <t>M</t>
        </is>
      </c>
      <c r="AP6" s="8" t="inlineStr">
        <is>
          <t>64</t>
        </is>
      </c>
      <c r="AQ6" s="8" t="inlineStr">
        <is>
          <t>64</t>
        </is>
      </c>
      <c r="AR6" s="8" t="n"/>
    </row>
    <row r="7">
      <c r="A7" s="1" t="inlineStr">
        <is>
          <t>KIT</t>
        </is>
      </c>
      <c r="B7" s="1" t="inlineStr">
        <is>
          <t>chr4</t>
        </is>
      </c>
      <c r="C7" s="1" t="n">
        <v>55593464</v>
      </c>
      <c r="D7" s="1" t="inlineStr">
        <is>
          <t>chr4:54727298</t>
        </is>
      </c>
      <c r="E7" s="1" t="inlineStr">
        <is>
          <t>A</t>
        </is>
      </c>
      <c r="F7" s="1" t="inlineStr">
        <is>
          <t>C</t>
        </is>
      </c>
      <c r="G7" s="1" t="inlineStr">
        <is>
          <t>A/C</t>
        </is>
      </c>
      <c r="H7" s="1" t="inlineStr">
        <is>
          <t>A/C</t>
        </is>
      </c>
      <c r="I7" s="1" t="inlineStr">
        <is>
          <t>A/A</t>
        </is>
      </c>
      <c r="J7" s="1" t="inlineStr">
        <is>
          <t>c.1621A&gt;C,c.1624A&gt;C</t>
        </is>
      </c>
      <c r="K7" s="1" t="inlineStr">
        <is>
          <t>p.M541L,p.M542L</t>
        </is>
      </c>
      <c r="L7" s="1" t="inlineStr">
        <is>
          <t>missense_variant</t>
        </is>
      </c>
      <c r="M7" s="2" t="n"/>
      <c r="N7" s="2" t="inlineStr">
        <is>
          <t>10</t>
        </is>
      </c>
      <c r="O7" s="2" t="inlineStr">
        <is>
          <t>21</t>
        </is>
      </c>
      <c r="P7" s="2" t="n"/>
      <c r="Q7" s="2" t="inlineStr">
        <is>
          <t>10</t>
        </is>
      </c>
      <c r="R7" s="2" t="inlineStr">
        <is>
          <t>21</t>
        </is>
      </c>
      <c r="S7" s="3" t="inlineStr">
        <is>
          <t>A:17,C:15</t>
        </is>
      </c>
      <c r="T7" s="3" t="n">
        <v>32</v>
      </c>
      <c r="U7" s="3" t="n"/>
      <c r="V7" s="3" t="n"/>
      <c r="W7" s="3" t="n"/>
      <c r="X7" s="4" t="n">
        <v>0.07646904790550535</v>
      </c>
      <c r="Y7" s="4" t="n">
        <v>0.07714385802886874</v>
      </c>
      <c r="Z7" s="4" t="n">
        <v>0.0710690621814475</v>
      </c>
      <c r="AA7" s="4" t="inlineStr">
        <is>
          <t>NFE: 0.09686 [128946]</t>
        </is>
      </c>
      <c r="AB7" s="4" t="n"/>
      <c r="AC7" s="5" t="n"/>
      <c r="AD7" s="5" t="inlineStr">
        <is>
          <t>1.0</t>
        </is>
      </c>
      <c r="AE7" s="5" t="inlineStr">
        <is>
          <t>DM,DFP</t>
        </is>
      </c>
      <c r="AF7" s="6" t="inlineStr">
        <is>
          <t>17124503,18795925</t>
        </is>
      </c>
      <c r="AG7" s="6">
        <f>HYPERLINK("https://www.ncbi.nlm.nih.gov/clinvar/variation/41599/","https://www.ncbi.nlm.nih.gov/clinvar/variation/41599/")</f>
        <v/>
      </c>
      <c r="AH7" s="7" t="inlineStr">
        <is>
          <t>gerp_n=5.9 gerp_r_s=1.82</t>
        </is>
      </c>
      <c r="AI7" s="7" t="inlineStr">
        <is>
          <t>benign</t>
        </is>
      </c>
      <c r="AJ7" s="7" t="inlineStr">
        <is>
          <t>tolerated</t>
        </is>
      </c>
      <c r="AK7" s="7" t="inlineStr">
        <is>
          <t>N</t>
        </is>
      </c>
      <c r="AL7" s="7" t="inlineStr">
        <is>
          <t>T</t>
        </is>
      </c>
      <c r="AM7" s="7" t="inlineStr">
        <is>
          <t>0.419</t>
        </is>
      </c>
      <c r="AN7" s="7" t="inlineStr">
        <is>
          <t>21.6</t>
        </is>
      </c>
      <c r="AO7" s="7" t="inlineStr">
        <is>
          <t>N</t>
        </is>
      </c>
      <c r="AP7" s="8" t="inlineStr">
        <is>
          <t>26</t>
        </is>
      </c>
      <c r="AQ7" s="8" t="inlineStr">
        <is>
          <t>26</t>
        </is>
      </c>
      <c r="AR7" s="8" t="n"/>
    </row>
    <row r="8">
      <c r="A8" s="1" t="inlineStr">
        <is>
          <t>BDP1</t>
        </is>
      </c>
      <c r="B8" s="1" t="inlineStr">
        <is>
          <t>chr5</t>
        </is>
      </c>
      <c r="C8" s="1" t="n">
        <v>70818177</v>
      </c>
      <c r="D8" s="1" t="inlineStr">
        <is>
          <t>chr5:71522350</t>
        </is>
      </c>
      <c r="E8" s="1" t="inlineStr">
        <is>
          <t>G</t>
        </is>
      </c>
      <c r="F8" s="1" t="inlineStr">
        <is>
          <t>C</t>
        </is>
      </c>
      <c r="G8" s="1" t="inlineStr">
        <is>
          <t>G/C</t>
        </is>
      </c>
      <c r="H8" s="1" t="inlineStr">
        <is>
          <t>G/C</t>
        </is>
      </c>
      <c r="I8" s="1" t="inlineStr">
        <is>
          <t>G/G</t>
        </is>
      </c>
      <c r="J8" s="1" t="inlineStr">
        <is>
          <t>c.5053G&gt;C</t>
        </is>
      </c>
      <c r="K8" s="1" t="inlineStr">
        <is>
          <t>p.A1685P</t>
        </is>
      </c>
      <c r="L8" s="1" t="inlineStr">
        <is>
          <t>missense_variant</t>
        </is>
      </c>
      <c r="M8" s="2" t="n"/>
      <c r="N8" s="2" t="inlineStr">
        <is>
          <t>23,23</t>
        </is>
      </c>
      <c r="O8" s="2" t="inlineStr">
        <is>
          <t>39,32</t>
        </is>
      </c>
      <c r="P8" s="2" t="n"/>
      <c r="Q8" s="2" t="inlineStr">
        <is>
          <t>23</t>
        </is>
      </c>
      <c r="R8" s="2" t="inlineStr">
        <is>
          <t>39</t>
        </is>
      </c>
      <c r="S8" s="3" t="inlineStr">
        <is>
          <t>G:10,C:17</t>
        </is>
      </c>
      <c r="T8" s="3" t="n">
        <v>27</v>
      </c>
      <c r="U8" s="3" t="n"/>
      <c r="V8" s="3" t="n"/>
      <c r="W8" s="3" t="n"/>
      <c r="X8" s="4" t="n">
        <v>0.0002564449605003526</v>
      </c>
      <c r="Y8" s="4" t="n">
        <v>0.0002686469017393884</v>
      </c>
      <c r="Z8" s="4" t="n">
        <v>0.0001594184415253156</v>
      </c>
      <c r="AA8" s="4" t="inlineStr">
        <is>
          <t>AMR: 0.00023 [35356]</t>
        </is>
      </c>
      <c r="AB8" s="4" t="n"/>
      <c r="AC8" s="5" t="n"/>
      <c r="AD8" s="5" t="inlineStr">
        <is>
          <t>0.0</t>
        </is>
      </c>
      <c r="AE8" s="5" t="n"/>
      <c r="AF8" s="6" t="n"/>
      <c r="AG8" s="6" t="n"/>
      <c r="AH8" s="7" t="inlineStr">
        <is>
          <t>gerp_n=5.21 gerp_r_s=-0.16</t>
        </is>
      </c>
      <c r="AI8" s="7" t="inlineStr">
        <is>
          <t>benign</t>
        </is>
      </c>
      <c r="AJ8" s="7" t="inlineStr">
        <is>
          <t>tolerated</t>
        </is>
      </c>
      <c r="AK8" s="7" t="inlineStr">
        <is>
          <t>N</t>
        </is>
      </c>
      <c r="AL8" s="7" t="inlineStr">
        <is>
          <t>T</t>
        </is>
      </c>
      <c r="AM8" s="7" t="inlineStr">
        <is>
          <t>0.042</t>
        </is>
      </c>
      <c r="AN8" s="7" t="inlineStr">
        <is>
          <t>14.85</t>
        </is>
      </c>
      <c r="AO8" s="7" t="inlineStr">
        <is>
          <t>N</t>
        </is>
      </c>
      <c r="AP8" s="8" t="inlineStr">
        <is>
          <t>61</t>
        </is>
      </c>
      <c r="AQ8" s="8" t="inlineStr">
        <is>
          <t>61</t>
        </is>
      </c>
      <c r="AR8" s="8" t="n"/>
    </row>
    <row r="9">
      <c r="A9" s="1" t="inlineStr">
        <is>
          <t>MYO6</t>
        </is>
      </c>
      <c r="B9" s="1" t="inlineStr">
        <is>
          <t>chr6</t>
        </is>
      </c>
      <c r="C9" s="1" t="n">
        <v>76623823</v>
      </c>
      <c r="D9" s="1" t="inlineStr">
        <is>
          <t>chr6:75914106</t>
        </is>
      </c>
      <c r="E9" s="1" t="inlineStr">
        <is>
          <t>G</t>
        </is>
      </c>
      <c r="F9" s="1" t="inlineStr">
        <is>
          <t>A</t>
        </is>
      </c>
      <c r="G9" s="1" t="inlineStr">
        <is>
          <t>G/G</t>
        </is>
      </c>
      <c r="H9" s="1" t="inlineStr">
        <is>
          <t>G/A</t>
        </is>
      </c>
      <c r="I9" s="1" t="inlineStr">
        <is>
          <t>G/G</t>
        </is>
      </c>
      <c r="J9" s="1" t="inlineStr">
        <is>
          <t>c.3483G&gt;A,c.3510G&gt;A</t>
        </is>
      </c>
      <c r="K9" s="1" t="inlineStr">
        <is>
          <t>p.E1161=,p.E1170=</t>
        </is>
      </c>
      <c r="L9" s="1" t="inlineStr">
        <is>
          <t>synonymous_variant</t>
        </is>
      </c>
      <c r="M9" s="2" t="n"/>
      <c r="N9" s="2" t="inlineStr">
        <is>
          <t>32,33,34,30,35,31</t>
        </is>
      </c>
      <c r="O9" s="2" t="inlineStr">
        <is>
          <t>33,34,35,31,36,32</t>
        </is>
      </c>
      <c r="P9" s="2" t="n"/>
      <c r="Q9" s="2" t="inlineStr">
        <is>
          <t>34,35</t>
        </is>
      </c>
      <c r="R9" s="2" t="inlineStr">
        <is>
          <t>35,36</t>
        </is>
      </c>
      <c r="S9" s="3" t="inlineStr">
        <is>
          <t>G:30</t>
        </is>
      </c>
      <c r="T9" s="3" t="n">
        <v>30</v>
      </c>
      <c r="U9" s="3" t="n"/>
      <c r="V9" s="3" t="n"/>
      <c r="W9" s="3" t="n"/>
      <c r="X9" s="4" t="n">
        <v>0.0004454626447753596</v>
      </c>
      <c r="Y9" s="4" t="n">
        <v>0.0004732363000079536</v>
      </c>
      <c r="Z9" s="4" t="n">
        <v>0.000222986748216106</v>
      </c>
      <c r="AA9" s="4" t="inlineStr">
        <is>
          <t>NFE: 0.00012 [129168]</t>
        </is>
      </c>
      <c r="AB9" s="4" t="n"/>
      <c r="AC9" s="5" t="n"/>
      <c r="AD9" s="5" t="inlineStr">
        <is>
          <t>0.02</t>
        </is>
      </c>
      <c r="AE9" s="5" t="n"/>
      <c r="AF9" s="6" t="n"/>
      <c r="AG9" s="6" t="n"/>
      <c r="AH9" s="7" t="inlineStr">
        <is>
          <t>gerp_n=5.96 gerp_r_s=5.96</t>
        </is>
      </c>
      <c r="AI9" s="7" t="n"/>
      <c r="AJ9" s="7" t="n"/>
      <c r="AK9" s="7" t="n"/>
      <c r="AL9" s="7" t="n"/>
      <c r="AM9" s="7" t="n"/>
      <c r="AN9" s="7" t="n"/>
      <c r="AO9" s="7" t="n"/>
      <c r="AP9" s="8" t="inlineStr">
        <is>
          <t>43</t>
        </is>
      </c>
      <c r="AQ9" s="8" t="inlineStr">
        <is>
          <t>43</t>
        </is>
      </c>
      <c r="AR9" s="8" t="n"/>
    </row>
    <row r="10">
      <c r="A10" s="1" t="inlineStr">
        <is>
          <t>EYA4</t>
        </is>
      </c>
      <c r="B10" s="1" t="inlineStr">
        <is>
          <t>chr6</t>
        </is>
      </c>
      <c r="C10" s="1" t="n">
        <v>133836501</v>
      </c>
      <c r="D10" s="1" t="inlineStr">
        <is>
          <t>chr6:133515363</t>
        </is>
      </c>
      <c r="E10" s="1" t="inlineStr">
        <is>
          <t>G</t>
        </is>
      </c>
      <c r="F10" s="1" t="inlineStr">
        <is>
          <t>T</t>
        </is>
      </c>
      <c r="G10" s="1" t="inlineStr">
        <is>
          <t>G/G</t>
        </is>
      </c>
      <c r="H10" s="1" t="inlineStr">
        <is>
          <t>G/T</t>
        </is>
      </c>
      <c r="I10" s="1" t="inlineStr">
        <is>
          <t>G/G</t>
        </is>
      </c>
      <c r="J10" s="1" t="inlineStr">
        <is>
          <t>c.1562G&gt;T,c.1544G&gt;T</t>
        </is>
      </c>
      <c r="K10" s="1" t="inlineStr">
        <is>
          <t>p.R521M,p.R515M</t>
        </is>
      </c>
      <c r="L10" s="1" t="inlineStr">
        <is>
          <t>missense_variant</t>
        </is>
      </c>
      <c r="M10" s="2" t="n"/>
      <c r="N10" s="2" t="inlineStr">
        <is>
          <t>15,16,17</t>
        </is>
      </c>
      <c r="O10" s="2" t="inlineStr">
        <is>
          <t>18,19,20</t>
        </is>
      </c>
      <c r="P10" s="2" t="n"/>
      <c r="Q10" s="2" t="inlineStr">
        <is>
          <t>17</t>
        </is>
      </c>
      <c r="R10" s="2" t="inlineStr">
        <is>
          <t>20</t>
        </is>
      </c>
      <c r="S10" s="3" t="inlineStr">
        <is>
          <t>G:32</t>
        </is>
      </c>
      <c r="T10" s="3" t="n">
        <v>32</v>
      </c>
      <c r="U10" s="3" t="n"/>
      <c r="V10" s="3" t="n"/>
      <c r="W10" s="3" t="n"/>
      <c r="X10" s="4" t="n"/>
      <c r="Y10" s="4" t="n"/>
      <c r="Z10" s="4" t="n"/>
      <c r="AA10" s="4" t="n"/>
      <c r="AB10" s="4" t="n"/>
      <c r="AC10" s="5" t="n"/>
      <c r="AD10" s="5" t="n"/>
      <c r="AE10" s="5" t="n"/>
      <c r="AF10" s="6" t="n"/>
      <c r="AG10" s="6" t="n"/>
      <c r="AH10" s="7" t="inlineStr">
        <is>
          <t>gerp_n=5.73 gerp_r_s=5.73</t>
        </is>
      </c>
      <c r="AI10" s="7" t="inlineStr">
        <is>
          <t>probably_damaging</t>
        </is>
      </c>
      <c r="AJ10" s="7" t="inlineStr">
        <is>
          <t>deleterious</t>
        </is>
      </c>
      <c r="AK10" s="7" t="inlineStr">
        <is>
          <t>D</t>
        </is>
      </c>
      <c r="AL10" s="7" t="inlineStr">
        <is>
          <t>D</t>
        </is>
      </c>
      <c r="AM10" s="7" t="inlineStr">
        <is>
          <t>0.871</t>
        </is>
      </c>
      <c r="AN10" s="7" t="inlineStr">
        <is>
          <t>28.9</t>
        </is>
      </c>
      <c r="AO10" s="7" t="inlineStr">
        <is>
          <t>M</t>
        </is>
      </c>
      <c r="AP10" s="8" t="inlineStr">
        <is>
          <t>42</t>
        </is>
      </c>
      <c r="AQ10" s="8" t="inlineStr">
        <is>
          <t>42</t>
        </is>
      </c>
      <c r="AR10" s="8" t="n"/>
    </row>
    <row r="11">
      <c r="A11" s="1" t="inlineStr">
        <is>
          <t>LHX3</t>
        </is>
      </c>
      <c r="B11" s="1" t="inlineStr">
        <is>
          <t>chr9</t>
        </is>
      </c>
      <c r="C11" s="1" t="n">
        <v>139092481</v>
      </c>
      <c r="D11" s="1" t="inlineStr">
        <is>
          <t>chr9:136200635</t>
        </is>
      </c>
      <c r="E11" s="1" t="inlineStr">
        <is>
          <t>G</t>
        </is>
      </c>
      <c r="F11" s="1" t="inlineStr">
        <is>
          <t>C</t>
        </is>
      </c>
      <c r="G11" s="1" t="inlineStr">
        <is>
          <t>G/G</t>
        </is>
      </c>
      <c r="H11" s="1" t="inlineStr">
        <is>
          <t>G/G</t>
        </is>
      </c>
      <c r="I11" s="1" t="inlineStr">
        <is>
          <t>G/C</t>
        </is>
      </c>
      <c r="J11" s="1" t="inlineStr">
        <is>
          <t>c.213C&gt;G</t>
        </is>
      </c>
      <c r="K11" s="1" t="inlineStr">
        <is>
          <t>p.A71=</t>
        </is>
      </c>
      <c r="L11" s="1" t="inlineStr">
        <is>
          <t>synonymous_variant</t>
        </is>
      </c>
      <c r="M11" s="2" t="n"/>
      <c r="N11" s="2" t="inlineStr">
        <is>
          <t>2</t>
        </is>
      </c>
      <c r="O11" s="2" t="inlineStr">
        <is>
          <t>6</t>
        </is>
      </c>
      <c r="P11" s="2" t="n"/>
      <c r="Q11" s="2" t="inlineStr">
        <is>
          <t>2</t>
        </is>
      </c>
      <c r="R11" s="2" t="inlineStr">
        <is>
          <t>6</t>
        </is>
      </c>
      <c r="S11" s="3" t="inlineStr">
        <is>
          <t>G:41</t>
        </is>
      </c>
      <c r="T11" s="3" t="n">
        <v>41</v>
      </c>
      <c r="U11" s="3" t="n"/>
      <c r="V11" s="3" t="n"/>
      <c r="W11" s="3" t="n"/>
      <c r="X11" s="4" t="n">
        <v>0.0002908172674525826</v>
      </c>
      <c r="Y11" s="4" t="n">
        <v>0.0003152912253254683</v>
      </c>
      <c r="Z11" s="4" t="n">
        <v>9.553531622189669e-05</v>
      </c>
      <c r="AA11" s="4" t="inlineStr">
        <is>
          <t>AMR: 0.00034 [35412]</t>
        </is>
      </c>
      <c r="AB11" s="4" t="n"/>
      <c r="AC11" s="5" t="n"/>
      <c r="AD11" s="5" t="inlineStr">
        <is>
          <t>0.16</t>
        </is>
      </c>
      <c r="AE11" s="5" t="n"/>
      <c r="AF11" s="6" t="n"/>
      <c r="AG11" s="6">
        <f>HYPERLINK("https://www.ncbi.nlm.nih.gov/clinvar/variation/282585/","https://www.ncbi.nlm.nih.gov/clinvar/variation/282585/")</f>
        <v/>
      </c>
      <c r="AH11" s="7" t="inlineStr">
        <is>
          <t>gerp_n=4.65 gerp_r_s=0.343</t>
        </is>
      </c>
      <c r="AI11" s="7" t="n"/>
      <c r="AJ11" s="7" t="n"/>
      <c r="AK11" s="7" t="n"/>
      <c r="AL11" s="7" t="n"/>
      <c r="AM11" s="7" t="n"/>
      <c r="AN11" s="7" t="n"/>
      <c r="AO11" s="7" t="n"/>
      <c r="AP11" s="8" t="inlineStr">
        <is>
          <t>53</t>
        </is>
      </c>
      <c r="AQ11" s="8" t="inlineStr">
        <is>
          <t>53</t>
        </is>
      </c>
      <c r="AR11" s="8" t="n"/>
    </row>
    <row r="12">
      <c r="A12" s="1" t="inlineStr">
        <is>
          <t>MYO3A,GAD2</t>
        </is>
      </c>
      <c r="B12" s="1" t="inlineStr">
        <is>
          <t>chr10</t>
        </is>
      </c>
      <c r="C12" s="1" t="n">
        <v>26501281</v>
      </c>
      <c r="D12" s="1" t="inlineStr">
        <is>
          <t>chr10:26212352-26212351</t>
        </is>
      </c>
      <c r="E12" s="1" t="inlineStr">
        <is>
          <t>A</t>
        </is>
      </c>
      <c r="F12" s="1" t="inlineStr">
        <is>
          <t>AT</t>
        </is>
      </c>
      <c r="G12" s="1" t="inlineStr">
        <is>
          <t>ATT/AT</t>
        </is>
      </c>
      <c r="H12" s="1" t="inlineStr">
        <is>
          <t>ATT/AT</t>
        </is>
      </c>
      <c r="I12" s="1" t="inlineStr">
        <is>
          <t>ATT/ATTT</t>
        </is>
      </c>
      <c r="J12" s="1" t="inlineStr">
        <is>
          <t>c.*389_*390del,c.*391_*390insT,c.*390del</t>
        </is>
      </c>
      <c r="K12" s="1" t="n"/>
      <c r="L12" s="1" t="inlineStr">
        <is>
          <t>3_prime_UTR_variant</t>
        </is>
      </c>
      <c r="M12" s="2" t="n"/>
      <c r="N12" s="2" t="inlineStr">
        <is>
          <t>35</t>
        </is>
      </c>
      <c r="O12" s="2" t="inlineStr">
        <is>
          <t>35</t>
        </is>
      </c>
      <c r="P12" s="2" t="n"/>
      <c r="Q12" s="2" t="inlineStr">
        <is>
          <t>35</t>
        </is>
      </c>
      <c r="R12" s="2" t="inlineStr">
        <is>
          <t>35</t>
        </is>
      </c>
      <c r="S12" s="3" t="inlineStr">
        <is>
          <t>ATT:13,AT:8</t>
        </is>
      </c>
      <c r="T12" s="3" t="n">
        <v>21</v>
      </c>
      <c r="U12" s="3" t="n"/>
      <c r="V12" s="3" t="n"/>
      <c r="W12" s="3" t="n"/>
      <c r="X12" s="4" t="n">
        <v>0.02148272957034541</v>
      </c>
      <c r="Y12" s="4" t="n"/>
      <c r="Z12" s="4" t="n">
        <v>0.02148272957034541</v>
      </c>
      <c r="AA12" s="4" t="inlineStr">
        <is>
          <t>AMR: 0.13333 [720]</t>
        </is>
      </c>
      <c r="AB12" s="4" t="n"/>
      <c r="AC12" s="5" t="n"/>
      <c r="AD12" s="5" t="n"/>
      <c r="AE12" s="5" t="n"/>
      <c r="AF12" s="6" t="n"/>
      <c r="AG12" s="6">
        <f>HYPERLINK("https://www.ncbi.nlm.nih.gov/clinvar/variation/299687/","https://www.ncbi.nlm.nih.gov/clinvar/variation/299687/")</f>
        <v/>
      </c>
      <c r="AH12" s="7" t="inlineStr">
        <is>
          <t>gerp_n=3.75 gerp_r_s=2.84</t>
        </is>
      </c>
      <c r="AI12" s="7" t="n"/>
      <c r="AJ12" s="7" t="n"/>
      <c r="AK12" s="7" t="n"/>
      <c r="AL12" s="7" t="n"/>
      <c r="AM12" s="7" t="n"/>
      <c r="AN12" s="7" t="n"/>
      <c r="AO12" s="7" t="n"/>
      <c r="AP12" s="8" t="inlineStr">
        <is>
          <t>175</t>
        </is>
      </c>
      <c r="AQ12" s="8" t="inlineStr">
        <is>
          <t>175,3955</t>
        </is>
      </c>
      <c r="AR12" s="8" t="n"/>
    </row>
    <row r="13">
      <c r="A13" s="1" t="inlineStr">
        <is>
          <t>MYO3A,GAD2</t>
        </is>
      </c>
      <c r="B13" s="1" t="inlineStr">
        <is>
          <t>chr10</t>
        </is>
      </c>
      <c r="C13" s="1" t="n">
        <v>26501327</v>
      </c>
      <c r="D13" s="1" t="inlineStr">
        <is>
          <t>chr10:26212398</t>
        </is>
      </c>
      <c r="E13" s="1" t="inlineStr">
        <is>
          <t>G</t>
        </is>
      </c>
      <c r="F13" s="1" t="inlineStr">
        <is>
          <t>T</t>
        </is>
      </c>
      <c r="G13" s="1" t="inlineStr">
        <is>
          <t>G/G</t>
        </is>
      </c>
      <c r="H13" s="1" t="inlineStr">
        <is>
          <t>G/G</t>
        </is>
      </c>
      <c r="I13" s="1" t="inlineStr">
        <is>
          <t>G/T</t>
        </is>
      </c>
      <c r="J13" s="1" t="inlineStr">
        <is>
          <t>c.*435G&gt;T</t>
        </is>
      </c>
      <c r="K13" s="1" t="n"/>
      <c r="L13" s="1" t="inlineStr">
        <is>
          <t>3_prime_UTR_variant</t>
        </is>
      </c>
      <c r="M13" s="2" t="n"/>
      <c r="N13" s="2" t="inlineStr">
        <is>
          <t>35</t>
        </is>
      </c>
      <c r="O13" s="2" t="inlineStr">
        <is>
          <t>35</t>
        </is>
      </c>
      <c r="P13" s="2" t="n"/>
      <c r="Q13" s="2" t="inlineStr">
        <is>
          <t>35</t>
        </is>
      </c>
      <c r="R13" s="2" t="inlineStr">
        <is>
          <t>35</t>
        </is>
      </c>
      <c r="S13" s="3" t="inlineStr">
        <is>
          <t>G:31</t>
        </is>
      </c>
      <c r="T13" s="3" t="n">
        <v>31</v>
      </c>
      <c r="U13" s="3" t="n"/>
      <c r="V13" s="3" t="n"/>
      <c r="W13" s="3" t="n"/>
      <c r="X13" s="4" t="n"/>
      <c r="Y13" s="4" t="n"/>
      <c r="Z13" s="4" t="n"/>
      <c r="AA13" s="4" t="n"/>
      <c r="AB13" s="4" t="n"/>
      <c r="AC13" s="5" t="n"/>
      <c r="AD13" s="5" t="n"/>
      <c r="AE13" s="5" t="n"/>
      <c r="AF13" s="6" t="n"/>
      <c r="AG13" s="6">
        <f>HYPERLINK("https://www.ncbi.nlm.nih.gov/clinvar/variation/299689/","https://www.ncbi.nlm.nih.gov/clinvar/variation/299689/")</f>
        <v/>
      </c>
      <c r="AH13" s="7" t="inlineStr">
        <is>
          <t>gerp_n=3.52 gerp_r_s=-0.536</t>
        </is>
      </c>
      <c r="AI13" s="7" t="n"/>
      <c r="AJ13" s="7" t="n"/>
      <c r="AK13" s="7" t="n"/>
      <c r="AL13" s="7" t="n"/>
      <c r="AM13" s="7" t="n"/>
      <c r="AN13" s="7" t="n"/>
      <c r="AO13" s="7" t="n"/>
      <c r="AP13" s="8" t="inlineStr">
        <is>
          <t>129</t>
        </is>
      </c>
      <c r="AQ13" s="8" t="inlineStr">
        <is>
          <t>129,3909</t>
        </is>
      </c>
      <c r="AR13" s="8" t="n"/>
    </row>
    <row r="14">
      <c r="A14" s="1" t="inlineStr">
        <is>
          <t>CDH23</t>
        </is>
      </c>
      <c r="B14" s="1" t="inlineStr">
        <is>
          <t>chr10</t>
        </is>
      </c>
      <c r="C14" s="1" t="n">
        <v>73156823</v>
      </c>
      <c r="D14" s="1" t="inlineStr">
        <is>
          <t>chr10:71397066</t>
        </is>
      </c>
      <c r="E14" s="1" t="inlineStr">
        <is>
          <t>G</t>
        </is>
      </c>
      <c r="F14" s="1" t="inlineStr">
        <is>
          <t>A</t>
        </is>
      </c>
      <c r="G14" s="1" t="inlineStr">
        <is>
          <t>G/G</t>
        </is>
      </c>
      <c r="H14" s="1" t="inlineStr">
        <is>
          <t>G/G</t>
        </is>
      </c>
      <c r="I14" s="1" t="inlineStr">
        <is>
          <t>G/A</t>
        </is>
      </c>
      <c r="J14" s="1" t="inlineStr">
        <is>
          <t>c.-258G&gt;A</t>
        </is>
      </c>
      <c r="K14" s="1" t="n"/>
      <c r="L14" s="1" t="inlineStr">
        <is>
          <t>5_prime_UTR_variant</t>
        </is>
      </c>
      <c r="M14" s="2" t="n"/>
      <c r="N14" s="2" t="inlineStr">
        <is>
          <t>1,1,1,1,1</t>
        </is>
      </c>
      <c r="O14" s="2" t="inlineStr">
        <is>
          <t>14,26,32,11,70</t>
        </is>
      </c>
      <c r="P14" s="2" t="n"/>
      <c r="Q14" s="2" t="inlineStr">
        <is>
          <t>1</t>
        </is>
      </c>
      <c r="R14" s="2" t="inlineStr">
        <is>
          <t>70</t>
        </is>
      </c>
      <c r="S14" s="3" t="inlineStr">
        <is>
          <t>G:34</t>
        </is>
      </c>
      <c r="T14" s="3" t="n">
        <v>34</v>
      </c>
      <c r="U14" s="3" t="n"/>
      <c r="V14" s="3" t="n"/>
      <c r="W14" s="3" t="n"/>
      <c r="X14" s="4" t="n">
        <v>0.0366600790513834</v>
      </c>
      <c r="Y14" s="4" t="n"/>
      <c r="Z14" s="4" t="n">
        <v>0.0366600790513834</v>
      </c>
      <c r="AA14" s="4" t="inlineStr">
        <is>
          <t>AFR: 0.06416 [8510]</t>
        </is>
      </c>
      <c r="AB14" s="4" t="n"/>
      <c r="AC14" s="5" t="n"/>
      <c r="AD14" s="5" t="inlineStr">
        <is>
          <t>0.05</t>
        </is>
      </c>
      <c r="AE14" s="5" t="n"/>
      <c r="AF14" s="6" t="n"/>
      <c r="AG14" s="6">
        <f>HYPERLINK("https://www.ncbi.nlm.nih.gov/clinvar/variation/300389/","https://www.ncbi.nlm.nih.gov/clinvar/variation/300389/")</f>
        <v/>
      </c>
      <c r="AH14" s="7" t="inlineStr">
        <is>
          <t>gerp_n=4.32 gerp_r_s=-8.64</t>
        </is>
      </c>
      <c r="AI14" s="7" t="n"/>
      <c r="AJ14" s="7" t="n"/>
      <c r="AK14" s="7" t="n"/>
      <c r="AL14" s="7" t="n"/>
      <c r="AM14" s="7" t="n"/>
      <c r="AN14" s="7" t="n"/>
      <c r="AO14" s="7" t="n"/>
      <c r="AP14" s="8" t="inlineStr">
        <is>
          <t>129,130,132</t>
        </is>
      </c>
      <c r="AQ14" s="8" t="inlineStr">
        <is>
          <t>258</t>
        </is>
      </c>
      <c r="AR14" s="8" t="n"/>
    </row>
    <row r="15">
      <c r="A15" s="1" t="inlineStr">
        <is>
          <t>KCNQ1</t>
        </is>
      </c>
      <c r="B15" s="1" t="inlineStr">
        <is>
          <t>chr11</t>
        </is>
      </c>
      <c r="C15" s="1" t="n">
        <v>2869188</v>
      </c>
      <c r="D15" s="1" t="inlineStr">
        <is>
          <t>chr11:2847958</t>
        </is>
      </c>
      <c r="E15" s="1" t="inlineStr">
        <is>
          <t>C</t>
        </is>
      </c>
      <c r="F15" s="1" t="inlineStr">
        <is>
          <t>T</t>
        </is>
      </c>
      <c r="G15" s="1" t="inlineStr">
        <is>
          <t>C/T</t>
        </is>
      </c>
      <c r="H15" s="1" t="inlineStr">
        <is>
          <t>C/C</t>
        </is>
      </c>
      <c r="I15" s="1" t="inlineStr">
        <is>
          <t>C/T</t>
        </is>
      </c>
      <c r="J15" s="1" t="inlineStr">
        <is>
          <t>c.1986C&gt;G,c.1986C&gt;T</t>
        </is>
      </c>
      <c r="K15" s="1" t="inlineStr">
        <is>
          <t>p.Y662Ter,p.Y662=</t>
        </is>
      </c>
      <c r="L15" s="1" t="inlineStr">
        <is>
          <t>stop_gained</t>
        </is>
      </c>
      <c r="M15" s="2" t="n"/>
      <c r="N15" s="2" t="inlineStr">
        <is>
          <t>16</t>
        </is>
      </c>
      <c r="O15" s="2" t="inlineStr">
        <is>
          <t>16</t>
        </is>
      </c>
      <c r="P15" s="2" t="n"/>
      <c r="Q15" s="2" t="inlineStr">
        <is>
          <t>16</t>
        </is>
      </c>
      <c r="R15" s="2" t="inlineStr">
        <is>
          <t>16</t>
        </is>
      </c>
      <c r="S15" s="3" t="inlineStr">
        <is>
          <t>C:22,T:13</t>
        </is>
      </c>
      <c r="T15" s="3" t="n">
        <v>35</v>
      </c>
      <c r="U15" s="3" t="n"/>
      <c r="V15" s="3" t="n"/>
      <c r="W15" s="3" t="n"/>
      <c r="X15" s="4" t="n">
        <v>0.1747634790727808</v>
      </c>
      <c r="Y15" s="4" t="n">
        <v>0.1722485895943405</v>
      </c>
      <c r="Z15" s="4" t="n">
        <v>0.1891442104589388</v>
      </c>
      <c r="AA15" s="4" t="inlineStr">
        <is>
          <t>NFE: 0.25708 [89136]</t>
        </is>
      </c>
      <c r="AB15" s="4" t="n"/>
      <c r="AC15" s="5" t="n"/>
      <c r="AD15" s="5" t="inlineStr">
        <is>
          <t>0.0</t>
        </is>
      </c>
      <c r="AE15" s="5" t="inlineStr">
        <is>
          <t>DM</t>
        </is>
      </c>
      <c r="AF15" s="6" t="inlineStr">
        <is>
          <t>19716085</t>
        </is>
      </c>
      <c r="AG15" s="6">
        <f>HYPERLINK("https://www.ncbi.nlm.nih.gov/clinvar/variation/42489/","https://www.ncbi.nlm.nih.gov/clinvar/variation/42489/")</f>
        <v/>
      </c>
      <c r="AH15" s="7" t="inlineStr">
        <is>
          <t>gerp_n=3.13 gerp_r_s=-2.31</t>
        </is>
      </c>
      <c r="AI15" s="7" t="n"/>
      <c r="AJ15" s="7" t="n"/>
      <c r="AK15" s="7" t="n"/>
      <c r="AL15" s="7" t="n"/>
      <c r="AM15" s="7" t="n"/>
      <c r="AN15" s="7" t="n"/>
      <c r="AO15" s="7" t="n"/>
      <c r="AP15" s="8" t="inlineStr">
        <is>
          <t>191</t>
        </is>
      </c>
      <c r="AQ15" s="8" t="inlineStr">
        <is>
          <t>191</t>
        </is>
      </c>
      <c r="AR15" s="8" t="n"/>
    </row>
    <row r="16">
      <c r="A16" s="1" t="inlineStr">
        <is>
          <t>KBTBD4,NDUFS3</t>
        </is>
      </c>
      <c r="B16" s="1" t="inlineStr">
        <is>
          <t>chr11</t>
        </is>
      </c>
      <c r="C16" s="1" t="n">
        <v>47602410</v>
      </c>
      <c r="D16" s="1" t="inlineStr">
        <is>
          <t>chr11:47580858</t>
        </is>
      </c>
      <c r="E16" s="1" t="inlineStr">
        <is>
          <t>G</t>
        </is>
      </c>
      <c r="F16" s="1" t="inlineStr">
        <is>
          <t>C</t>
        </is>
      </c>
      <c r="G16" s="1" t="inlineStr">
        <is>
          <t>G/C</t>
        </is>
      </c>
      <c r="H16" s="1" t="inlineStr">
        <is>
          <t>G/G</t>
        </is>
      </c>
      <c r="I16" s="1" t="inlineStr">
        <is>
          <t>G/C</t>
        </is>
      </c>
      <c r="J16" s="1" t="inlineStr">
        <is>
          <t>c.255G&gt;C</t>
        </is>
      </c>
      <c r="K16" s="1" t="inlineStr">
        <is>
          <t>p.E85D</t>
        </is>
      </c>
      <c r="L16" s="1" t="inlineStr">
        <is>
          <t>missense_variant</t>
        </is>
      </c>
      <c r="M16" s="2" t="n"/>
      <c r="N16" s="2" t="inlineStr">
        <is>
          <t>4,4,3,4</t>
        </is>
      </c>
      <c r="O16" s="2" t="inlineStr">
        <is>
          <t>7,5,3,4</t>
        </is>
      </c>
      <c r="P16" s="2" t="n"/>
      <c r="Q16" s="2" t="inlineStr">
        <is>
          <t>4</t>
        </is>
      </c>
      <c r="R16" s="2" t="inlineStr">
        <is>
          <t>7</t>
        </is>
      </c>
      <c r="S16" s="3" t="inlineStr">
        <is>
          <t>G:14,C:20</t>
        </is>
      </c>
      <c r="T16" s="3" t="n">
        <v>34</v>
      </c>
      <c r="U16" s="3" t="n"/>
      <c r="V16" s="3" t="n"/>
      <c r="W16" s="3" t="n"/>
      <c r="X16" s="4" t="n">
        <v>3.578671120124061e-05</v>
      </c>
      <c r="Y16" s="4" t="n">
        <v>3.578671120124061e-05</v>
      </c>
      <c r="Z16" s="4" t="n"/>
      <c r="AA16" s="4" t="inlineStr">
        <is>
          <t>AFR: 0.00000 [16256]</t>
        </is>
      </c>
      <c r="AB16" s="4" t="n"/>
      <c r="AC16" s="5" t="n"/>
      <c r="AD16" s="5" t="inlineStr">
        <is>
          <t>0.02,0.05</t>
        </is>
      </c>
      <c r="AE16" s="5" t="n"/>
      <c r="AF16" s="6" t="n"/>
      <c r="AG16" s="6" t="n"/>
      <c r="AH16" s="7" t="inlineStr">
        <is>
          <t>gerp_n=5.9 gerp_r_s=4.01</t>
        </is>
      </c>
      <c r="AI16" s="7" t="inlineStr">
        <is>
          <t>possibly_damaging,probably_damaging</t>
        </is>
      </c>
      <c r="AJ16" s="7" t="inlineStr">
        <is>
          <t>deleterious,tolerated</t>
        </is>
      </c>
      <c r="AK16" s="7" t="inlineStr">
        <is>
          <t>D</t>
        </is>
      </c>
      <c r="AL16" s="7" t="inlineStr">
        <is>
          <t>D,T</t>
        </is>
      </c>
      <c r="AM16" s="7" t="inlineStr">
        <is>
          <t>0.623</t>
        </is>
      </c>
      <c r="AN16" s="7" t="inlineStr">
        <is>
          <t>23.6</t>
        </is>
      </c>
      <c r="AO16" s="7" t="inlineStr">
        <is>
          <t>M</t>
        </is>
      </c>
      <c r="AP16" s="8" t="inlineStr">
        <is>
          <t>23</t>
        </is>
      </c>
      <c r="AQ16" s="8" t="inlineStr">
        <is>
          <t>23,1843,2587</t>
        </is>
      </c>
      <c r="AR16" s="8" t="n"/>
    </row>
    <row r="17">
      <c r="A17" s="1" t="inlineStr">
        <is>
          <t>CABP2</t>
        </is>
      </c>
      <c r="B17" s="1" t="inlineStr">
        <is>
          <t>chr11</t>
        </is>
      </c>
      <c r="C17" s="1" t="n">
        <v>67290097</v>
      </c>
      <c r="D17" s="1" t="inlineStr">
        <is>
          <t>chr11:67522626</t>
        </is>
      </c>
      <c r="E17" s="1" t="inlineStr">
        <is>
          <t>C</t>
        </is>
      </c>
      <c r="F17" s="1" t="inlineStr">
        <is>
          <t>T</t>
        </is>
      </c>
      <c r="G17" s="1" t="inlineStr">
        <is>
          <t>C/T</t>
        </is>
      </c>
      <c r="H17" s="1" t="inlineStr">
        <is>
          <t>C/T</t>
        </is>
      </c>
      <c r="I17" s="1" t="inlineStr">
        <is>
          <t>C/C</t>
        </is>
      </c>
      <c r="J17" s="1" t="inlineStr">
        <is>
          <t>c.147G&gt;A,c.133G&gt;A</t>
        </is>
      </c>
      <c r="K17" s="1" t="inlineStr">
        <is>
          <t>p.A49=,p.V45I</t>
        </is>
      </c>
      <c r="L17" s="1" t="inlineStr">
        <is>
          <t>missense_variant</t>
        </is>
      </c>
      <c r="M17" s="2" t="n"/>
      <c r="N17" s="2" t="inlineStr">
        <is>
          <t>2</t>
        </is>
      </c>
      <c r="O17" s="2" t="inlineStr">
        <is>
          <t>7</t>
        </is>
      </c>
      <c r="P17" s="2" t="n"/>
      <c r="Q17" s="2" t="inlineStr">
        <is>
          <t>2</t>
        </is>
      </c>
      <c r="R17" s="2" t="inlineStr">
        <is>
          <t>7</t>
        </is>
      </c>
      <c r="S17" s="3" t="inlineStr">
        <is>
          <t>C:29,T:13</t>
        </is>
      </c>
      <c r="T17" s="3" t="n">
        <v>42</v>
      </c>
      <c r="U17" s="3" t="n"/>
      <c r="V17" s="3" t="n"/>
      <c r="W17" s="3" t="n"/>
      <c r="X17" s="4" t="n">
        <v>0.0001066361350574713</v>
      </c>
      <c r="Y17" s="4" t="n">
        <v>0.0001089754941357562</v>
      </c>
      <c r="Z17" s="4" t="n">
        <v>9.568157172928494e-05</v>
      </c>
      <c r="AA17" s="4" t="inlineStr">
        <is>
          <t>EAS: 0.00079 [12710]</t>
        </is>
      </c>
      <c r="AB17" s="4" t="n"/>
      <c r="AC17" s="5" t="n"/>
      <c r="AD17" s="5" t="inlineStr">
        <is>
          <t>0.02</t>
        </is>
      </c>
      <c r="AE17" s="5" t="n"/>
      <c r="AF17" s="6" t="n"/>
      <c r="AG17" s="6" t="n"/>
      <c r="AH17" s="7" t="inlineStr">
        <is>
          <t>gerp_n=4.24 gerp_r_s=-7.7</t>
        </is>
      </c>
      <c r="AI17" s="7" t="inlineStr">
        <is>
          <t>benign</t>
        </is>
      </c>
      <c r="AJ17" s="7" t="inlineStr">
        <is>
          <t>tolerated</t>
        </is>
      </c>
      <c r="AK17" s="7" t="inlineStr">
        <is>
          <t>N</t>
        </is>
      </c>
      <c r="AL17" s="7" t="inlineStr">
        <is>
          <t>T</t>
        </is>
      </c>
      <c r="AM17" s="7" t="inlineStr">
        <is>
          <t>0.039</t>
        </is>
      </c>
      <c r="AN17" s="7" t="inlineStr">
        <is>
          <t>0.644</t>
        </is>
      </c>
      <c r="AO17" s="7" t="inlineStr">
        <is>
          <t>N</t>
        </is>
      </c>
      <c r="AP17" s="8" t="inlineStr">
        <is>
          <t>80</t>
        </is>
      </c>
      <c r="AQ17" s="8" t="inlineStr">
        <is>
          <t>80</t>
        </is>
      </c>
      <c r="AR17" s="8" t="n"/>
    </row>
    <row r="18">
      <c r="A18" s="1" t="inlineStr">
        <is>
          <t>GJB2</t>
        </is>
      </c>
      <c r="B18" s="1" t="inlineStr">
        <is>
          <t>chr13</t>
        </is>
      </c>
      <c r="C18" s="1" t="n">
        <v>20763554</v>
      </c>
      <c r="D18" s="1" t="inlineStr">
        <is>
          <t>chr13:20189415</t>
        </is>
      </c>
      <c r="E18" s="1" t="inlineStr">
        <is>
          <t>CA</t>
        </is>
      </c>
      <c r="F18" s="1" t="inlineStr">
        <is>
          <t>C</t>
        </is>
      </c>
      <c r="G18" s="1" t="inlineStr">
        <is>
          <t>CA/CA</t>
        </is>
      </c>
      <c r="H18" s="1" t="inlineStr">
        <is>
          <t>CA/C</t>
        </is>
      </c>
      <c r="I18" s="1" t="inlineStr">
        <is>
          <t>CA/CA</t>
        </is>
      </c>
      <c r="J18" s="1" t="inlineStr">
        <is>
          <t>c.167del</t>
        </is>
      </c>
      <c r="K18" s="1" t="inlineStr">
        <is>
          <t>p.L56ArgfsTer26</t>
        </is>
      </c>
      <c r="L18" s="1" t="inlineStr">
        <is>
          <t>frameshift_variant</t>
        </is>
      </c>
      <c r="M18" s="2" t="n"/>
      <c r="N18" s="2" t="inlineStr">
        <is>
          <t>2,1</t>
        </is>
      </c>
      <c r="O18" s="2" t="inlineStr">
        <is>
          <t>2,1</t>
        </is>
      </c>
      <c r="P18" s="2" t="n"/>
      <c r="Q18" s="2" t="inlineStr">
        <is>
          <t>1,2</t>
        </is>
      </c>
      <c r="R18" s="2" t="inlineStr">
        <is>
          <t>1,2</t>
        </is>
      </c>
      <c r="S18" s="3" t="inlineStr">
        <is>
          <t>CA:35</t>
        </is>
      </c>
      <c r="T18" s="3" t="n">
        <v>35</v>
      </c>
      <c r="U18" s="3" t="n"/>
      <c r="V18" s="3" t="n"/>
      <c r="W18" s="3" t="n"/>
      <c r="X18" s="4" t="n">
        <v>0.0008036365438672265</v>
      </c>
      <c r="Y18" s="4" t="n">
        <v>0.0008881985103755925</v>
      </c>
      <c r="Z18" s="4" t="n">
        <v>0.0001274047649382087</v>
      </c>
      <c r="AA18" s="4" t="inlineStr">
        <is>
          <t>AMR: 0.00040 [35412]</t>
        </is>
      </c>
      <c r="AB18" s="4" t="n"/>
      <c r="AC18" s="5" t="n"/>
      <c r="AD18" s="5" t="n"/>
      <c r="AE18" s="5" t="inlineStr">
        <is>
          <t>DM</t>
        </is>
      </c>
      <c r="AF18" s="6" t="inlineStr">
        <is>
          <t>17666888</t>
        </is>
      </c>
      <c r="AG18" s="6">
        <f>HYPERLINK("https://www.ncbi.nlm.nih.gov/clinvar/variation/17010/","https://www.ncbi.nlm.nih.gov/clinvar/variation/17010/")</f>
        <v/>
      </c>
      <c r="AH18" s="7" t="n"/>
      <c r="AI18" s="7" t="n"/>
      <c r="AJ18" s="7" t="n"/>
      <c r="AK18" s="7" t="n"/>
      <c r="AL18" s="7" t="n"/>
      <c r="AM18" s="7" t="n"/>
      <c r="AN18" s="7" t="n"/>
      <c r="AO18" s="7" t="n"/>
      <c r="AP18" s="8" t="inlineStr">
        <is>
          <t>188,365</t>
        </is>
      </c>
      <c r="AQ18" s="8" t="inlineStr">
        <is>
          <t>365</t>
        </is>
      </c>
      <c r="AR18" s="8" t="n"/>
    </row>
    <row r="19">
      <c r="A19" s="1" t="inlineStr">
        <is>
          <t>SLITRK6</t>
        </is>
      </c>
      <c r="B19" s="1" t="inlineStr">
        <is>
          <t>chr13</t>
        </is>
      </c>
      <c r="C19" s="1" t="n">
        <v>86369589</v>
      </c>
      <c r="D19" s="1" t="inlineStr">
        <is>
          <t>chr13:85795454</t>
        </is>
      </c>
      <c r="E19" s="1" t="inlineStr">
        <is>
          <t>A</t>
        </is>
      </c>
      <c r="F19" s="1" t="inlineStr">
        <is>
          <t>G</t>
        </is>
      </c>
      <c r="G19" s="1" t="inlineStr">
        <is>
          <t>A/A</t>
        </is>
      </c>
      <c r="H19" s="1" t="inlineStr">
        <is>
          <t>A/A</t>
        </is>
      </c>
      <c r="I19" s="1" t="inlineStr">
        <is>
          <t>A/G</t>
        </is>
      </c>
      <c r="J19" s="1" t="inlineStr">
        <is>
          <t>c.1055T&gt;C</t>
        </is>
      </c>
      <c r="K19" s="1" t="inlineStr">
        <is>
          <t>p.I352T</t>
        </is>
      </c>
      <c r="L19" s="1" t="inlineStr">
        <is>
          <t>missense_variant</t>
        </is>
      </c>
      <c r="M19" s="2" t="n"/>
      <c r="N19" s="2" t="inlineStr">
        <is>
          <t>2</t>
        </is>
      </c>
      <c r="O19" s="2" t="inlineStr">
        <is>
          <t>2</t>
        </is>
      </c>
      <c r="P19" s="2" t="n"/>
      <c r="Q19" s="2" t="inlineStr">
        <is>
          <t>2</t>
        </is>
      </c>
      <c r="R19" s="2" t="inlineStr">
        <is>
          <t>2</t>
        </is>
      </c>
      <c r="S19" s="3" t="inlineStr">
        <is>
          <t>A:31</t>
        </is>
      </c>
      <c r="T19" s="3" t="n">
        <v>31</v>
      </c>
      <c r="U19" s="3" t="n"/>
      <c r="V19" s="3" t="n"/>
      <c r="W19" s="3" t="n"/>
      <c r="X19" s="4" t="n">
        <v>0.0003427396321261282</v>
      </c>
      <c r="Y19" s="4" t="n">
        <v>0.0003618555954936916</v>
      </c>
      <c r="Z19" s="4" t="n">
        <v>0.0001912167760851552</v>
      </c>
      <c r="AA19" s="4" t="inlineStr">
        <is>
          <t>AMR: 0.00040 [35238]</t>
        </is>
      </c>
      <c r="AB19" s="4" t="n"/>
      <c r="AC19" s="5" t="n"/>
      <c r="AD19" s="5" t="inlineStr">
        <is>
          <t>0.0</t>
        </is>
      </c>
      <c r="AE19" s="5" t="n"/>
      <c r="AF19" s="6" t="n"/>
      <c r="AG19" s="6">
        <f>HYPERLINK("https://www.ncbi.nlm.nih.gov/clinvar/variation/722710/","https://www.ncbi.nlm.nih.gov/clinvar/variation/722710/")</f>
        <v/>
      </c>
      <c r="AH19" s="7" t="inlineStr">
        <is>
          <t>gerp_n=5.86 gerp_r_s=5.86</t>
        </is>
      </c>
      <c r="AI19" s="7" t="inlineStr">
        <is>
          <t>possibly_damaging</t>
        </is>
      </c>
      <c r="AJ19" s="7" t="inlineStr">
        <is>
          <t>deleterious</t>
        </is>
      </c>
      <c r="AK19" s="7" t="inlineStr">
        <is>
          <t>D</t>
        </is>
      </c>
      <c r="AL19" s="7" t="inlineStr">
        <is>
          <t>T</t>
        </is>
      </c>
      <c r="AM19" s="7" t="inlineStr">
        <is>
          <t>0.52</t>
        </is>
      </c>
      <c r="AN19" s="7" t="inlineStr">
        <is>
          <t>28.3</t>
        </is>
      </c>
      <c r="AO19" s="7" t="inlineStr">
        <is>
          <t>M</t>
        </is>
      </c>
      <c r="AP19" s="8" t="inlineStr">
        <is>
          <t>1078</t>
        </is>
      </c>
      <c r="AQ19" s="8" t="inlineStr">
        <is>
          <t>1078</t>
        </is>
      </c>
      <c r="AR19" s="8" t="n"/>
    </row>
    <row r="20">
      <c r="A20" s="1" t="inlineStr">
        <is>
          <t>TBC1D24,RP11-20I23.1</t>
        </is>
      </c>
      <c r="B20" s="1" t="inlineStr">
        <is>
          <t>chr16</t>
        </is>
      </c>
      <c r="C20" s="1" t="n">
        <v>2551494</v>
      </c>
      <c r="D20" s="1" t="inlineStr">
        <is>
          <t>chr16:2501493</t>
        </is>
      </c>
      <c r="E20" s="1" t="inlineStr">
        <is>
          <t>C</t>
        </is>
      </c>
      <c r="F20" s="1" t="inlineStr">
        <is>
          <t>T</t>
        </is>
      </c>
      <c r="G20" s="1" t="inlineStr">
        <is>
          <t>C/C</t>
        </is>
      </c>
      <c r="H20" s="1" t="inlineStr">
        <is>
          <t>C/T</t>
        </is>
      </c>
      <c r="I20" s="1" t="inlineStr">
        <is>
          <t>C/C</t>
        </is>
      </c>
      <c r="J20" s="1" t="inlineStr">
        <is>
          <t>c.*535C&gt;T,c.965+4380C&gt;T,c.*15-217C&gt;T</t>
        </is>
      </c>
      <c r="K20" s="1" t="n"/>
      <c r="L20" s="1" t="inlineStr">
        <is>
          <t>3_prime_UTR_variant</t>
        </is>
      </c>
      <c r="M20" s="2" t="n"/>
      <c r="N20" s="2" t="inlineStr">
        <is>
          <t>7,8,4</t>
        </is>
      </c>
      <c r="O20" s="2" t="inlineStr">
        <is>
          <t>7,8,4</t>
        </is>
      </c>
      <c r="P20" s="2" t="n"/>
      <c r="Q20" s="2" t="inlineStr">
        <is>
          <t>8</t>
        </is>
      </c>
      <c r="R20" s="2" t="inlineStr">
        <is>
          <t>8</t>
        </is>
      </c>
      <c r="S20" s="3" t="inlineStr">
        <is>
          <t>C:39</t>
        </is>
      </c>
      <c r="T20" s="3" t="n">
        <v>39</v>
      </c>
      <c r="U20" s="3" t="n"/>
      <c r="V20" s="3" t="n"/>
      <c r="W20" s="3" t="n"/>
      <c r="X20" s="4" t="n">
        <v>0.0002234137622877569</v>
      </c>
      <c r="Y20" s="4" t="n"/>
      <c r="Z20" s="4" t="n">
        <v>0.0002234137622877569</v>
      </c>
      <c r="AA20" s="4" t="inlineStr">
        <is>
          <t>NFE: 0.00039 [15380]</t>
        </is>
      </c>
      <c r="AB20" s="4" t="n"/>
      <c r="AC20" s="5" t="n"/>
      <c r="AD20" s="5" t="inlineStr">
        <is>
          <t>0.0</t>
        </is>
      </c>
      <c r="AE20" s="5" t="n"/>
      <c r="AF20" s="6" t="n"/>
      <c r="AG20" s="6">
        <f>HYPERLINK("https://www.ncbi.nlm.nih.gov/clinvar/variation/318631/","https://www.ncbi.nlm.nih.gov/clinvar/variation/318631/")</f>
        <v/>
      </c>
      <c r="AH20" s="7" t="inlineStr">
        <is>
          <t>gerp_n=3.27 gerp_r_s=0.055</t>
        </is>
      </c>
      <c r="AI20" s="7" t="n"/>
      <c r="AJ20" s="7" t="n"/>
      <c r="AK20" s="7" t="n"/>
      <c r="AL20" s="7" t="n"/>
      <c r="AM20" s="7" t="n"/>
      <c r="AN20" s="7" t="n"/>
      <c r="AO20" s="7" t="n"/>
      <c r="AP20" s="8" t="inlineStr">
        <is>
          <t>154,689</t>
        </is>
      </c>
      <c r="AQ20" s="8" t="inlineStr">
        <is>
          <t>689,4380</t>
        </is>
      </c>
      <c r="AR20" s="8" t="n"/>
    </row>
    <row r="21">
      <c r="A21" s="1" t="inlineStr">
        <is>
          <t>MYO15A,ALKBH5</t>
        </is>
      </c>
      <c r="B21" s="1" t="inlineStr">
        <is>
          <t>chr17</t>
        </is>
      </c>
      <c r="C21" s="1" t="n">
        <v>18082681</v>
      </c>
      <c r="D21" s="1" t="inlineStr">
        <is>
          <t>chr17:18179367</t>
        </is>
      </c>
      <c r="E21" s="1" t="inlineStr">
        <is>
          <t>G</t>
        </is>
      </c>
      <c r="F21" s="1" t="inlineStr">
        <is>
          <t>C</t>
        </is>
      </c>
      <c r="G21" s="1" t="inlineStr">
        <is>
          <t>G/G</t>
        </is>
      </c>
      <c r="H21" s="1" t="inlineStr">
        <is>
          <t>G/G</t>
        </is>
      </c>
      <c r="I21" s="1" t="inlineStr">
        <is>
          <t>G/C</t>
        </is>
      </c>
      <c r="J21" s="1" t="inlineStr">
        <is>
          <t>c.*497G&gt;C</t>
        </is>
      </c>
      <c r="K21" s="1" t="n"/>
      <c r="L21" s="1" t="inlineStr">
        <is>
          <t>3_prime_UTR_variant</t>
        </is>
      </c>
      <c r="M21" s="2" t="n"/>
      <c r="N21" s="2" t="inlineStr">
        <is>
          <t>66,64</t>
        </is>
      </c>
      <c r="O21" s="2" t="inlineStr">
        <is>
          <t>66,64</t>
        </is>
      </c>
      <c r="P21" s="2" t="n"/>
      <c r="Q21" s="2" t="inlineStr">
        <is>
          <t>66,64</t>
        </is>
      </c>
      <c r="R21" s="2" t="inlineStr">
        <is>
          <t>66,64</t>
        </is>
      </c>
      <c r="S21" s="3" t="inlineStr">
        <is>
          <t>G:37</t>
        </is>
      </c>
      <c r="T21" s="3" t="n">
        <v>37</v>
      </c>
      <c r="U21" s="3" t="n"/>
      <c r="V21" s="3" t="n"/>
      <c r="W21" s="3" t="n"/>
      <c r="X21" s="4" t="n">
        <v>6.36902108145978e-05</v>
      </c>
      <c r="Y21" s="4" t="n"/>
      <c r="Z21" s="4" t="n">
        <v>6.36902108145978e-05</v>
      </c>
      <c r="AA21" s="4" t="inlineStr">
        <is>
          <t>NFE: 0.00006 [15428]</t>
        </is>
      </c>
      <c r="AB21" s="4" t="n"/>
      <c r="AC21" s="5" t="n"/>
      <c r="AD21" s="5" t="inlineStr">
        <is>
          <t>0.8</t>
        </is>
      </c>
      <c r="AE21" s="5" t="n"/>
      <c r="AF21" s="6" t="n"/>
      <c r="AG21" s="6">
        <f>HYPERLINK("https://www.ncbi.nlm.nih.gov/clinvar/variation/322189/","https://www.ncbi.nlm.nih.gov/clinvar/variation/322189/")</f>
        <v/>
      </c>
      <c r="AH21" s="7" t="inlineStr">
        <is>
          <t>gerp_n=3.72 gerp_r_s=-2.21</t>
        </is>
      </c>
      <c r="AI21" s="7" t="n"/>
      <c r="AJ21" s="7" t="n"/>
      <c r="AK21" s="7" t="n"/>
      <c r="AL21" s="7" t="n"/>
      <c r="AM21" s="7" t="n"/>
      <c r="AN21" s="7" t="n"/>
      <c r="AO21" s="7" t="n"/>
      <c r="AP21" s="8" t="inlineStr">
        <is>
          <t>435</t>
        </is>
      </c>
      <c r="AQ21" s="8" t="inlineStr">
        <is>
          <t>435,4872</t>
        </is>
      </c>
      <c r="AR21" s="8" t="n"/>
    </row>
    <row r="22">
      <c r="A22" s="1" t="inlineStr">
        <is>
          <t>FSCN2,ACTG1</t>
        </is>
      </c>
      <c r="B22" s="1" t="inlineStr">
        <is>
          <t>chr17</t>
        </is>
      </c>
      <c r="C22" s="1" t="n">
        <v>79477356</v>
      </c>
      <c r="D22" s="1" t="inlineStr">
        <is>
          <t>chr17:81510330</t>
        </is>
      </c>
      <c r="E22" s="1" t="inlineStr">
        <is>
          <t>C</t>
        </is>
      </c>
      <c r="F22" s="1" t="inlineStr">
        <is>
          <t>T</t>
        </is>
      </c>
      <c r="G22" s="1" t="inlineStr">
        <is>
          <t>C/T</t>
        </is>
      </c>
      <c r="H22" s="1" t="inlineStr">
        <is>
          <t>C/T</t>
        </is>
      </c>
      <c r="I22" s="1" t="inlineStr">
        <is>
          <t>C/C</t>
        </is>
      </c>
      <c r="J22" s="1" t="inlineStr">
        <is>
          <t>c.*360G&gt;A</t>
        </is>
      </c>
      <c r="K22" s="1" t="n"/>
      <c r="L22" s="1" t="inlineStr">
        <is>
          <t>splice_acceptor_variant</t>
        </is>
      </c>
      <c r="M22" s="2" t="n"/>
      <c r="N22" s="2" t="n"/>
      <c r="O22" s="2" t="n"/>
      <c r="P22" s="2" t="n"/>
      <c r="Q22" s="2" t="inlineStr">
        <is>
          <t>5,6</t>
        </is>
      </c>
      <c r="R22" s="2" t="inlineStr">
        <is>
          <t>5,6</t>
        </is>
      </c>
      <c r="S22" s="3" t="inlineStr">
        <is>
          <t>C:26,T:23</t>
        </is>
      </c>
      <c r="T22" s="3" t="n">
        <v>49</v>
      </c>
      <c r="U22" s="3" t="n"/>
      <c r="V22" s="3" t="n"/>
      <c r="W22" s="3" t="n"/>
      <c r="X22" s="4" t="n">
        <v>0.01756616818444857</v>
      </c>
      <c r="Y22" s="4" t="n">
        <v>0.01801080648389033</v>
      </c>
      <c r="Z22" s="4" t="n">
        <v>0.01615061162079511</v>
      </c>
      <c r="AA22" s="4" t="inlineStr">
        <is>
          <t>NFE: 0.02964 [57182]</t>
        </is>
      </c>
      <c r="AB22" s="4" t="n"/>
      <c r="AC22" s="5" t="n"/>
      <c r="AD22" s="5" t="inlineStr">
        <is>
          <t>0.0,0.22</t>
        </is>
      </c>
      <c r="AE22" s="5" t="n"/>
      <c r="AF22" s="6" t="n"/>
      <c r="AG22" s="6" t="n"/>
      <c r="AH22" s="7" t="inlineStr">
        <is>
          <t>gerp_n=3.63 gerp_r_s=3.63</t>
        </is>
      </c>
      <c r="AI22" s="7" t="n"/>
      <c r="AJ22" s="7" t="n"/>
      <c r="AK22" s="7" t="n"/>
      <c r="AL22" s="7" t="n"/>
      <c r="AM22" s="7" t="n"/>
      <c r="AN22" s="7" t="n"/>
      <c r="AO22" s="7" t="n"/>
      <c r="AP22" s="8" t="n"/>
      <c r="AQ22" s="8" t="inlineStr">
        <is>
          <t>341</t>
        </is>
      </c>
      <c r="AR22" s="8" t="n"/>
    </row>
    <row r="23">
      <c r="A23" s="1" t="inlineStr">
        <is>
          <t>JAG1</t>
        </is>
      </c>
      <c r="B23" s="1" t="inlineStr">
        <is>
          <t>chr20</t>
        </is>
      </c>
      <c r="C23" s="1" t="n">
        <v>10633237</v>
      </c>
      <c r="D23" s="1" t="inlineStr">
        <is>
          <t>chr20:10652589</t>
        </is>
      </c>
      <c r="E23" s="1" t="inlineStr">
        <is>
          <t>G</t>
        </is>
      </c>
      <c r="F23" s="1" t="inlineStr">
        <is>
          <t>A</t>
        </is>
      </c>
      <c r="G23" s="1" t="inlineStr">
        <is>
          <t>A/A</t>
        </is>
      </c>
      <c r="H23" s="1" t="inlineStr">
        <is>
          <t>G/A</t>
        </is>
      </c>
      <c r="I23" s="1" t="inlineStr">
        <is>
          <t>G/A</t>
        </is>
      </c>
      <c r="J23" s="1" t="inlineStr">
        <is>
          <t>c.765C&gt;T</t>
        </is>
      </c>
      <c r="K23" s="1" t="inlineStr">
        <is>
          <t>p.Y255=</t>
        </is>
      </c>
      <c r="L23" s="1" t="inlineStr">
        <is>
          <t>synonymous_variant</t>
        </is>
      </c>
      <c r="M23" s="2" t="n"/>
      <c r="N23" s="2" t="inlineStr">
        <is>
          <t>6,4</t>
        </is>
      </c>
      <c r="O23" s="2" t="inlineStr">
        <is>
          <t>26,25</t>
        </is>
      </c>
      <c r="P23" s="2" t="n"/>
      <c r="Q23" s="2" t="inlineStr">
        <is>
          <t>6</t>
        </is>
      </c>
      <c r="R23" s="2" t="inlineStr">
        <is>
          <t>26</t>
        </is>
      </c>
      <c r="S23" s="3" t="inlineStr">
        <is>
          <t>A:38</t>
        </is>
      </c>
      <c r="T23" s="3" t="n">
        <v>38</v>
      </c>
      <c r="U23" s="3" t="n"/>
      <c r="V23" s="3" t="n"/>
      <c r="W23" s="3" t="n"/>
      <c r="X23" s="4" t="n">
        <v>0.4522750138158734</v>
      </c>
      <c r="Y23" s="4" t="n">
        <v>0.4558672351277045</v>
      </c>
      <c r="Z23" s="4" t="n">
        <v>0.4234847033275851</v>
      </c>
      <c r="AA23" s="4" t="inlineStr">
        <is>
          <t>NFE: 0.46685 [128832]</t>
        </is>
      </c>
      <c r="AB23" s="4" t="n"/>
      <c r="AC23" s="5" t="n"/>
      <c r="AD23" s="5" t="inlineStr">
        <is>
          <t>1.0</t>
        </is>
      </c>
      <c r="AE23" s="5" t="inlineStr">
        <is>
          <t>DM</t>
        </is>
      </c>
      <c r="AF23" s="6" t="inlineStr">
        <is>
          <t>14676605,10220506</t>
        </is>
      </c>
      <c r="AG23" s="6">
        <f>HYPERLINK("https://www.ncbi.nlm.nih.gov/clinvar/variation/143063/","https://www.ncbi.nlm.nih.gov/clinvar/variation/143063/")</f>
        <v/>
      </c>
      <c r="AH23" s="7" t="inlineStr">
        <is>
          <t>gerp_n=5.92 gerp_r_s=-11.8</t>
        </is>
      </c>
      <c r="AI23" s="7" t="n"/>
      <c r="AJ23" s="7" t="n"/>
      <c r="AK23" s="7" t="n"/>
      <c r="AL23" s="7" t="n"/>
      <c r="AM23" s="7" t="n"/>
      <c r="AN23" s="7" t="n"/>
      <c r="AO23" s="7" t="n"/>
      <c r="AP23" s="8" t="inlineStr">
        <is>
          <t>9</t>
        </is>
      </c>
      <c r="AQ23" s="8" t="inlineStr">
        <is>
          <t>9</t>
        </is>
      </c>
      <c r="AR23" s="8" t="n"/>
    </row>
  </sheetData>
  <autoFilter ref="A1:AV2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Anfisa 0.7.1</t>
        </is>
      </c>
    </row>
    <row r="2">
      <c r="A2" t="inlineStr">
        <is>
          <t>Anfisa load</t>
        </is>
      </c>
      <c r="B2" t="inlineStr">
        <is>
          <t>Anfisa 0.7.1</t>
        </is>
      </c>
    </row>
    <row r="3">
      <c r="A3" t="inlineStr">
        <is>
          <t>GERP</t>
        </is>
      </c>
      <c r="B3" t="inlineStr">
        <is>
          <t>hg19.GERP_scores</t>
        </is>
      </c>
    </row>
    <row r="4">
      <c r="A4" t="inlineStr">
        <is>
          <t>annotations</t>
        </is>
      </c>
      <c r="B4" t="inlineStr">
        <is>
          <t>0.6.1</t>
        </is>
      </c>
    </row>
    <row r="5">
      <c r="A5" t="inlineStr">
        <is>
          <t>annotations_build</t>
        </is>
      </c>
      <c r="B5" t="inlineStr">
        <is>
          <t>0.6.1.123</t>
        </is>
      </c>
    </row>
    <row r="6">
      <c r="A6" t="inlineStr">
        <is>
          <t>annotations_date</t>
        </is>
      </c>
      <c r="B6" t="inlineStr">
        <is>
          <t>2020-10-06</t>
        </is>
      </c>
    </row>
    <row r="7">
      <c r="A7" t="inlineStr">
        <is>
          <t>bcftools_annotate_version</t>
        </is>
      </c>
      <c r="B7" t="inlineStr">
        <is>
          <t>1.3.1-173-gea4ab43+htslib-1.3.2-135-g50db54b</t>
        </is>
      </c>
    </row>
    <row r="8">
      <c r="A8" t="inlineStr">
        <is>
          <t>gatk</t>
        </is>
      </c>
      <c r="B8" t="inlineStr">
        <is>
          <t>3.3-0-g37228af</t>
        </is>
      </c>
    </row>
    <row r="9">
      <c r="A9" t="inlineStr">
        <is>
          <t>gatk_select_variants</t>
        </is>
      </c>
      <c r="B9" t="inlineStr">
        <is>
          <t>3.5-0-g36282e4</t>
        </is>
      </c>
    </row>
    <row r="10">
      <c r="A10" t="inlineStr">
        <is>
          <t>pipeline</t>
        </is>
      </c>
      <c r="B10" t="inlineStr">
        <is>
          <t>SelectVariants</t>
        </is>
      </c>
    </row>
    <row r="11">
      <c r="A11" t="inlineStr">
        <is>
          <t>reference</t>
        </is>
      </c>
      <c r="B11" t="inlineStr">
        <is>
          <t>file:///net/bgm/resources/hg19.fasta</t>
        </is>
      </c>
    </row>
    <row r="12">
      <c r="A12" t="inlineStr">
        <is>
          <t>vep_version</t>
        </is>
      </c>
      <c r="B12" t="inlineStr">
        <is>
          <t>85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</cols>
  <sheetData>
    <row r="1">
      <c r="A1" t="inlineStr">
        <is>
          <t>Column</t>
        </is>
      </c>
      <c r="B1" t="inlineStr">
        <is>
          <t>Definition</t>
        </is>
      </c>
      <c r="C1" t="inlineStr">
        <is>
          <t>Mapping</t>
        </is>
      </c>
    </row>
    <row r="2">
      <c r="A2" s="1" t="inlineStr">
        <is>
          <t>genes</t>
        </is>
      </c>
      <c r="B2" t="inlineStr">
        <is>
          <t>HGNC gene symbol</t>
        </is>
      </c>
      <c r="C2" t="inlineStr">
        <is>
          <t>Gene</t>
        </is>
      </c>
    </row>
    <row r="3">
      <c r="A3" s="1" t="inlineStr">
        <is>
          <t>seq_region_name</t>
        </is>
      </c>
      <c r="B3" t="inlineStr">
        <is>
          <t>Chromosome number or symbol</t>
        </is>
      </c>
      <c r="C3" t="inlineStr">
        <is>
          <t>Chromosome</t>
        </is>
      </c>
    </row>
    <row r="4">
      <c r="A4" s="1" t="inlineStr">
        <is>
          <t>start</t>
        </is>
      </c>
      <c r="B4" t="inlineStr">
        <is>
          <t>HG19 coordinate of variant</t>
        </is>
      </c>
      <c r="C4" t="inlineStr">
        <is>
          <t>Genomic coordinate HG19</t>
        </is>
      </c>
    </row>
    <row r="5">
      <c r="A5" s="1" t="inlineStr">
        <is>
          <t>hg38</t>
        </is>
      </c>
      <c r="B5" t="inlineStr">
        <is>
          <t>HG38 coordinate of variant</t>
        </is>
      </c>
      <c r="C5" t="inlineStr">
        <is>
          <t>Genomic coordinate HG38</t>
        </is>
      </c>
    </row>
    <row r="6">
      <c r="A6" s="1" t="inlineStr">
        <is>
          <t>ref</t>
        </is>
      </c>
      <c r="B6" t="inlineStr">
        <is>
          <t>Reference nucelotide</t>
        </is>
      </c>
      <c r="C6" t="inlineStr">
        <is>
          <t>Ref</t>
        </is>
      </c>
    </row>
    <row r="7">
      <c r="A7" s="1" t="inlineStr">
        <is>
          <t>alt</t>
        </is>
      </c>
      <c r="B7" t="inlineStr">
        <is>
          <t>Alternative nucleotide</t>
        </is>
      </c>
      <c r="C7" t="inlineStr">
        <is>
          <t>Alt</t>
        </is>
      </c>
    </row>
    <row r="8">
      <c r="A8" s="1" t="inlineStr">
        <is>
          <t>proband_genotype</t>
        </is>
      </c>
      <c r="B8" t="inlineStr">
        <is>
          <t>Proband nucleotides</t>
        </is>
      </c>
      <c r="C8" t="inlineStr">
        <is>
          <t>Proband Genotype</t>
        </is>
      </c>
    </row>
    <row r="9">
      <c r="A9" s="1" t="inlineStr">
        <is>
          <t>maternal_genotype</t>
        </is>
      </c>
      <c r="B9" t="inlineStr">
        <is>
          <t>Maternal nucleotides</t>
        </is>
      </c>
      <c r="C9" t="inlineStr">
        <is>
          <t>Maternal Genotype</t>
        </is>
      </c>
    </row>
    <row r="10">
      <c r="A10" s="1" t="inlineStr">
        <is>
          <t>paternal_genotype</t>
        </is>
      </c>
      <c r="B10" t="inlineStr">
        <is>
          <t>Paternal nucleotides</t>
        </is>
      </c>
      <c r="C10" t="inlineStr">
        <is>
          <t>Paternal Genotype</t>
        </is>
      </c>
    </row>
    <row r="11">
      <c r="A11" s="1" t="inlineStr">
        <is>
          <t>cpos_canonical</t>
        </is>
      </c>
      <c r="B11" t="inlineStr">
        <is>
          <t>HGVS cPos nomenclature</t>
        </is>
      </c>
      <c r="C11" t="inlineStr">
        <is>
          <t>cPos</t>
        </is>
      </c>
    </row>
    <row r="12">
      <c r="A12" s="1" t="inlineStr">
        <is>
          <t>ppos_canonical</t>
        </is>
      </c>
      <c r="B12" t="inlineStr">
        <is>
          <t>HGVS pPos nomenclature</t>
        </is>
      </c>
      <c r="C12" t="inlineStr">
        <is>
          <t>pPos</t>
        </is>
      </c>
    </row>
    <row r="13">
      <c r="A13" s="1" t="inlineStr">
        <is>
          <t>worst_annotation</t>
        </is>
      </c>
      <c r="B13" t="inlineStr">
        <is>
          <t>Worst variant annotation class, as in the "RefSeq Transcript (Sev)"</t>
        </is>
      </c>
      <c r="C13" t="inlineStr">
        <is>
          <t>Worst Annotation</t>
        </is>
      </c>
    </row>
    <row r="14">
      <c r="A14" s="2" t="inlineStr">
        <is>
          <t>refseq_transcript_worst</t>
        </is>
      </c>
      <c r="B14" t="inlineStr">
        <is>
          <t>Accession # of RefSeq protein transcript with most severe class of variant</t>
        </is>
      </c>
      <c r="C14" t="inlineStr">
        <is>
          <t>RefSeq Transcript (Worst Annotation)</t>
        </is>
      </c>
    </row>
    <row r="15">
      <c r="A15" s="2" t="inlineStr">
        <is>
          <t>variant_exon_intron_worst</t>
        </is>
      </c>
      <c r="B15" t="inlineStr">
        <is>
          <t>In transcript with most severe variant annotation, number of exon or intron in which variant is located</t>
        </is>
      </c>
      <c r="C15" t="inlineStr">
        <is>
          <t>Variant Exon/Intron # (Worst Annotation)</t>
        </is>
      </c>
    </row>
    <row r="16">
      <c r="A16" s="2" t="inlineStr">
        <is>
          <t>total_exon_intron_worst</t>
        </is>
      </c>
      <c r="B16" t="inlineStr">
        <is>
          <t>Exons in transcript with most severe variant annotation</t>
        </is>
      </c>
      <c r="C16" t="inlineStr">
        <is>
          <t>Total Exons (Worst Annotation)</t>
        </is>
      </c>
    </row>
    <row r="17">
      <c r="A17" s="2" t="inlineStr">
        <is>
          <t>refseq_transcript_canonical</t>
        </is>
      </c>
      <c r="B17" t="inlineStr">
        <is>
          <t>Accession # of canonical RefSeq protein transcript</t>
        </is>
      </c>
      <c r="C17" t="inlineStr">
        <is>
          <t>RefSeq Transcript (Canonical)</t>
        </is>
      </c>
    </row>
    <row r="18">
      <c r="A18" s="2" t="inlineStr">
        <is>
          <t>variant_exon_intron_canonical</t>
        </is>
      </c>
      <c r="B18" t="inlineStr">
        <is>
          <t>In canonical transcript, number of exon or intron in which variant is located</t>
        </is>
      </c>
      <c r="C18" t="inlineStr">
        <is>
          <t>Variant Exon/Intron # (Canonical)</t>
        </is>
      </c>
    </row>
    <row r="19">
      <c r="A19" s="2" t="inlineStr">
        <is>
          <t>total_exon_intron_canonical</t>
        </is>
      </c>
      <c r="B19" t="inlineStr">
        <is>
          <t>Exons in canonical transcript</t>
        </is>
      </c>
      <c r="C19" t="inlineStr">
        <is>
          <t>Total Exons (Canonical)</t>
        </is>
      </c>
    </row>
    <row r="20">
      <c r="A20" s="3" t="inlineStr">
        <is>
          <t>allelic_depth</t>
        </is>
      </c>
      <c r="B20" t="inlineStr">
        <is>
          <t># of reads with variant allele</t>
        </is>
      </c>
      <c r="C20" t="inlineStr">
        <is>
          <t>Var Allele Count</t>
        </is>
      </c>
    </row>
    <row r="21">
      <c r="A21" s="3" t="inlineStr">
        <is>
          <t>read_depth</t>
        </is>
      </c>
      <c r="B21" t="inlineStr">
        <is>
          <t># of total reads at varaint position</t>
        </is>
      </c>
      <c r="C21" t="inlineStr">
        <is>
          <t>Tot Allele Count</t>
        </is>
      </c>
    </row>
    <row r="22">
      <c r="A22" s="3" t="inlineStr">
        <is>
          <t>Strand Odds Ratio</t>
        </is>
      </c>
      <c r="B22" t="inlineStr">
        <is>
          <t>"StrandOddsRAatio" from INFO field in VCF</t>
        </is>
      </c>
      <c r="C22" t="inlineStr">
        <is>
          <t>Strand Bias Odds Ratio</t>
        </is>
      </c>
    </row>
    <row r="23">
      <c r="A23" s="3" t="inlineStr">
        <is>
          <t>Mapping Quality</t>
        </is>
      </c>
      <c r="B23" t="inlineStr">
        <is>
          <t>"MQ" from VCF</t>
        </is>
      </c>
      <c r="C23" t="inlineStr">
        <is>
          <t>Mapping Quality Score</t>
        </is>
      </c>
    </row>
    <row r="24">
      <c r="A24" s="3" t="inlineStr">
        <is>
          <t>Variant Call Quality</t>
        </is>
      </c>
      <c r="B24" t="inlineStr">
        <is>
          <t>"QUAL" in VCF</t>
        </is>
      </c>
      <c r="C24" t="inlineStr">
        <is>
          <t>Variant Call Quality Score</t>
        </is>
      </c>
    </row>
    <row r="25">
      <c r="A25" s="4" t="inlineStr">
        <is>
          <t>af</t>
        </is>
      </c>
      <c r="B25" t="inlineStr">
        <is>
          <t>Allele frequency in gnomAD including exomes and genomes</t>
        </is>
      </c>
      <c r="C25" t="inlineStr">
        <is>
          <t>GnomAD AF (overall)</t>
        </is>
      </c>
    </row>
    <row r="26">
      <c r="A26" s="4" t="inlineStr">
        <is>
          <t>exome_af</t>
        </is>
      </c>
      <c r="B26" t="inlineStr">
        <is>
          <t>Allele frequency in gnomAD exomes</t>
        </is>
      </c>
      <c r="C26" t="inlineStr">
        <is>
          <t>GnomAD AF (exomes)</t>
        </is>
      </c>
    </row>
    <row r="27">
      <c r="A27" s="4" t="inlineStr">
        <is>
          <t>genome_af</t>
        </is>
      </c>
      <c r="B27" t="inlineStr">
        <is>
          <t>Allele frequency in gnomAD genomes</t>
        </is>
      </c>
      <c r="C27" t="inlineStr">
        <is>
          <t>GnomAD AF (genomes)</t>
        </is>
      </c>
    </row>
    <row r="28">
      <c r="A28" s="4" t="inlineStr">
        <is>
          <t>popmax</t>
        </is>
      </c>
      <c r="B28" t="inlineStr">
        <is>
          <t>Highest allele frequency by ancestral group</t>
        </is>
      </c>
      <c r="C28" t="inlineStr">
        <is>
          <t>gnomAD PopMax #1</t>
        </is>
      </c>
    </row>
    <row r="29">
      <c r="A29" s="4" t="inlineStr">
        <is>
          <t>popmax_af</t>
        </is>
      </c>
      <c r="B29" t="inlineStr">
        <is>
          <t>Ancestral group associated with gnomaD PopMax #1</t>
        </is>
      </c>
      <c r="C29" t="inlineStr">
        <is>
          <t>gnomAD PopMax #1 Ancestry</t>
        </is>
      </c>
    </row>
    <row r="30">
      <c r="A30" s="5" t="inlineStr">
        <is>
          <t>omim_ids</t>
        </is>
      </c>
      <c r="B30" t="inlineStr">
        <is>
          <t>Phenotypes associated with gene in OMIM database</t>
        </is>
      </c>
      <c r="C30" t="inlineStr">
        <is>
          <t>OMIM Phenotype(s)</t>
        </is>
      </c>
    </row>
    <row r="31">
      <c r="A31" s="5" t="inlineStr">
        <is>
          <t>pli</t>
        </is>
      </c>
      <c r="B31" t="inlineStr">
        <is>
          <t>Probability that a given gene falls into the Haploinsufficient category, therefore is intolerant of loss-of-function variation</t>
        </is>
      </c>
      <c r="C31" t="inlineStr">
        <is>
          <t>pLI</t>
        </is>
      </c>
    </row>
    <row r="32">
      <c r="A32" s="5" t="inlineStr">
        <is>
          <t>hgmd_tags</t>
        </is>
      </c>
      <c r="B32" t="inlineStr">
        <is>
          <t>(need to specify field from HGMD)</t>
        </is>
      </c>
      <c r="C32" t="inlineStr">
        <is>
          <t>HGMD Classification</t>
        </is>
      </c>
    </row>
    <row r="33">
      <c r="A33" s="6" t="inlineStr">
        <is>
          <t>hgmd_pmids</t>
        </is>
      </c>
      <c r="B33" t="inlineStr">
        <is>
          <t>PMIDs of publications associated with variant in HGMD</t>
        </is>
      </c>
      <c r="C33" t="inlineStr">
        <is>
          <t>HGMD Associated PMIDs</t>
        </is>
      </c>
    </row>
    <row r="34">
      <c r="A34" s="6" t="inlineStr">
        <is>
          <t>clinVar</t>
        </is>
      </c>
      <c r="B34" t="inlineStr">
        <is>
          <t>Link to ClinVar search for variant</t>
        </is>
      </c>
      <c r="C34" t="inlineStr">
        <is>
          <t>ClinVar Link</t>
        </is>
      </c>
    </row>
    <row r="35">
      <c r="A35" s="7" t="inlineStr">
        <is>
          <t>conservation</t>
        </is>
      </c>
      <c r="C35" t="inlineStr">
        <is>
          <t>Evolutionary Conservation (amino acid)</t>
        </is>
      </c>
    </row>
    <row r="36">
      <c r="A36" s="7" t="inlineStr">
        <is>
          <t>polyphen</t>
        </is>
      </c>
      <c r="B36" t="inlineStr">
        <is>
          <t>Polyphen classification</t>
        </is>
      </c>
      <c r="C36" t="inlineStr">
        <is>
          <t>Polyphen</t>
        </is>
      </c>
    </row>
    <row r="37">
      <c r="A37" s="7" t="inlineStr">
        <is>
          <t>sift</t>
        </is>
      </c>
      <c r="B37" t="inlineStr">
        <is>
          <t>SIFT classification</t>
        </is>
      </c>
      <c r="C37" t="inlineStr">
        <is>
          <t>SIFT</t>
        </is>
      </c>
    </row>
    <row r="38">
      <c r="A38" s="7" t="inlineStr">
        <is>
          <t>mutation_taster</t>
        </is>
      </c>
      <c r="B38" t="inlineStr">
        <is>
          <t>Mutation Taster classification</t>
        </is>
      </c>
      <c r="C38" t="inlineStr">
        <is>
          <t>Mutation Taster</t>
        </is>
      </c>
    </row>
    <row r="39">
      <c r="A39" s="7" t="inlineStr">
        <is>
          <t>fathmm</t>
        </is>
      </c>
      <c r="B39" t="inlineStr">
        <is>
          <t>FATHMM classification</t>
        </is>
      </c>
      <c r="C39" t="inlineStr">
        <is>
          <t>FATHMM</t>
        </is>
      </c>
    </row>
    <row r="40">
      <c r="A40" s="7" t="inlineStr">
        <is>
          <t>revel</t>
        </is>
      </c>
      <c r="B40" t="inlineStr">
        <is>
          <t>REVEL score</t>
        </is>
      </c>
      <c r="C40" t="inlineStr">
        <is>
          <t>REVEL</t>
        </is>
      </c>
    </row>
    <row r="41">
      <c r="A41" s="7" t="inlineStr">
        <is>
          <t>cadd_phred</t>
        </is>
      </c>
      <c r="B41" t="inlineStr">
        <is>
          <t>CADD score</t>
        </is>
      </c>
      <c r="C41" t="inlineStr">
        <is>
          <t>CADD</t>
        </is>
      </c>
    </row>
    <row r="42">
      <c r="A42" s="7" t="inlineStr">
        <is>
          <t>mutation_assessor</t>
        </is>
      </c>
      <c r="B42" t="inlineStr">
        <is>
          <t>MutationAssessor score</t>
        </is>
      </c>
      <c r="C42" t="inlineStr">
        <is>
          <t>MutationAssessor</t>
        </is>
      </c>
    </row>
    <row r="43">
      <c r="A43" s="8" t="inlineStr">
        <is>
          <t>dist_from_exon_worst</t>
        </is>
      </c>
      <c r="B43" t="inlineStr">
        <is>
          <t>In transcript with most severe variant annotation, the distance in base pairs from nearest intron/exon border in the transcript containing the most damaging variant annotation</t>
        </is>
      </c>
      <c r="C43" t="inlineStr">
        <is>
          <t>Distance From Intron/Exon Boundary (Worst Annotation)</t>
        </is>
      </c>
    </row>
    <row r="44">
      <c r="A44" s="8" t="inlineStr">
        <is>
          <t>dist_from_exon_canonical</t>
        </is>
      </c>
      <c r="B44" t="inlineStr">
        <is>
          <t>In the canonical transcript the distance in base pairs from nearest intron/exon border in the transcript containing the most damaging variant annotation</t>
        </is>
      </c>
      <c r="C44" t="inlineStr">
        <is>
          <t>Distance From Intron/Exon Boundary (Canonical)</t>
        </is>
      </c>
    </row>
    <row r="45">
      <c r="A45" s="8" t="inlineStr">
        <is>
          <t>max_ent_scan</t>
        </is>
      </c>
      <c r="C45" t="inlineStr">
        <is>
          <t>MaxEntScan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2022-04-14T16:22:13Z</dcterms:created>
  <dcterms:modified xmlns:dcterms="http://purl.org/dc/terms/" xmlns:xsi="http://www.w3.org/2001/XMLSchema-instance" xsi:type="dcterms:W3CDTF">2022-04-14T16:22:13Z</dcterms:modified>
</cp:coreProperties>
</file>