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CDC Screenshots" sheetId="3" r:id="rId2"/>
  </sheets>
  <calcPr calcId="125725"/>
</workbook>
</file>

<file path=xl/calcChain.xml><?xml version="1.0" encoding="utf-8"?>
<calcChain xmlns="http://schemas.openxmlformats.org/spreadsheetml/2006/main">
  <c r="J54" i="1"/>
  <c r="I54"/>
  <c r="H54"/>
  <c r="G54"/>
  <c r="J52"/>
  <c r="I52"/>
  <c r="H52"/>
  <c r="G52"/>
  <c r="J53"/>
  <c r="I53"/>
  <c r="H53"/>
  <c r="G53"/>
  <c r="J51"/>
  <c r="I51"/>
  <c r="H51"/>
  <c r="G51"/>
  <c r="J50"/>
  <c r="I50"/>
  <c r="H50"/>
  <c r="G50"/>
  <c r="J49"/>
  <c r="I49"/>
  <c r="H49"/>
  <c r="G49"/>
  <c r="J48"/>
  <c r="I48"/>
  <c r="H48"/>
  <c r="G48"/>
  <c r="G14"/>
  <c r="G13"/>
  <c r="G47"/>
  <c r="G46"/>
  <c r="G45"/>
  <c r="G44"/>
  <c r="G43"/>
  <c r="G42"/>
  <c r="G41"/>
  <c r="G40"/>
  <c r="G39"/>
  <c r="G38"/>
  <c r="G37"/>
  <c r="G36"/>
  <c r="G35"/>
  <c r="G34"/>
  <c r="G33"/>
  <c r="G32"/>
  <c r="G30"/>
  <c r="G29"/>
  <c r="G28"/>
  <c r="G27"/>
  <c r="G26"/>
  <c r="G24"/>
  <c r="G23"/>
  <c r="G22"/>
  <c r="G21"/>
  <c r="G20"/>
  <c r="G17"/>
  <c r="G16"/>
  <c r="G15"/>
  <c r="G10"/>
  <c r="G9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 l="1"/>
  <c r="I41"/>
  <c r="H41"/>
  <c r="J40"/>
  <c r="I40"/>
  <c r="H40"/>
  <c r="J39"/>
  <c r="J38"/>
  <c r="H39"/>
  <c r="I39"/>
  <c r="H38"/>
  <c r="I38"/>
  <c r="J37"/>
  <c r="H37"/>
  <c r="I37"/>
  <c r="J36"/>
  <c r="I36"/>
  <c r="H36"/>
  <c r="H13"/>
  <c r="H32"/>
  <c r="H35"/>
  <c r="H34"/>
  <c r="H33"/>
  <c r="H26"/>
  <c r="H30"/>
  <c r="H29"/>
  <c r="H28"/>
  <c r="H27"/>
  <c r="H24"/>
  <c r="H23"/>
  <c r="H22"/>
  <c r="H21"/>
  <c r="H20"/>
  <c r="H19"/>
  <c r="H18"/>
  <c r="H17"/>
  <c r="H16"/>
  <c r="H15"/>
  <c r="H14"/>
  <c r="H10"/>
  <c r="H9"/>
  <c r="J35"/>
  <c r="I35"/>
  <c r="J34"/>
  <c r="I34"/>
  <c r="J33"/>
  <c r="I33"/>
  <c r="D27"/>
  <c r="D26"/>
  <c r="J32"/>
  <c r="I32"/>
  <c r="J30"/>
  <c r="I30"/>
  <c r="J29"/>
  <c r="I29"/>
  <c r="J28"/>
  <c r="I28"/>
  <c r="J27"/>
  <c r="I27"/>
  <c r="J26"/>
  <c r="I26"/>
  <c r="J24"/>
  <c r="I24"/>
  <c r="J23"/>
  <c r="I23"/>
  <c r="J9"/>
  <c r="J10"/>
  <c r="J13"/>
  <c r="J17"/>
  <c r="J16"/>
  <c r="J15"/>
  <c r="J14"/>
  <c r="J19"/>
  <c r="J20"/>
  <c r="J21"/>
  <c r="J22"/>
  <c r="I22"/>
  <c r="I21"/>
  <c r="I20"/>
  <c r="I19"/>
  <c r="I17"/>
  <c r="I16"/>
  <c r="I15"/>
  <c r="I14"/>
  <c r="I13"/>
  <c r="I10"/>
  <c r="I9"/>
  <c r="I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<sst xmlns="http://schemas.openxmlformats.org/spreadsheetml/2006/main" count="25" uniqueCount="25">
  <si>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</si>
  <si>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</si>
  <si>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</si>
  <si>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</si>
  <si>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</si>
  <si>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</si>
  <si>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</si>
  <si>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</si>
  <si>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</si>
  <si>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</si>
  <si>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</si>
  <si>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</si>
  <si>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</si>
  <si>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</si>
  <si>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</si>
  <si>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</si>
  <si>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</si>
  <si>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</si>
  <si>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</si>
  <si>
    <t>New Cases</t>
  </si>
  <si>
    <t>On 20200429 at 13:45</t>
  </si>
  <si>
    <t>20200429 at 3:45 EDT</t>
  </si>
  <si>
    <t>20200430 at 15:45 EDT</t>
  </si>
  <si>
    <t>20200501 at 17:15</t>
  </si>
  <si>
    <t>20200504 at 1558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</si>
</sst>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  <c:pt idx="48" formatCode="#,##0">
                  <c:v>1062446</c:v>
                </c:pt>
                <c:pt idx="49" formatCode="#,##0">
                  <c:v>1092815</c:v>
                </c:pt>
                <c:pt idx="50" formatCode="#,##0">
                  <c:v>1122486</c:v>
                </c:pt>
                <c:pt idx="51" formatCode="#,##0">
                  <c:v>1152372</c:v>
                </c:pt>
              </c:numCache>
            </c:numRef>
          </c:yVal>
          <c:smooth val="1"/>
        </c:ser>
        <c:axId val="106167296"/>
        <c:axId val="106500864"/>
      </c:scatterChart>
      <c:valAx>
        <c:axId val="106167296"/>
        <c:scaling>
          <c:orientation val="minMax"/>
        </c:scaling>
        <c:axPos val="b"/>
        <c:numFmt formatCode="d\-mmm" sourceLinked="1"/>
        <c:tickLblPos val="nextTo"/>
        <c:crossAx val="106500864"/>
        <c:crosses val="autoZero"/>
        <c:crossBetween val="midCat"/>
      </c:valAx>
      <c:valAx>
        <c:axId val="10650086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616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5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96"/>
          <c:h val="0.820269845787345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Data!$A$3:$A$59</c:f>
              <c:numCache>
                <c:formatCode>d\-mmm</c:formatCode>
                <c:ptCount val="5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</c:numCache>
            </c:numRef>
          </c:xVal>
          <c:yVal>
            <c:numRef>
              <c:f>Data!$E$3:$E$59</c:f>
              <c:numCache>
                <c:formatCode>General</c:formatCode>
                <c:ptCount val="5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  <c:pt idx="47" formatCode="#,##0">
                  <c:v>1031659</c:v>
                </c:pt>
                <c:pt idx="48" formatCode="#,##0">
                  <c:v>1062446</c:v>
                </c:pt>
                <c:pt idx="49" formatCode="#,##0">
                  <c:v>1092815</c:v>
                </c:pt>
                <c:pt idx="50" formatCode="#,##0">
                  <c:v>1122486</c:v>
                </c:pt>
                <c:pt idx="51" formatCode="#,##0">
                  <c:v>1152372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106535936"/>
        <c:axId val="107688704"/>
      </c:scatterChart>
      <c:valAx>
        <c:axId val="106535936"/>
        <c:scaling>
          <c:orientation val="minMax"/>
        </c:scaling>
        <c:axPos val="b"/>
        <c:numFmt formatCode="d\-mmm" sourceLinked="1"/>
        <c:tickLblPos val="nextTo"/>
        <c:crossAx val="107688704"/>
        <c:crosses val="autoZero"/>
        <c:crossBetween val="midCat"/>
      </c:valAx>
      <c:valAx>
        <c:axId val="10768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653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Data!$A$3:$A$59</c:f>
              <c:numCache>
                <c:formatCode>d\-mmm</c:formatCode>
                <c:ptCount val="5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</c:numCache>
            </c:numRef>
          </c:xVal>
          <c:yVal>
            <c:numRef>
              <c:f>Data!$F$3:$F$59</c:f>
              <c:numCache>
                <c:formatCode>General</c:formatCode>
                <c:ptCount val="57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  <c:pt idx="45" formatCode="#,##0">
                  <c:v>55258</c:v>
                </c:pt>
                <c:pt idx="46" formatCode="#,##0">
                  <c:v>57505</c:v>
                </c:pt>
                <c:pt idx="47" formatCode="#,##0">
                  <c:v>60057</c:v>
                </c:pt>
                <c:pt idx="48" formatCode="#,##0">
                  <c:v>62406</c:v>
                </c:pt>
                <c:pt idx="49" formatCode="#,##0">
                  <c:v>64283</c:v>
                </c:pt>
                <c:pt idx="50" formatCode="#,##0">
                  <c:v>65735</c:v>
                </c:pt>
                <c:pt idx="51" formatCode="#,##0">
                  <c:v>67456</c:v>
                </c:pt>
              </c:numCache>
            </c:numRef>
          </c:yVal>
          <c:smooth val="1"/>
        </c:ser>
        <c:dLbls>
          <c:showVal val="1"/>
          <c:showCatName val="1"/>
        </c:dLbls>
        <c:axId val="107709568"/>
        <c:axId val="107711104"/>
      </c:scatterChart>
      <c:valAx>
        <c:axId val="107709568"/>
        <c:scaling>
          <c:orientation val="minMax"/>
        </c:scaling>
        <c:axPos val="b"/>
        <c:numFmt formatCode="d\-mmm" sourceLinked="1"/>
        <c:tickLblPos val="nextTo"/>
        <c:crossAx val="107711104"/>
        <c:crosses val="autoZero"/>
        <c:crossBetween val="midCat"/>
      </c:valAx>
      <c:valAx>
        <c:axId val="10771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7709568"/>
        <c:crosses val="autoZero"/>
        <c:crossBetween val="midCat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Data!$A$3:$A$59</c:f>
              <c:numCache>
                <c:formatCode>d\-mmm</c:formatCode>
                <c:ptCount val="5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</c:numCache>
            </c:numRef>
          </c:xVal>
          <c:yVal>
            <c:numRef>
              <c:f>Data!$I$3:$I$54</c:f>
              <c:numCache>
                <c:formatCode>0.00%</c:formatCode>
                <c:ptCount val="52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  <c:pt idx="45">
                  <c:v>5.6314114911041678E-2</c:v>
                </c:pt>
                <c:pt idx="46">
                  <c:v>5.7210537364186534E-2</c:v>
                </c:pt>
                <c:pt idx="47">
                  <c:v>5.8214002882735476E-2</c:v>
                </c:pt>
                <c:pt idx="48">
                  <c:v>5.8738044098241231E-2</c:v>
                </c:pt>
                <c:pt idx="49">
                  <c:v>5.8823314101654901E-2</c:v>
                </c:pt>
                <c:pt idx="50">
                  <c:v>5.8561977610411174E-2</c:v>
                </c:pt>
                <c:pt idx="51">
                  <c:v>5.8536653094660406E-2</c:v>
                </c:pt>
              </c:numCache>
            </c:numRef>
          </c:yVal>
          <c:smooth val="1"/>
        </c:ser>
        <c:axId val="107751680"/>
        <c:axId val="107769856"/>
      </c:scatterChart>
      <c:valAx>
        <c:axId val="107751680"/>
        <c:scaling>
          <c:orientation val="minMax"/>
        </c:scaling>
        <c:axPos val="b"/>
        <c:numFmt formatCode="d\-mmm" sourceLinked="1"/>
        <c:tickLblPos val="nextTo"/>
        <c:crossAx val="107769856"/>
        <c:crosses val="autoZero"/>
        <c:crossBetween val="midCat"/>
      </c:valAx>
      <c:valAx>
        <c:axId val="107769856"/>
        <c:scaling>
          <c:orientation val="minMax"/>
        </c:scaling>
        <c:axPos val="l"/>
        <c:majorGridlines/>
        <c:numFmt formatCode="0.00%" sourceLinked="1"/>
        <c:tickLblPos val="nextTo"/>
        <c:crossAx val="107751680"/>
        <c:crosses val="autoZero"/>
        <c:crossBetween val="midCat"/>
      </c:valAx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Data!$A$3:$A$59</c:f>
              <c:numCache>
                <c:formatCode>d\-mmm</c:formatCode>
                <c:ptCount val="5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</c:numCache>
            </c:numRef>
          </c:xVal>
          <c:yVal>
            <c:numRef>
              <c:f>Data!$J$3:$J$54</c:f>
              <c:numCache>
                <c:formatCode>0.00%</c:formatCode>
                <c:ptCount val="5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  <c:pt idx="45">
                  <c:v>5.7164862436352742E-2</c:v>
                </c:pt>
                <c:pt idx="46">
                  <c:v>9.4012802811597837E-2</c:v>
                </c:pt>
                <c:pt idx="47">
                  <c:v>9.6258298129149059E-2</c:v>
                </c:pt>
                <c:pt idx="48">
                  <c:v>7.6298437652255816E-2</c:v>
                </c:pt>
                <c:pt idx="49">
                  <c:v>6.1806447364088378E-2</c:v>
                </c:pt>
                <c:pt idx="50">
                  <c:v>4.8936672171480573E-2</c:v>
                </c:pt>
                <c:pt idx="51">
                  <c:v>5.7585491534497761E-2</c:v>
                </c:pt>
              </c:numCache>
            </c:numRef>
          </c:yVal>
          <c:smooth val="1"/>
        </c:ser>
        <c:axId val="107776640"/>
        <c:axId val="107787008"/>
      </c:scatterChart>
      <c:valAx>
        <c:axId val="107776640"/>
        <c:scaling>
          <c:orientation val="minMax"/>
        </c:scaling>
        <c:axPos val="b"/>
        <c:numFmt formatCode="d\-mmm" sourceLinked="1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axPos val="l"/>
        <c:majorGridlines/>
        <c:numFmt formatCode="0.00%" sourceLinked="1"/>
        <c:tickLblPos val="nextTo"/>
        <c:crossAx val="107776640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Today minus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Data!$A$3:$A$59</c:f>
              <c:numCache>
                <c:formatCode>d\-mmm</c:formatCode>
                <c:ptCount val="5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</c:numCache>
            </c:numRef>
          </c:xVal>
          <c:yVal>
            <c:numRef>
              <c:f>Data!$H$3:$H$54</c:f>
              <c:numCache>
                <c:formatCode>General</c:formatCode>
                <c:ptCount val="52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  <c:pt idx="45">
                  <c:v>1336</c:v>
                </c:pt>
                <c:pt idx="46">
                  <c:v>2247</c:v>
                </c:pt>
                <c:pt idx="47">
                  <c:v>2552</c:v>
                </c:pt>
                <c:pt idx="48">
                  <c:v>2349</c:v>
                </c:pt>
                <c:pt idx="49">
                  <c:v>1877</c:v>
                </c:pt>
                <c:pt idx="50">
                  <c:v>1452</c:v>
                </c:pt>
                <c:pt idx="51">
                  <c:v>1721</c:v>
                </c:pt>
              </c:numCache>
            </c:numRef>
          </c:yVal>
          <c:smooth val="1"/>
        </c:ser>
        <c:axId val="107823104"/>
        <c:axId val="107824640"/>
      </c:scatterChart>
      <c:valAx>
        <c:axId val="107823104"/>
        <c:scaling>
          <c:orientation val="minMax"/>
        </c:scaling>
        <c:axPos val="b"/>
        <c:numFmt formatCode="d\-mmm" sourceLinked="1"/>
        <c:tickLblPos val="nextTo"/>
        <c:crossAx val="107824640"/>
        <c:crosses val="autoZero"/>
        <c:crossBetween val="midCat"/>
      </c:valAx>
      <c:valAx>
        <c:axId val="107824640"/>
        <c:scaling>
          <c:orientation val="minMax"/>
        </c:scaling>
        <c:axPos val="l"/>
        <c:majorGridlines/>
        <c:numFmt formatCode="General" sourceLinked="1"/>
        <c:tickLblPos val="nextTo"/>
        <c:crossAx val="107823104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Cases</a:t>
            </a:r>
          </a:p>
          <a:p>
            <a:pPr>
              <a:defRPr/>
            </a:pPr>
            <a:r>
              <a:rPr lang="en-US" sz="1000"/>
              <a:t>Today minue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3406</c:v>
                </c:pt>
                <c:pt idx="7">
                  <c:v>4777</c:v>
                </c:pt>
                <c:pt idx="10" formatCode="#,##0">
                  <c:v>6061.666666666667</c:v>
                </c:pt>
                <c:pt idx="11" formatCode="#,##0">
                  <c:v>10779</c:v>
                </c:pt>
                <c:pt idx="12">
                  <c:v>10270</c:v>
                </c:pt>
                <c:pt idx="13">
                  <c:v>13987</c:v>
                </c:pt>
                <c:pt idx="14">
                  <c:v>16916</c:v>
                </c:pt>
                <c:pt idx="17">
                  <c:v>5904</c:v>
                </c:pt>
                <c:pt idx="18">
                  <c:v>22635</c:v>
                </c:pt>
                <c:pt idx="19">
                  <c:v>22562</c:v>
                </c:pt>
                <c:pt idx="20">
                  <c:v>27043</c:v>
                </c:pt>
                <c:pt idx="21">
                  <c:v>26135</c:v>
                </c:pt>
                <c:pt idx="23" formatCode="#,##0">
                  <c:v>32773.5</c:v>
                </c:pt>
                <c:pt idx="24">
                  <c:v>26065</c:v>
                </c:pt>
                <c:pt idx="25">
                  <c:v>43438</c:v>
                </c:pt>
                <c:pt idx="26">
                  <c:v>20682</c:v>
                </c:pt>
                <c:pt idx="27">
                  <c:v>32449</c:v>
                </c:pt>
                <c:pt idx="29" formatCode="#,##0">
                  <c:v>32478</c:v>
                </c:pt>
                <c:pt idx="30">
                  <c:v>33288</c:v>
                </c:pt>
                <c:pt idx="31">
                  <c:v>29145</c:v>
                </c:pt>
                <c:pt idx="32">
                  <c:v>24156</c:v>
                </c:pt>
                <c:pt idx="33">
                  <c:v>26385</c:v>
                </c:pt>
                <c:pt idx="34">
                  <c:v>26830</c:v>
                </c:pt>
                <c:pt idx="35">
                  <c:v>29492</c:v>
                </c:pt>
                <c:pt idx="36">
                  <c:v>29002</c:v>
                </c:pt>
                <c:pt idx="37">
                  <c:v>29916</c:v>
                </c:pt>
                <c:pt idx="38">
                  <c:v>25995</c:v>
                </c:pt>
                <c:pt idx="39">
                  <c:v>29468</c:v>
                </c:pt>
                <c:pt idx="40">
                  <c:v>26490</c:v>
                </c:pt>
                <c:pt idx="41">
                  <c:v>25858</c:v>
                </c:pt>
                <c:pt idx="42">
                  <c:v>37144</c:v>
                </c:pt>
                <c:pt idx="43">
                  <c:v>63034</c:v>
                </c:pt>
                <c:pt idx="44">
                  <c:v>29256</c:v>
                </c:pt>
                <c:pt idx="45">
                  <c:v>23371</c:v>
                </c:pt>
                <c:pt idx="46">
                  <c:v>23901</c:v>
                </c:pt>
                <c:pt idx="47">
                  <c:v>26512</c:v>
                </c:pt>
                <c:pt idx="48">
                  <c:v>30787</c:v>
                </c:pt>
              </c:numCache>
            </c:numRef>
          </c:yVal>
          <c:smooth val="1"/>
        </c:ser>
        <c:axId val="107831680"/>
        <c:axId val="107833600"/>
      </c:scatterChart>
      <c:valAx>
        <c:axId val="107831680"/>
        <c:scaling>
          <c:orientation val="minMax"/>
        </c:scaling>
        <c:axPos val="b"/>
        <c:numFmt formatCode="d\-mmm" sourceLinked="1"/>
        <c:tickLblPos val="nextTo"/>
        <c:crossAx val="107833600"/>
        <c:crosses val="autoZero"/>
        <c:crossBetween val="midCat"/>
      </c:valAx>
      <c:valAx>
        <c:axId val="107833600"/>
        <c:scaling>
          <c:orientation val="minMax"/>
        </c:scaling>
        <c:axPos val="l"/>
        <c:majorGridlines/>
        <c:numFmt formatCode="General" sourceLinked="1"/>
        <c:tickLblPos val="nextTo"/>
        <c:crossAx val="107831680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27</xdr:row>
      <xdr:rowOff>76199</xdr:rowOff>
    </xdr:from>
    <xdr:to>
      <xdr:col>21</xdr:col>
      <xdr:colOff>581025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9525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2</xdr:row>
      <xdr:rowOff>0</xdr:rowOff>
    </xdr:from>
    <xdr:to>
      <xdr:col>32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27</xdr:row>
      <xdr:rowOff>142874</xdr:rowOff>
    </xdr:from>
    <xdr:to>
      <xdr:col>32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438149</xdr:colOff>
      <xdr:row>53</xdr:row>
      <xdr:rowOff>171450</xdr:rowOff>
    </xdr:from>
    <xdr:to>
      <xdr:col>32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47625</xdr:colOff>
      <xdr:row>96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600075</xdr:colOff>
      <xdr:row>173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8956000"/>
          <a:ext cx="669607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9</xdr:col>
      <xdr:colOff>247650</xdr:colOff>
      <xdr:row>198</xdr:row>
      <xdr:rowOff>152400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3528000"/>
          <a:ext cx="5734050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8</xdr:col>
      <xdr:colOff>552450</xdr:colOff>
      <xdr:row>224</xdr:row>
      <xdr:rowOff>66675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290500"/>
          <a:ext cx="54292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9</xdr:col>
      <xdr:colOff>95250</xdr:colOff>
      <xdr:row>250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43434000"/>
          <a:ext cx="5581650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457200</xdr:colOff>
      <xdr:row>276</xdr:row>
      <xdr:rowOff>114300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48196500"/>
          <a:ext cx="5943600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9</xdr:col>
      <xdr:colOff>209550</xdr:colOff>
      <xdr:row>356</xdr:row>
      <xdr:rowOff>104775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3721000"/>
          <a:ext cx="5695950" cy="4486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10</xdr:col>
      <xdr:colOff>542925</xdr:colOff>
      <xdr:row>329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53530500"/>
          <a:ext cx="6638925" cy="429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9</xdr:col>
      <xdr:colOff>447675</xdr:colOff>
      <xdr:row>302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53149500"/>
          <a:ext cx="593407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9</xdr:col>
      <xdr:colOff>590550</xdr:colOff>
      <xdr:row>385</xdr:row>
      <xdr:rowOff>142875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68580000"/>
          <a:ext cx="6076950" cy="490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topLeftCell="I1" workbookViewId="0">
      <pane ySplit="3300" topLeftCell="A51" activePane="bottomLeft"/>
      <selection activeCell="J5" sqref="J5"/>
      <selection pane="bottomLeft" activeCell="X53" sqref="X53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8" width="7.42578125" customWidth="1"/>
    <col min="9" max="9" width="6.5703125" style="4" customWidth="1"/>
    <col min="10" max="10" width="7.42578125" style="4" customWidth="1"/>
    <col min="11" max="11" width="10" bestFit="1" customWidth="1"/>
  </cols>
  <sheetData>
    <row r="1" spans="1:11">
      <c r="A1" t="s">
        <v>0</v>
      </c>
      <c r="C1" s="2">
        <v>1.1890000000000001</v>
      </c>
      <c r="D1">
        <v>1.2749999999999999</v>
      </c>
      <c r="E1">
        <v>1.08</v>
      </c>
      <c r="K1" t="s">
        <v>4</v>
      </c>
    </row>
    <row r="2" spans="1:11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19</v>
      </c>
      <c r="H2" s="2" t="s">
        <v>11</v>
      </c>
      <c r="I2" s="7" t="s">
        <v>5</v>
      </c>
      <c r="J2" s="7" t="s">
        <v>7</v>
      </c>
      <c r="K2" s="2" t="s">
        <v>1</v>
      </c>
    </row>
    <row r="3" spans="1:11">
      <c r="A3" s="1">
        <v>43903</v>
      </c>
      <c r="B3">
        <v>3000</v>
      </c>
      <c r="C3">
        <v>3000</v>
      </c>
      <c r="E3">
        <v>3000</v>
      </c>
      <c r="K3">
        <v>327000000</v>
      </c>
    </row>
    <row r="4" spans="1:11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K4">
        <v>327000000</v>
      </c>
    </row>
    <row r="5" spans="1:11">
      <c r="A5" s="1">
        <f t="shared" ref="A5:A31" si="2">A4+1</f>
        <v>43905</v>
      </c>
      <c r="B5">
        <f t="shared" si="0"/>
        <v>4241</v>
      </c>
      <c r="C5">
        <f t="shared" si="1"/>
        <v>4877</v>
      </c>
      <c r="K5">
        <v>327000000</v>
      </c>
    </row>
    <row r="6" spans="1:11">
      <c r="A6" s="1">
        <f t="shared" si="2"/>
        <v>43906</v>
      </c>
      <c r="B6">
        <f t="shared" si="0"/>
        <v>5043</v>
      </c>
      <c r="C6">
        <f t="shared" si="1"/>
        <v>6218</v>
      </c>
      <c r="K6">
        <v>327000000</v>
      </c>
    </row>
    <row r="7" spans="1:11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K7">
        <v>327000000</v>
      </c>
    </row>
    <row r="8" spans="1:11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I8" s="4">
        <f>F8/E8</f>
        <v>1.3786242183058557E-2</v>
      </c>
      <c r="K8">
        <v>327000000</v>
      </c>
    </row>
    <row r="9" spans="1:11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E9-E8</f>
        <v>3406</v>
      </c>
      <c r="H9">
        <f>F9-F8</f>
        <v>53</v>
      </c>
      <c r="I9" s="4">
        <f t="shared" ref="I9:I22" si="3">F9/E9</f>
        <v>1.4365064163953266E-2</v>
      </c>
      <c r="J9" s="4">
        <f>(F9-F8)/(E9-E8)</f>
        <v>1.5560775102759836E-2</v>
      </c>
      <c r="K9">
        <v>327000000</v>
      </c>
    </row>
    <row r="10" spans="1:11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E10-E9</f>
        <v>4777</v>
      </c>
      <c r="H10">
        <f>F10-F9</f>
        <v>51</v>
      </c>
      <c r="I10" s="4">
        <f t="shared" si="3"/>
        <v>1.3207175241474472E-2</v>
      </c>
      <c r="J10" s="4">
        <f>(F10-F9)/(E10-E9)</f>
        <v>1.0676156583629894E-2</v>
      </c>
      <c r="K10">
        <v>327000000</v>
      </c>
    </row>
    <row r="11" spans="1:11">
      <c r="A11" s="1">
        <f t="shared" si="2"/>
        <v>43911</v>
      </c>
      <c r="B11">
        <f t="shared" si="0"/>
        <v>11983</v>
      </c>
      <c r="C11">
        <f t="shared" si="1"/>
        <v>20951</v>
      </c>
      <c r="K11">
        <v>327000000</v>
      </c>
    </row>
    <row r="12" spans="1:11">
      <c r="A12" s="1">
        <f t="shared" si="2"/>
        <v>43912</v>
      </c>
      <c r="B12">
        <f t="shared" si="0"/>
        <v>14248</v>
      </c>
      <c r="C12">
        <f t="shared" si="1"/>
        <v>26713</v>
      </c>
      <c r="K12">
        <v>327000000</v>
      </c>
    </row>
    <row r="13" spans="1:11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(E13-E10)/3</f>
        <v>6061.666666666667</v>
      </c>
      <c r="H13" s="3">
        <f>(F13-F10)/3</f>
        <v>66.333333333333329</v>
      </c>
      <c r="I13" s="4">
        <f t="shared" si="3"/>
        <v>1.1974613818704348E-2</v>
      </c>
      <c r="J13" s="4">
        <f>(F13-F10)/(E13-E10)</f>
        <v>1.0943084960131976E-2</v>
      </c>
      <c r="K13">
        <v>327000000</v>
      </c>
    </row>
    <row r="14" spans="1:11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3">
        <f>E14-E13</f>
        <v>10779</v>
      </c>
      <c r="H14">
        <f t="shared" ref="G14:H17" si="4">F14-F13</f>
        <v>144</v>
      </c>
      <c r="I14" s="4">
        <f t="shared" si="3"/>
        <v>1.2312427856868027E-2</v>
      </c>
      <c r="J14" s="4">
        <f t="shared" ref="J14:J17" si="5">(F14-F13)/(E14-E13)</f>
        <v>1.3359309768995268E-2</v>
      </c>
      <c r="K14">
        <v>327000000</v>
      </c>
    </row>
    <row r="15" spans="1:11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10270</v>
      </c>
      <c r="H15">
        <f t="shared" si="4"/>
        <v>193</v>
      </c>
      <c r="I15" s="4">
        <f t="shared" si="3"/>
        <v>1.3534607826933319E-2</v>
      </c>
      <c r="J15" s="4">
        <f t="shared" si="5"/>
        <v>1.8792599805258034E-2</v>
      </c>
      <c r="K15">
        <v>327000000</v>
      </c>
    </row>
    <row r="16" spans="1:11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13987</v>
      </c>
      <c r="H16">
        <f t="shared" si="4"/>
        <v>257</v>
      </c>
      <c r="I16" s="4">
        <f t="shared" si="3"/>
        <v>1.4523670368205727E-2</v>
      </c>
      <c r="J16" s="4">
        <f t="shared" si="5"/>
        <v>1.8374204618574391E-2</v>
      </c>
      <c r="K16">
        <v>327000000</v>
      </c>
    </row>
    <row r="17" spans="1:11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16916</v>
      </c>
      <c r="H17">
        <f t="shared" si="4"/>
        <v>252</v>
      </c>
      <c r="I17" s="4">
        <f t="shared" si="3"/>
        <v>1.4597684989924552E-2</v>
      </c>
      <c r="J17" s="4">
        <f t="shared" si="5"/>
        <v>1.4897138803499646E-2</v>
      </c>
      <c r="K17">
        <v>327000000</v>
      </c>
    </row>
    <row r="18" spans="1:11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H18">
        <f>F18-F17</f>
        <v>754</v>
      </c>
      <c r="K18">
        <v>327000000</v>
      </c>
    </row>
    <row r="19" spans="1:11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H19">
        <f>F19-F18</f>
        <v>300</v>
      </c>
      <c r="I19" s="4">
        <f t="shared" si="3"/>
        <v>1.7037037037037038E-2</v>
      </c>
      <c r="J19" s="4">
        <f>(F19-F17)/(E19-E17)</f>
        <v>2.1231165901216664E-2</v>
      </c>
      <c r="K19">
        <v>327000000</v>
      </c>
    </row>
    <row r="20" spans="1:11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H24" si="6">E20-E19</f>
        <v>5904</v>
      </c>
      <c r="H20">
        <f t="shared" si="6"/>
        <v>105</v>
      </c>
      <c r="I20" s="4">
        <f t="shared" si="3"/>
        <v>1.7068358598762278E-2</v>
      </c>
      <c r="J20" s="4">
        <f>(F20-F19)/(E20-E19)</f>
        <v>1.7784552845528455E-2</v>
      </c>
      <c r="K20">
        <v>327000000</v>
      </c>
    </row>
    <row r="21" spans="1:11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22635</v>
      </c>
      <c r="H21">
        <f t="shared" si="6"/>
        <v>455</v>
      </c>
      <c r="I21" s="4">
        <f t="shared" si="3"/>
        <v>1.7488183246809629E-2</v>
      </c>
      <c r="J21" s="4">
        <f>(F21-F20)/(E21-E20)</f>
        <v>2.0101612546940578E-2</v>
      </c>
      <c r="K21">
        <v>327000000</v>
      </c>
    </row>
    <row r="22" spans="1:11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22562</v>
      </c>
      <c r="H22">
        <f t="shared" si="6"/>
        <v>743</v>
      </c>
      <c r="I22" s="4">
        <f t="shared" si="3"/>
        <v>1.9360454806798461E-2</v>
      </c>
      <c r="J22" s="4">
        <f>(F22-F21)/(E22-E21)</f>
        <v>3.2931477705877135E-2</v>
      </c>
      <c r="K22">
        <v>327000000</v>
      </c>
    </row>
    <row r="23" spans="1:11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27043</v>
      </c>
      <c r="H23">
        <f t="shared" si="6"/>
        <v>910</v>
      </c>
      <c r="I23" s="4">
        <f t="shared" ref="I23" si="7">F23/E23</f>
        <v>2.117347896257929E-2</v>
      </c>
      <c r="J23" s="4">
        <f>(F23-F22)/(E23-E22)</f>
        <v>3.3650112783345044E-2</v>
      </c>
      <c r="K23">
        <v>327000000</v>
      </c>
    </row>
    <row r="24" spans="1:11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26135</v>
      </c>
      <c r="H24">
        <f t="shared" si="6"/>
        <v>930</v>
      </c>
      <c r="I24" s="4">
        <f t="shared" ref="I24" si="8">F24/E24</f>
        <v>2.2747503959812603E-2</v>
      </c>
      <c r="J24" s="4">
        <f>(F24-F23)/(E24-E23)</f>
        <v>3.5584465276449206E-2</v>
      </c>
      <c r="K24">
        <v>327000000</v>
      </c>
    </row>
    <row r="25" spans="1:11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K25">
        <v>327000000</v>
      </c>
    </row>
    <row r="26" spans="1:11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(E26-E24)/2</f>
        <v>32773.5</v>
      </c>
      <c r="H26" s="3">
        <f>(F26-F24)/2</f>
        <v>1086.5</v>
      </c>
      <c r="I26" s="4">
        <f t="shared" ref="I26:I30" si="9">F26/E26</f>
        <v>2.4984745395733959E-2</v>
      </c>
      <c r="J26" s="4">
        <f>(F26-F24)/(E26-E24)</f>
        <v>3.3151784215906144E-2</v>
      </c>
      <c r="K26">
        <v>327000000</v>
      </c>
    </row>
    <row r="27" spans="1:11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 t="shared" ref="G27:H30" si="11">E27-E26</f>
        <v>26065</v>
      </c>
      <c r="H27">
        <f t="shared" si="11"/>
        <v>1294</v>
      </c>
      <c r="I27" s="4">
        <f t="shared" si="9"/>
        <v>2.6927296299990026E-2</v>
      </c>
      <c r="J27" s="4">
        <f>(F27-F26)/(E27-E26)</f>
        <v>4.9645117974295029E-2</v>
      </c>
      <c r="K27">
        <v>327000000</v>
      </c>
    </row>
    <row r="28" spans="1:11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 t="shared" si="11"/>
        <v>43438</v>
      </c>
      <c r="H28">
        <f t="shared" si="11"/>
        <v>3154</v>
      </c>
      <c r="I28" s="4">
        <f t="shared" si="9"/>
        <v>3.2228333898789568E-2</v>
      </c>
      <c r="J28" s="4">
        <f>(F28-F27)/(E28-E27)</f>
        <v>7.2609236152677378E-2</v>
      </c>
      <c r="K28">
        <v>327000000</v>
      </c>
    </row>
    <row r="29" spans="1:11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 t="shared" si="11"/>
        <v>20682</v>
      </c>
      <c r="H29">
        <f t="shared" si="11"/>
        <v>690</v>
      </c>
      <c r="I29" s="4">
        <f t="shared" si="9"/>
        <v>3.2287708443562331E-2</v>
      </c>
      <c r="J29" s="4">
        <f>(F29-F28)/(E29-E28)</f>
        <v>3.33623440673049E-2</v>
      </c>
      <c r="K29">
        <v>327000000</v>
      </c>
    </row>
    <row r="30" spans="1:11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 t="shared" si="11"/>
        <v>32449</v>
      </c>
      <c r="H30">
        <f t="shared" si="11"/>
        <v>1942</v>
      </c>
      <c r="I30" s="4">
        <f t="shared" si="9"/>
        <v>3.4379825012866704E-2</v>
      </c>
      <c r="J30" s="4">
        <f>(F30-F29)/(E30-E29)</f>
        <v>5.9847761102037045E-2</v>
      </c>
      <c r="K30">
        <v>327000000</v>
      </c>
    </row>
    <row r="31" spans="1:11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K31">
        <v>327000000</v>
      </c>
    </row>
    <row r="32" spans="1:11">
      <c r="A32" s="1">
        <f t="shared" ref="A32:A68" si="12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(E32-E30)/2</f>
        <v>32478</v>
      </c>
      <c r="H32" s="3">
        <f>(F32-F30)/2</f>
        <v>1931.5</v>
      </c>
      <c r="I32" s="4">
        <f t="shared" ref="I32:I35" si="13">F32/E32</f>
        <v>3.7689677021055371E-2</v>
      </c>
      <c r="J32" s="4">
        <f>(F32-F30)/(E32-E30)</f>
        <v>5.9471026541043165E-2</v>
      </c>
      <c r="K32">
        <v>327000000</v>
      </c>
    </row>
    <row r="33" spans="1:11">
      <c r="A33" s="1">
        <f t="shared" si="12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H39" si="14">E33-E32</f>
        <v>33288</v>
      </c>
      <c r="H33">
        <f t="shared" si="14"/>
        <v>1927</v>
      </c>
      <c r="I33" s="4">
        <f t="shared" si="13"/>
        <v>3.8968697213641136E-2</v>
      </c>
      <c r="J33" s="4">
        <f t="shared" ref="J33:J39" si="15">(F33-F32)/(E33-E32)</f>
        <v>5.7888728670992547E-2</v>
      </c>
      <c r="K33">
        <v>327000000</v>
      </c>
    </row>
    <row r="34" spans="1:11">
      <c r="A34" s="1">
        <f t="shared" si="12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4"/>
        <v>29145</v>
      </c>
      <c r="H34">
        <f t="shared" si="14"/>
        <v>1456</v>
      </c>
      <c r="I34" s="4">
        <f t="shared" si="13"/>
        <v>3.9545894468585148E-2</v>
      </c>
      <c r="J34" s="4">
        <f t="shared" si="15"/>
        <v>4.9957110996740439E-2</v>
      </c>
      <c r="K34">
        <v>327000000</v>
      </c>
    </row>
    <row r="35" spans="1:11">
      <c r="A35" s="1">
        <f t="shared" si="12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4"/>
        <v>24156</v>
      </c>
      <c r="H35">
        <f t="shared" si="14"/>
        <v>310</v>
      </c>
      <c r="I35" s="4">
        <f t="shared" si="13"/>
        <v>3.8431447051407157E-2</v>
      </c>
      <c r="J35" s="4">
        <f t="shared" si="15"/>
        <v>1.2833250538168571E-2</v>
      </c>
      <c r="K35">
        <v>327000000</v>
      </c>
    </row>
    <row r="36" spans="1:11">
      <c r="A36" s="1">
        <f t="shared" si="12"/>
        <v>43936</v>
      </c>
      <c r="B36">
        <f t="shared" ref="B36:B69" si="16">ROUND(B35*$C$1,0)</f>
        <v>908094</v>
      </c>
      <c r="C36">
        <f t="shared" ref="C36:C69" si="17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4"/>
        <v>26385</v>
      </c>
      <c r="H36">
        <f t="shared" si="14"/>
        <v>2330</v>
      </c>
      <c r="I36" s="4">
        <f t="shared" ref="I36:I39" si="18">F36/E36</f>
        <v>4.060522968664828E-2</v>
      </c>
      <c r="J36" s="4">
        <f t="shared" si="15"/>
        <v>8.830775061588024E-2</v>
      </c>
      <c r="K36">
        <v>327000000</v>
      </c>
    </row>
    <row r="37" spans="1:11">
      <c r="A37" s="1">
        <f t="shared" si="12"/>
        <v>43937</v>
      </c>
      <c r="B37">
        <f t="shared" si="16"/>
        <v>1079724</v>
      </c>
      <c r="C37">
        <f t="shared" si="17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4"/>
        <v>26830</v>
      </c>
      <c r="H37">
        <f t="shared" si="14"/>
        <v>2430</v>
      </c>
      <c r="I37" s="4">
        <f t="shared" si="18"/>
        <v>4.2725633482015753E-2</v>
      </c>
      <c r="J37" s="4">
        <f t="shared" si="15"/>
        <v>9.0570257174804325E-2</v>
      </c>
      <c r="K37">
        <v>327000000</v>
      </c>
    </row>
    <row r="38" spans="1:11">
      <c r="A38" s="1">
        <f t="shared" si="12"/>
        <v>43938</v>
      </c>
      <c r="B38">
        <f t="shared" si="16"/>
        <v>1283792</v>
      </c>
      <c r="C38">
        <f t="shared" si="17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4"/>
        <v>29492</v>
      </c>
      <c r="H38">
        <f t="shared" si="14"/>
        <v>6037</v>
      </c>
      <c r="I38" s="4">
        <f t="shared" si="18"/>
        <v>4.994468892811374E-2</v>
      </c>
      <c r="J38" s="4">
        <f t="shared" si="15"/>
        <v>0.2046995795469958</v>
      </c>
      <c r="K38">
        <v>327000000</v>
      </c>
    </row>
    <row r="39" spans="1:11">
      <c r="A39" s="1">
        <f t="shared" si="12"/>
        <v>43939</v>
      </c>
      <c r="B39">
        <f t="shared" si="16"/>
        <v>1526429</v>
      </c>
      <c r="C39">
        <f t="shared" si="17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4"/>
        <v>29002</v>
      </c>
      <c r="H39">
        <f t="shared" si="14"/>
        <v>2394</v>
      </c>
      <c r="I39" s="4">
        <f t="shared" si="18"/>
        <v>5.1313568278621831E-2</v>
      </c>
      <c r="J39" s="4">
        <f t="shared" si="15"/>
        <v>8.2546031308185636E-2</v>
      </c>
      <c r="K39">
        <v>327000000</v>
      </c>
    </row>
    <row r="40" spans="1:11">
      <c r="A40" s="1">
        <f t="shared" si="12"/>
        <v>43940</v>
      </c>
      <c r="B40">
        <f t="shared" si="16"/>
        <v>1814924</v>
      </c>
      <c r="C40">
        <f t="shared" si="17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:H40" si="19">E40-E39</f>
        <v>29916</v>
      </c>
      <c r="H40">
        <f t="shared" si="19"/>
        <v>1759</v>
      </c>
      <c r="I40" s="4">
        <f t="shared" ref="I40" si="20">F40/E40</f>
        <v>5.1624273205389731E-2</v>
      </c>
      <c r="J40" s="4">
        <f t="shared" ref="J40" si="21">(F40-F39)/(E40-E39)</f>
        <v>5.8797967642732984E-2</v>
      </c>
      <c r="K40">
        <v>327000000</v>
      </c>
    </row>
    <row r="41" spans="1:11">
      <c r="A41" s="1">
        <f t="shared" si="12"/>
        <v>43941</v>
      </c>
      <c r="B41">
        <f t="shared" si="16"/>
        <v>2157945</v>
      </c>
      <c r="C41">
        <f t="shared" si="17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H41" si="22">E41-E40</f>
        <v>25995</v>
      </c>
      <c r="H41">
        <f t="shared" si="22"/>
        <v>1881</v>
      </c>
      <c r="I41" s="4">
        <f t="shared" ref="I41" si="23">F41/E41</f>
        <v>5.2346224677716394E-2</v>
      </c>
      <c r="J41" s="4">
        <f t="shared" ref="J41" si="24">(F41-F40)/(E41-E40)</f>
        <v>7.2360069244085404E-2</v>
      </c>
      <c r="K41">
        <v>327000000</v>
      </c>
    </row>
    <row r="42" spans="1:11">
      <c r="A42" s="1">
        <f t="shared" si="12"/>
        <v>43942</v>
      </c>
      <c r="B42">
        <f t="shared" si="16"/>
        <v>2565797</v>
      </c>
      <c r="C42">
        <f t="shared" si="17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:H42" si="25">E42-E41</f>
        <v>29468</v>
      </c>
      <c r="H42">
        <f t="shared" si="25"/>
        <v>2675</v>
      </c>
      <c r="I42" s="4">
        <f t="shared" ref="I42" si="26">F42/E42</f>
        <v>5.3805407341645912E-2</v>
      </c>
      <c r="J42" s="4">
        <f t="shared" ref="J42" si="27">(F42-F41)/(E42-E41)</f>
        <v>9.0776435455409255E-2</v>
      </c>
      <c r="K42">
        <v>327000000</v>
      </c>
    </row>
    <row r="43" spans="1:11">
      <c r="A43" s="1">
        <f t="shared" si="12"/>
        <v>43943</v>
      </c>
      <c r="B43">
        <f t="shared" si="16"/>
        <v>3050733</v>
      </c>
      <c r="C43">
        <f t="shared" si="17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:H43" si="28">E43-E42</f>
        <v>26490</v>
      </c>
      <c r="H43">
        <f t="shared" si="28"/>
        <v>2817</v>
      </c>
      <c r="I43" s="4">
        <f t="shared" ref="I43" si="29">F43/E43</f>
        <v>5.5539427074832136E-2</v>
      </c>
      <c r="J43" s="4">
        <f t="shared" ref="J43" si="30">(F43-F42)/(E43-E42)</f>
        <v>0.10634201585503963</v>
      </c>
      <c r="K43">
        <v>327000000</v>
      </c>
    </row>
    <row r="44" spans="1:11">
      <c r="A44" s="1">
        <f t="shared" si="12"/>
        <v>43944</v>
      </c>
      <c r="B44">
        <f t="shared" si="16"/>
        <v>3627322</v>
      </c>
      <c r="C44">
        <f t="shared" si="17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:H44" si="31">E44-E43</f>
        <v>25858</v>
      </c>
      <c r="H44">
        <f t="shared" si="31"/>
        <v>1804</v>
      </c>
      <c r="I44" s="4">
        <f t="shared" ref="I44" si="32">F44/E44</f>
        <v>5.5983467742422209E-2</v>
      </c>
      <c r="J44" s="4">
        <f t="shared" ref="J44" si="33">(F44-F43)/(E44-E43)</f>
        <v>6.976564312785212E-2</v>
      </c>
      <c r="K44">
        <v>327000000</v>
      </c>
    </row>
    <row r="45" spans="1:11">
      <c r="A45" s="1">
        <f t="shared" si="12"/>
        <v>43945</v>
      </c>
      <c r="B45">
        <f t="shared" si="16"/>
        <v>4312886</v>
      </c>
      <c r="C45">
        <f t="shared" si="17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:H45" si="34">E45-E44</f>
        <v>37144</v>
      </c>
      <c r="H45">
        <f t="shared" si="34"/>
        <v>2437</v>
      </c>
      <c r="I45" s="4">
        <f t="shared" ref="I45" si="35">F45/E45</f>
        <v>5.6396541067601683E-2</v>
      </c>
      <c r="J45" s="4">
        <f t="shared" ref="J45" si="36">(F45-F44)/(E45-E44)</f>
        <v>6.5609519707085937E-2</v>
      </c>
      <c r="K45">
        <v>327000000</v>
      </c>
    </row>
    <row r="46" spans="1:11">
      <c r="A46" s="1">
        <f t="shared" si="12"/>
        <v>43946</v>
      </c>
      <c r="B46">
        <f t="shared" si="16"/>
        <v>5128021</v>
      </c>
      <c r="C46">
        <f t="shared" si="17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:H46" si="37">E46-E45</f>
        <v>63034</v>
      </c>
      <c r="H46">
        <f t="shared" si="37"/>
        <v>3643</v>
      </c>
      <c r="I46" s="4">
        <f t="shared" ref="I46" si="38">F46/E46</f>
        <v>5.6491413593734351E-2</v>
      </c>
      <c r="J46" s="4">
        <f t="shared" ref="J46" si="39">(F46-F45)/(E46-E45)</f>
        <v>5.7794206301361173E-2</v>
      </c>
      <c r="K46">
        <v>327000000</v>
      </c>
    </row>
    <row r="47" spans="1:11">
      <c r="A47" s="1">
        <f t="shared" si="12"/>
        <v>43947</v>
      </c>
      <c r="B47">
        <f t="shared" si="16"/>
        <v>6097217</v>
      </c>
      <c r="C47">
        <f t="shared" si="17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:H47" si="40">E47-E46</f>
        <v>29256</v>
      </c>
      <c r="H47">
        <f t="shared" si="40"/>
        <v>1463</v>
      </c>
      <c r="I47" s="4">
        <f t="shared" ref="I47" si="41">F47/E47</f>
        <v>5.6293357692809604E-2</v>
      </c>
      <c r="J47" s="4">
        <f t="shared" ref="J47" si="42">(F47-F46)/(E47-E46)</f>
        <v>5.0006836204539239E-2</v>
      </c>
      <c r="K47">
        <v>327000000</v>
      </c>
    </row>
    <row r="48" spans="1:11">
      <c r="A48" s="1">
        <f t="shared" si="12"/>
        <v>43948</v>
      </c>
      <c r="B48">
        <f t="shared" si="16"/>
        <v>7249591</v>
      </c>
      <c r="C48">
        <f t="shared" si="17"/>
        <v>167914074</v>
      </c>
      <c r="D48">
        <f t="shared" si="10"/>
        <v>1657198</v>
      </c>
      <c r="E48" s="3">
        <v>981246</v>
      </c>
      <c r="F48" s="3">
        <v>55258</v>
      </c>
      <c r="G48">
        <f t="shared" ref="G48" si="43">E48-E47</f>
        <v>23371</v>
      </c>
      <c r="H48">
        <f t="shared" ref="H48" si="44">F48-F47</f>
        <v>1336</v>
      </c>
      <c r="I48" s="4">
        <f t="shared" ref="I48" si="45">F48/E48</f>
        <v>5.6314114911041678E-2</v>
      </c>
      <c r="J48" s="4">
        <f t="shared" ref="J48" si="46">(F48-F47)/(E48-E47)</f>
        <v>5.7164862436352742E-2</v>
      </c>
      <c r="K48">
        <v>327000000</v>
      </c>
    </row>
    <row r="49" spans="1:11">
      <c r="A49" s="1">
        <f t="shared" si="12"/>
        <v>43949</v>
      </c>
      <c r="B49">
        <f t="shared" si="16"/>
        <v>8619764</v>
      </c>
      <c r="C49">
        <f t="shared" si="17"/>
        <v>214090444</v>
      </c>
      <c r="D49">
        <f t="shared" si="10"/>
        <v>1789774</v>
      </c>
      <c r="E49" s="3">
        <v>1005147</v>
      </c>
      <c r="F49" s="3">
        <v>57505</v>
      </c>
      <c r="G49">
        <f t="shared" ref="G49" si="47">E49-E48</f>
        <v>23901</v>
      </c>
      <c r="H49">
        <f t="shared" ref="H49" si="48">F49-F48</f>
        <v>2247</v>
      </c>
      <c r="I49" s="4">
        <f t="shared" ref="I49" si="49">F49/E49</f>
        <v>5.7210537364186534E-2</v>
      </c>
      <c r="J49" s="4">
        <f t="shared" ref="J49" si="50">(F49-F48)/(E49-E48)</f>
        <v>9.4012802811597837E-2</v>
      </c>
      <c r="K49">
        <v>327000000</v>
      </c>
    </row>
    <row r="50" spans="1:11">
      <c r="A50" s="1">
        <f t="shared" si="12"/>
        <v>43950</v>
      </c>
      <c r="B50">
        <f t="shared" si="16"/>
        <v>10248899</v>
      </c>
      <c r="C50">
        <f t="shared" si="17"/>
        <v>272965316</v>
      </c>
      <c r="D50">
        <f t="shared" si="10"/>
        <v>1932956</v>
      </c>
      <c r="E50" s="3">
        <v>1031659</v>
      </c>
      <c r="F50" s="3">
        <v>60057</v>
      </c>
      <c r="G50">
        <f t="shared" ref="G50" si="51">E50-E49</f>
        <v>26512</v>
      </c>
      <c r="H50">
        <f t="shared" ref="H50" si="52">F50-F49</f>
        <v>2552</v>
      </c>
      <c r="I50" s="4">
        <f t="shared" ref="I50" si="53">F50/E50</f>
        <v>5.8214002882735476E-2</v>
      </c>
      <c r="J50" s="4">
        <f t="shared" ref="J50" si="54">(F50-F49)/(E50-E49)</f>
        <v>9.6258298129149059E-2</v>
      </c>
      <c r="K50">
        <v>327000000</v>
      </c>
    </row>
    <row r="51" spans="1:11">
      <c r="A51" s="1">
        <f t="shared" si="12"/>
        <v>43951</v>
      </c>
      <c r="B51">
        <f t="shared" si="16"/>
        <v>12185941</v>
      </c>
      <c r="C51">
        <f t="shared" si="17"/>
        <v>348030778</v>
      </c>
      <c r="D51">
        <f t="shared" si="10"/>
        <v>2087592</v>
      </c>
      <c r="E51" s="3">
        <v>1062446</v>
      </c>
      <c r="F51" s="3">
        <v>62406</v>
      </c>
      <c r="G51">
        <f t="shared" ref="G51" si="55">E51-E50</f>
        <v>30787</v>
      </c>
      <c r="H51">
        <f t="shared" ref="H51" si="56">F51-F50</f>
        <v>2349</v>
      </c>
      <c r="I51" s="4">
        <f t="shared" ref="I51" si="57">F51/E51</f>
        <v>5.8738044098241231E-2</v>
      </c>
      <c r="J51" s="4">
        <f t="shared" ref="J51" si="58">(F51-F50)/(E51-E50)</f>
        <v>7.6298437652255816E-2</v>
      </c>
      <c r="K51">
        <v>327000000</v>
      </c>
    </row>
    <row r="52" spans="1:11">
      <c r="A52" s="1">
        <f t="shared" si="12"/>
        <v>43952</v>
      </c>
      <c r="B52">
        <f t="shared" si="16"/>
        <v>14489084</v>
      </c>
      <c r="C52">
        <f t="shared" si="17"/>
        <v>443739242</v>
      </c>
      <c r="D52">
        <f t="shared" si="10"/>
        <v>2254599</v>
      </c>
      <c r="E52" s="3">
        <v>1092815</v>
      </c>
      <c r="F52" s="3">
        <v>64283</v>
      </c>
      <c r="G52">
        <f t="shared" ref="G52" si="59">E52-E51</f>
        <v>30369</v>
      </c>
      <c r="H52">
        <f t="shared" ref="H52" si="60">F52-F51</f>
        <v>1877</v>
      </c>
      <c r="I52" s="4">
        <f t="shared" ref="I52" si="61">F52/E52</f>
        <v>5.8823314101654901E-2</v>
      </c>
      <c r="J52" s="4">
        <f t="shared" ref="J52" si="62">(F52-F51)/(E52-E51)</f>
        <v>6.1806447364088378E-2</v>
      </c>
      <c r="K52">
        <v>327000000</v>
      </c>
    </row>
    <row r="53" spans="1:11">
      <c r="A53" s="1">
        <f t="shared" si="12"/>
        <v>43953</v>
      </c>
      <c r="B53">
        <f t="shared" si="16"/>
        <v>17227521</v>
      </c>
      <c r="C53">
        <f t="shared" si="17"/>
        <v>565767534</v>
      </c>
      <c r="D53">
        <f t="shared" si="10"/>
        <v>2434967</v>
      </c>
      <c r="E53" s="3">
        <v>1122486</v>
      </c>
      <c r="F53" s="3">
        <v>65735</v>
      </c>
      <c r="G53">
        <f t="shared" ref="G53" si="63">E53-E52</f>
        <v>29671</v>
      </c>
      <c r="H53">
        <f t="shared" ref="H53" si="64">F53-F52</f>
        <v>1452</v>
      </c>
      <c r="I53" s="4">
        <f t="shared" ref="I53" si="65">F53/E53</f>
        <v>5.8561977610411174E-2</v>
      </c>
      <c r="J53" s="4">
        <f t="shared" ref="J53" si="66">(F53-F52)/(E53-E52)</f>
        <v>4.8936672171480573E-2</v>
      </c>
      <c r="K53">
        <v>327000000</v>
      </c>
    </row>
    <row r="54" spans="1:11">
      <c r="A54" s="1">
        <f t="shared" si="12"/>
        <v>43954</v>
      </c>
      <c r="B54">
        <f t="shared" si="16"/>
        <v>20483522</v>
      </c>
      <c r="C54">
        <f t="shared" si="17"/>
        <v>721353606</v>
      </c>
      <c r="D54">
        <f t="shared" si="10"/>
        <v>2629764</v>
      </c>
      <c r="E54" s="3">
        <v>1152372</v>
      </c>
      <c r="F54" s="3">
        <v>67456</v>
      </c>
      <c r="G54">
        <f t="shared" ref="G54:G59" si="67">E54-E53</f>
        <v>29886</v>
      </c>
      <c r="H54">
        <f t="shared" ref="H54:H59" si="68">F54-F53</f>
        <v>1721</v>
      </c>
      <c r="I54" s="4">
        <f t="shared" ref="I54:I59" si="69">F54/E54</f>
        <v>5.8536653094660406E-2</v>
      </c>
      <c r="J54" s="4">
        <f t="shared" ref="J54:J59" si="70">(F54-F53)/(E54-E53)</f>
        <v>5.7585491534497761E-2</v>
      </c>
      <c r="K54">
        <v>327000000</v>
      </c>
    </row>
    <row r="55" spans="1:11">
      <c r="A55" s="1">
        <f t="shared" si="12"/>
        <v>43955</v>
      </c>
      <c r="B55">
        <f t="shared" si="16"/>
        <v>24354908</v>
      </c>
      <c r="C55">
        <f t="shared" si="17"/>
        <v>919725848</v>
      </c>
      <c r="D55">
        <f t="shared" si="10"/>
        <v>2840145</v>
      </c>
      <c r="K55">
        <v>327000000</v>
      </c>
    </row>
    <row r="56" spans="1:11">
      <c r="A56" s="1">
        <f t="shared" si="12"/>
        <v>43956</v>
      </c>
      <c r="B56">
        <f t="shared" si="16"/>
        <v>28957986</v>
      </c>
      <c r="C56">
        <f t="shared" si="17"/>
        <v>1172650456</v>
      </c>
      <c r="D56">
        <f t="shared" si="10"/>
        <v>3067357</v>
      </c>
      <c r="K56">
        <v>327000000</v>
      </c>
    </row>
    <row r="57" spans="1:11">
      <c r="A57" s="1">
        <f t="shared" si="12"/>
        <v>43957</v>
      </c>
      <c r="B57">
        <f t="shared" si="16"/>
        <v>34431045</v>
      </c>
      <c r="C57">
        <f t="shared" si="17"/>
        <v>1495129331</v>
      </c>
      <c r="D57">
        <f t="shared" si="10"/>
        <v>3312746</v>
      </c>
      <c r="K57">
        <v>327000000</v>
      </c>
    </row>
    <row r="58" spans="1:11">
      <c r="A58" s="1">
        <f t="shared" si="12"/>
        <v>43958</v>
      </c>
      <c r="B58">
        <f t="shared" si="16"/>
        <v>40938513</v>
      </c>
      <c r="C58">
        <f t="shared" si="17"/>
        <v>1906289897</v>
      </c>
      <c r="D58">
        <f t="shared" si="10"/>
        <v>3577766</v>
      </c>
      <c r="K58">
        <v>327000000</v>
      </c>
    </row>
    <row r="59" spans="1:11">
      <c r="A59" s="1">
        <f t="shared" si="12"/>
        <v>43959</v>
      </c>
      <c r="B59">
        <f t="shared" si="16"/>
        <v>48675892</v>
      </c>
      <c r="C59">
        <f t="shared" si="17"/>
        <v>2430519619</v>
      </c>
      <c r="D59">
        <f t="shared" si="10"/>
        <v>3863987</v>
      </c>
      <c r="K59">
        <v>327000000</v>
      </c>
    </row>
    <row r="60" spans="1:11">
      <c r="A60" s="1">
        <f t="shared" si="12"/>
        <v>43960</v>
      </c>
      <c r="B60">
        <f t="shared" si="16"/>
        <v>57875636</v>
      </c>
      <c r="C60">
        <f t="shared" si="17"/>
        <v>3098912514</v>
      </c>
      <c r="D60">
        <f t="shared" si="10"/>
        <v>4173106</v>
      </c>
      <c r="K60">
        <v>327000000</v>
      </c>
    </row>
    <row r="61" spans="1:11">
      <c r="A61" s="1">
        <f t="shared" si="12"/>
        <v>43961</v>
      </c>
      <c r="B61">
        <f t="shared" si="16"/>
        <v>68814131</v>
      </c>
      <c r="C61">
        <f t="shared" si="17"/>
        <v>3951113455</v>
      </c>
      <c r="D61">
        <f t="shared" si="10"/>
        <v>4506954</v>
      </c>
      <c r="K61">
        <v>327000000</v>
      </c>
    </row>
    <row r="62" spans="1:11">
      <c r="A62" s="1">
        <f t="shared" si="12"/>
        <v>43962</v>
      </c>
      <c r="B62">
        <f t="shared" si="16"/>
        <v>81820002</v>
      </c>
      <c r="C62">
        <f t="shared" si="17"/>
        <v>5037669655</v>
      </c>
      <c r="D62">
        <f t="shared" si="10"/>
        <v>4867510</v>
      </c>
      <c r="K62">
        <v>327000000</v>
      </c>
    </row>
    <row r="63" spans="1:11">
      <c r="A63" s="1">
        <f t="shared" si="12"/>
        <v>43963</v>
      </c>
      <c r="B63">
        <f t="shared" si="16"/>
        <v>97283982</v>
      </c>
      <c r="C63">
        <f t="shared" si="17"/>
        <v>6423028810</v>
      </c>
      <c r="D63">
        <f t="shared" si="10"/>
        <v>5256911</v>
      </c>
      <c r="K63">
        <v>327000000</v>
      </c>
    </row>
    <row r="64" spans="1:11">
      <c r="A64" s="1">
        <f t="shared" si="12"/>
        <v>43964</v>
      </c>
      <c r="B64">
        <f t="shared" si="16"/>
        <v>115670655</v>
      </c>
      <c r="C64">
        <f t="shared" si="17"/>
        <v>8189361733</v>
      </c>
      <c r="D64">
        <f t="shared" si="10"/>
        <v>5677464</v>
      </c>
      <c r="K64">
        <v>327000000</v>
      </c>
    </row>
    <row r="65" spans="1:11">
      <c r="A65" s="1">
        <f t="shared" si="12"/>
        <v>43965</v>
      </c>
      <c r="B65">
        <f t="shared" si="16"/>
        <v>137532409</v>
      </c>
      <c r="C65">
        <f t="shared" si="17"/>
        <v>10441436210</v>
      </c>
      <c r="D65">
        <f t="shared" si="10"/>
        <v>6131661</v>
      </c>
      <c r="K65">
        <v>327000000</v>
      </c>
    </row>
    <row r="66" spans="1:11">
      <c r="A66" s="1">
        <f t="shared" si="12"/>
        <v>43966</v>
      </c>
      <c r="B66">
        <f t="shared" si="16"/>
        <v>163526034</v>
      </c>
      <c r="C66">
        <f t="shared" si="17"/>
        <v>13312831168</v>
      </c>
      <c r="D66">
        <f t="shared" si="10"/>
        <v>6622194</v>
      </c>
      <c r="K66">
        <v>327000000</v>
      </c>
    </row>
    <row r="67" spans="1:11">
      <c r="A67" s="1">
        <f t="shared" si="12"/>
        <v>43967</v>
      </c>
      <c r="B67">
        <f t="shared" si="16"/>
        <v>194432454</v>
      </c>
      <c r="C67">
        <f t="shared" si="17"/>
        <v>16973859739</v>
      </c>
      <c r="D67">
        <f t="shared" si="10"/>
        <v>7151970</v>
      </c>
      <c r="K67">
        <v>327000000</v>
      </c>
    </row>
    <row r="68" spans="1:11">
      <c r="A68" s="1">
        <f t="shared" si="12"/>
        <v>43968</v>
      </c>
      <c r="B68">
        <f t="shared" si="16"/>
        <v>231180188</v>
      </c>
      <c r="C68">
        <f t="shared" si="17"/>
        <v>21641671167</v>
      </c>
      <c r="D68">
        <f t="shared" si="10"/>
        <v>7724128</v>
      </c>
      <c r="K68">
        <v>327000000</v>
      </c>
    </row>
    <row r="69" spans="1:11">
      <c r="A69" s="1">
        <f t="shared" ref="A69" si="71">A68+1</f>
        <v>43969</v>
      </c>
      <c r="B69">
        <f t="shared" si="16"/>
        <v>274873244</v>
      </c>
      <c r="C69">
        <f t="shared" si="17"/>
        <v>27593130738</v>
      </c>
      <c r="D69">
        <f t="shared" si="10"/>
        <v>8342058</v>
      </c>
      <c r="K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60"/>
  <sheetViews>
    <sheetView topLeftCell="A339" workbookViewId="0">
      <selection activeCell="A361" sqref="A361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  <row r="176" spans="1:1">
      <c r="A176" t="s">
        <v>20</v>
      </c>
    </row>
    <row r="201" spans="1:1">
      <c r="A201" t="s">
        <v>21</v>
      </c>
    </row>
    <row r="228" spans="1:1">
      <c r="A228" t="s">
        <v>22</v>
      </c>
    </row>
    <row r="253" spans="1:1">
      <c r="A253" t="s">
        <v>23</v>
      </c>
    </row>
    <row r="279" spans="1:1">
      <c r="A279">
        <v>20200501</v>
      </c>
    </row>
    <row r="307" spans="1:1">
      <c r="A307">
        <v>20200502</v>
      </c>
    </row>
    <row r="333" spans="1:1">
      <c r="A333">
        <v>20200503</v>
      </c>
    </row>
    <row r="360" spans="1:1">
      <c r="A36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CDC Screenshots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2020-05-04T20:03:45Z</dcterms:modified>
</cp:coreProperties>
</file>