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firstSheet="2" activeTab="1"/>
  </bookViews>
  <sheets>
    <sheet name="街区面积" sheetId="1" r:id="rId1"/>
    <sheet name="排水管计算-01" sheetId="2" r:id="rId2"/>
    <sheet name="排水管计算-02" sheetId="6" r:id="rId3"/>
    <sheet name="雨水管计算-01" sheetId="3" r:id="rId4"/>
    <sheet name="雨水管计算-02" sheetId="5" r:id="rId5"/>
    <sheet name="面积汇总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<sst xmlns="http://schemas.openxmlformats.org/spreadsheetml/2006/main" count="1325" uniqueCount="360">
  <si>
    <t>一区</t>
  </si>
  <si>
    <t>编号</t>
  </si>
  <si>
    <t>面积（ha）</t>
  </si>
  <si>
    <t>二区</t>
  </si>
  <si>
    <t>三区</t>
  </si>
  <si>
    <t>四区</t>
  </si>
  <si>
    <t>Ⅰ区</t>
  </si>
  <si>
    <t>管段编号</t>
  </si>
  <si>
    <t>管段长度m</t>
  </si>
  <si>
    <t>汇水街区</t>
  </si>
  <si>
    <t>街区面积/ha</t>
  </si>
  <si>
    <t>街区流量L/s</t>
  </si>
  <si>
    <t>集中流入</t>
  </si>
  <si>
    <t>集中流量L/s</t>
  </si>
  <si>
    <t>本段流量L/s</t>
  </si>
  <si>
    <t>管段流量</t>
  </si>
  <si>
    <t>起始高程</t>
  </si>
  <si>
    <t>终点高程</t>
  </si>
  <si>
    <t>地面坡度</t>
  </si>
  <si>
    <t>起始流量</t>
  </si>
  <si>
    <t>街坊管</t>
  </si>
  <si>
    <t>干管1</t>
  </si>
  <si>
    <t>1-2</t>
  </si>
  <si>
    <t>2</t>
  </si>
  <si>
    <t>2-3</t>
  </si>
  <si>
    <t>3、4</t>
  </si>
  <si>
    <t>3-4</t>
  </si>
  <si>
    <t>5、6、7</t>
  </si>
  <si>
    <t>干管总流量</t>
  </si>
  <si>
    <t>街区总面积</t>
  </si>
  <si>
    <t>干管2</t>
  </si>
  <si>
    <t>5-6</t>
  </si>
  <si>
    <t>19、28、42</t>
  </si>
  <si>
    <t>6-7</t>
  </si>
  <si>
    <t>18、41</t>
  </si>
  <si>
    <t>7-8</t>
  </si>
  <si>
    <t>17、40</t>
  </si>
  <si>
    <t>8-9</t>
  </si>
  <si>
    <t>11、12、15、16、38、39</t>
  </si>
  <si>
    <t>9-10</t>
  </si>
  <si>
    <t>9、10、14、37</t>
  </si>
  <si>
    <t>10-11</t>
  </si>
  <si>
    <t>8、13、36</t>
  </si>
  <si>
    <t>干管3</t>
  </si>
  <si>
    <t>12-13</t>
  </si>
  <si>
    <t>印染厂</t>
  </si>
  <si>
    <t>13-14</t>
  </si>
  <si>
    <t>23、27、33、69</t>
  </si>
  <si>
    <t>14-15</t>
  </si>
  <si>
    <t>22、25、26、31、32、68</t>
  </si>
  <si>
    <t>15-16</t>
  </si>
  <si>
    <t>21、24、30</t>
  </si>
  <si>
    <t>16-17</t>
  </si>
  <si>
    <t>29、44</t>
  </si>
  <si>
    <t>17-18</t>
  </si>
  <si>
    <t>18-19</t>
  </si>
  <si>
    <t>53、65、66</t>
  </si>
  <si>
    <t>19-20</t>
  </si>
  <si>
    <t>43、51、52、64</t>
  </si>
  <si>
    <t>20-21</t>
  </si>
  <si>
    <t>50、63</t>
  </si>
  <si>
    <t>21-22</t>
  </si>
  <si>
    <t>49、59、62</t>
  </si>
  <si>
    <t>22-23</t>
  </si>
  <si>
    <t>47、48、57、58、60、61</t>
  </si>
  <si>
    <t>23-24</t>
  </si>
  <si>
    <t>46、56</t>
  </si>
  <si>
    <t>24-25</t>
  </si>
  <si>
    <t>45、54、55</t>
  </si>
  <si>
    <t>干管4</t>
  </si>
  <si>
    <t>26-27</t>
  </si>
  <si>
    <t>127、128</t>
  </si>
  <si>
    <t>27-28</t>
  </si>
  <si>
    <t>105、106</t>
  </si>
  <si>
    <t>28-29</t>
  </si>
  <si>
    <t>71、72、83、94</t>
  </si>
  <si>
    <t>29-30</t>
  </si>
  <si>
    <t>70、82、93</t>
  </si>
  <si>
    <t>30-31</t>
  </si>
  <si>
    <t>81、92</t>
  </si>
  <si>
    <t>31-32</t>
  </si>
  <si>
    <t>80、91</t>
  </si>
  <si>
    <t>32-33</t>
  </si>
  <si>
    <t>79、90</t>
  </si>
  <si>
    <t>33-34</t>
  </si>
  <si>
    <t>78、89</t>
  </si>
  <si>
    <t>34-35</t>
  </si>
  <si>
    <t>77、88</t>
  </si>
  <si>
    <t>35-36</t>
  </si>
  <si>
    <t>76、87</t>
  </si>
  <si>
    <t>36-37</t>
  </si>
  <si>
    <t>75、86</t>
  </si>
  <si>
    <t>37-38</t>
  </si>
  <si>
    <t>74、85、95</t>
  </si>
  <si>
    <t>38-39</t>
  </si>
  <si>
    <t>73、84</t>
  </si>
  <si>
    <t>143、144</t>
  </si>
  <si>
    <t>干管5</t>
  </si>
  <si>
    <t>40-41</t>
  </si>
  <si>
    <t>134、135、142</t>
  </si>
  <si>
    <t>41-42</t>
  </si>
  <si>
    <t>103、104、125、126</t>
  </si>
  <si>
    <t>42-43</t>
  </si>
  <si>
    <t>102、124、133</t>
  </si>
  <si>
    <t>43-44</t>
  </si>
  <si>
    <t>101、123、132、141</t>
  </si>
  <si>
    <t>44-45</t>
  </si>
  <si>
    <t>100、122、131、140</t>
  </si>
  <si>
    <t>45-46</t>
  </si>
  <si>
    <t>99、121、130、139</t>
  </si>
  <si>
    <t>46-47</t>
  </si>
  <si>
    <t>98、119、120、137、138</t>
  </si>
  <si>
    <t>47-48</t>
  </si>
  <si>
    <t>97、118、129</t>
  </si>
  <si>
    <t>48-49</t>
  </si>
  <si>
    <t>96、117</t>
  </si>
  <si>
    <t>49-50</t>
  </si>
  <si>
    <t>109、112、114</t>
  </si>
  <si>
    <t>50-51</t>
  </si>
  <si>
    <t>108、111、115、116</t>
  </si>
  <si>
    <t>51-52</t>
  </si>
  <si>
    <t>107、110、113</t>
  </si>
  <si>
    <t>Ⅰ区主干管</t>
  </si>
  <si>
    <t>4-11</t>
  </si>
  <si>
    <t>11-25</t>
  </si>
  <si>
    <t>25-39</t>
  </si>
  <si>
    <t>39-52</t>
  </si>
  <si>
    <t>52-53</t>
  </si>
  <si>
    <t>53-54</t>
  </si>
  <si>
    <t>比流量</t>
  </si>
  <si>
    <t>Ⅰ区穿铁路至Ⅱ区</t>
  </si>
  <si>
    <t>Ⅰ区主干管53-54</t>
  </si>
  <si>
    <t>穿铁路管</t>
  </si>
  <si>
    <t>54-55</t>
  </si>
  <si>
    <t>Ⅳ区</t>
  </si>
  <si>
    <t>233、238、239、242、246</t>
  </si>
  <si>
    <t>干管11</t>
  </si>
  <si>
    <t>83-84</t>
  </si>
  <si>
    <t>234、240、243、247</t>
  </si>
  <si>
    <t>84-85</t>
  </si>
  <si>
    <t>235、241、244、248</t>
  </si>
  <si>
    <t>85-86</t>
  </si>
  <si>
    <t>236、245、249、250</t>
  </si>
  <si>
    <t>86-87</t>
  </si>
  <si>
    <t>237、251、252</t>
  </si>
  <si>
    <t>253、254、260</t>
  </si>
  <si>
    <t>干管12</t>
  </si>
  <si>
    <t>88-89</t>
  </si>
  <si>
    <t>255、256、261、262</t>
  </si>
  <si>
    <t>89-90</t>
  </si>
  <si>
    <t>257、258、263</t>
  </si>
  <si>
    <t>90-91</t>
  </si>
  <si>
    <t>259、264、265</t>
  </si>
  <si>
    <t>医院</t>
  </si>
  <si>
    <t>干管13</t>
  </si>
  <si>
    <t>92-93</t>
  </si>
  <si>
    <t>266、271、273</t>
  </si>
  <si>
    <t>93-94</t>
  </si>
  <si>
    <t>267、269、272</t>
  </si>
  <si>
    <t>94-95</t>
  </si>
  <si>
    <t>268、270</t>
  </si>
  <si>
    <t>Ⅳ区主干管</t>
  </si>
  <si>
    <t>87-91</t>
  </si>
  <si>
    <t>91-95</t>
  </si>
  <si>
    <t>95-96</t>
  </si>
  <si>
    <t>Ⅳ区穿铁路至Ⅲ区</t>
  </si>
  <si>
    <t>Ⅳ区主干管95-96</t>
  </si>
  <si>
    <t>96-97</t>
  </si>
  <si>
    <t>Ⅲ区</t>
  </si>
  <si>
    <t>205、209</t>
  </si>
  <si>
    <t>干管14</t>
  </si>
  <si>
    <t>100-101</t>
  </si>
  <si>
    <t>206、210</t>
  </si>
  <si>
    <t>101-102</t>
  </si>
  <si>
    <t>203、204、207、208、211、212</t>
  </si>
  <si>
    <t>干管15</t>
  </si>
  <si>
    <t>103-104</t>
  </si>
  <si>
    <t>214、217</t>
  </si>
  <si>
    <t>104-105</t>
  </si>
  <si>
    <t>215、216、218、219</t>
  </si>
  <si>
    <t>220、227</t>
  </si>
  <si>
    <t>干管16</t>
  </si>
  <si>
    <t>106-107</t>
  </si>
  <si>
    <t>221、224</t>
  </si>
  <si>
    <t>107-108</t>
  </si>
  <si>
    <t>222、223、225、226、228、229</t>
  </si>
  <si>
    <t>干管17</t>
  </si>
  <si>
    <t>109-110</t>
  </si>
  <si>
    <t>文具厂</t>
  </si>
  <si>
    <t>110-111</t>
  </si>
  <si>
    <t>穿铁路管96-97</t>
  </si>
  <si>
    <t>Ⅲ区主干管</t>
  </si>
  <si>
    <t>97-98</t>
  </si>
  <si>
    <t>98-99</t>
  </si>
  <si>
    <t>99-102</t>
  </si>
  <si>
    <t>102-105</t>
  </si>
  <si>
    <t>105-108</t>
  </si>
  <si>
    <t>108-111</t>
  </si>
  <si>
    <t>111-112</t>
  </si>
  <si>
    <t>Ⅲ区穿河至Ⅱ区</t>
  </si>
  <si>
    <t>Ⅲ区主干管111-112</t>
  </si>
  <si>
    <t>穿河管</t>
  </si>
  <si>
    <t>112-113</t>
  </si>
  <si>
    <t>Ⅱ区</t>
  </si>
  <si>
    <t>火车站</t>
  </si>
  <si>
    <t>干管6</t>
  </si>
  <si>
    <t>56-57</t>
  </si>
  <si>
    <t>57-58</t>
  </si>
  <si>
    <t>151、154</t>
  </si>
  <si>
    <t>58-59</t>
  </si>
  <si>
    <t>149、153</t>
  </si>
  <si>
    <t>59-60</t>
  </si>
  <si>
    <t>145、146、147、148、150</t>
  </si>
  <si>
    <t>干管7</t>
  </si>
  <si>
    <t>61-62</t>
  </si>
  <si>
    <t>62-63</t>
  </si>
  <si>
    <t>158、162</t>
  </si>
  <si>
    <t>63-64</t>
  </si>
  <si>
    <t>64-65</t>
  </si>
  <si>
    <t>65-66</t>
  </si>
  <si>
    <t>156、160</t>
  </si>
  <si>
    <t>66-67</t>
  </si>
  <si>
    <t>155、159</t>
  </si>
  <si>
    <t>干管8</t>
  </si>
  <si>
    <t>68-69</t>
  </si>
  <si>
    <t>168、177</t>
  </si>
  <si>
    <t>69-70</t>
  </si>
  <si>
    <t>167、176</t>
  </si>
  <si>
    <t>70-71</t>
  </si>
  <si>
    <t>174、175</t>
  </si>
  <si>
    <t>71-72</t>
  </si>
  <si>
    <t>166、173</t>
  </si>
  <si>
    <t>72-73</t>
  </si>
  <si>
    <t>184、185、172</t>
  </si>
  <si>
    <t>73-74</t>
  </si>
  <si>
    <t>165、183</t>
  </si>
  <si>
    <t>74-75</t>
  </si>
  <si>
    <t>171、182</t>
  </si>
  <si>
    <t>75-76</t>
  </si>
  <si>
    <t>170、179、181</t>
  </si>
  <si>
    <t>76-77</t>
  </si>
  <si>
    <t>178、180</t>
  </si>
  <si>
    <t>干管9</t>
  </si>
  <si>
    <t>78-79</t>
  </si>
  <si>
    <t>188、192、195</t>
  </si>
  <si>
    <t>79-80</t>
  </si>
  <si>
    <t>187、191、194、197</t>
  </si>
  <si>
    <t>80-81</t>
  </si>
  <si>
    <t>186、190、193</t>
  </si>
  <si>
    <t>198、200、202</t>
  </si>
  <si>
    <t>干管10</t>
  </si>
  <si>
    <t>82-113</t>
  </si>
  <si>
    <t>196、199、201</t>
  </si>
  <si>
    <t>穿铁路管54-55</t>
  </si>
  <si>
    <t>Ⅱ区主干管</t>
  </si>
  <si>
    <t>55-60</t>
  </si>
  <si>
    <t>60-67</t>
  </si>
  <si>
    <t>67-77</t>
  </si>
  <si>
    <t>77-81</t>
  </si>
  <si>
    <t>81-113</t>
  </si>
  <si>
    <t>113-114</t>
  </si>
  <si>
    <t>干管10与穿河管112-113</t>
  </si>
  <si>
    <t>集中流量</t>
  </si>
  <si>
    <t>生活污水</t>
  </si>
  <si>
    <t>生产废水</t>
  </si>
  <si>
    <t>总污水</t>
  </si>
  <si>
    <t>管段流量L/S</t>
  </si>
  <si>
    <t>34、35</t>
  </si>
  <si>
    <t>23、27、33</t>
  </si>
  <si>
    <t>22、26、25、32</t>
  </si>
  <si>
    <t>21、24、31</t>
  </si>
  <si>
    <t>30、68</t>
  </si>
  <si>
    <t>20、29、44</t>
  </si>
  <si>
    <t>19、28、42、43</t>
  </si>
  <si>
    <t>11-12</t>
  </si>
  <si>
    <t>51、52、64</t>
  </si>
  <si>
    <t>25-26</t>
  </si>
  <si>
    <t>70、71、72</t>
  </si>
  <si>
    <t>82、83、94</t>
  </si>
  <si>
    <t>93、105、106</t>
  </si>
  <si>
    <t>81、92、104</t>
  </si>
  <si>
    <t>80、91、103</t>
  </si>
  <si>
    <t>79、90、102</t>
  </si>
  <si>
    <t>78、89、101</t>
  </si>
  <si>
    <t>77、88、100</t>
  </si>
  <si>
    <t>76、87、99</t>
  </si>
  <si>
    <t>75、86、98</t>
  </si>
  <si>
    <t>127、128、136</t>
  </si>
  <si>
    <t>39-40</t>
  </si>
  <si>
    <t>126、135</t>
  </si>
  <si>
    <t>125、134</t>
  </si>
  <si>
    <t>124、133、142、143</t>
  </si>
  <si>
    <t>123、132、141</t>
  </si>
  <si>
    <t>122、131、140</t>
  </si>
  <si>
    <t>121、130、139</t>
  </si>
  <si>
    <t>118、119、120、137、138</t>
  </si>
  <si>
    <t>97、129</t>
  </si>
  <si>
    <t>干管1 3-4</t>
  </si>
  <si>
    <t>4-16</t>
  </si>
  <si>
    <t>16-24</t>
  </si>
  <si>
    <t>24-37</t>
  </si>
  <si>
    <t>37-51</t>
  </si>
  <si>
    <t>Ⅰ区主干管51-52</t>
  </si>
  <si>
    <t>242、243、244</t>
  </si>
  <si>
    <t>55-56</t>
  </si>
  <si>
    <t>238、239、240、241</t>
  </si>
  <si>
    <t>233、234、235、236</t>
  </si>
  <si>
    <t>246、253、254</t>
  </si>
  <si>
    <t>247、255</t>
  </si>
  <si>
    <t>248、256</t>
  </si>
  <si>
    <t>60-61</t>
  </si>
  <si>
    <t>249、250、257、258</t>
  </si>
  <si>
    <t>237、251、259</t>
  </si>
  <si>
    <t>252、265</t>
  </si>
  <si>
    <t>261、262、263、264</t>
  </si>
  <si>
    <t>266、267、268</t>
  </si>
  <si>
    <t>269、270、271</t>
  </si>
  <si>
    <t>67-68</t>
  </si>
  <si>
    <t>272、273、274</t>
  </si>
  <si>
    <t>干管11 56-57</t>
  </si>
  <si>
    <t>57-63</t>
  </si>
  <si>
    <t>63-68</t>
  </si>
  <si>
    <t>70-86</t>
  </si>
  <si>
    <t>Ⅳ区主干管68-69</t>
  </si>
  <si>
    <t>82-83</t>
  </si>
  <si>
    <t>203、204、207、211</t>
  </si>
  <si>
    <t>208、212</t>
  </si>
  <si>
    <t>215、218</t>
  </si>
  <si>
    <t>216、219</t>
  </si>
  <si>
    <t>222、225</t>
  </si>
  <si>
    <t>223、226</t>
  </si>
  <si>
    <t>227、230</t>
  </si>
  <si>
    <t>228、231</t>
  </si>
  <si>
    <t>229、232</t>
  </si>
  <si>
    <t>干管17 72-73</t>
  </si>
  <si>
    <t>73-77</t>
  </si>
  <si>
    <t>81-85</t>
  </si>
  <si>
    <t>Ⅳ区主干管70-86与Ⅲ区主干管85-86</t>
  </si>
  <si>
    <t>此处按70-86算</t>
  </si>
  <si>
    <t>149、151</t>
  </si>
  <si>
    <t>91-92</t>
  </si>
  <si>
    <t>157、161</t>
  </si>
  <si>
    <t>153、155、159</t>
  </si>
  <si>
    <t>168、169、177</t>
  </si>
  <si>
    <t>167、176、185</t>
  </si>
  <si>
    <t>99-100</t>
  </si>
  <si>
    <t>166、173、184</t>
  </si>
  <si>
    <t>102-103</t>
  </si>
  <si>
    <t>172、182</t>
  </si>
  <si>
    <t>171、179、181</t>
  </si>
  <si>
    <t>170、178、180</t>
  </si>
  <si>
    <t>108-109</t>
  </si>
  <si>
    <t>穿铁路管52-53</t>
  </si>
  <si>
    <t>53-87</t>
  </si>
  <si>
    <t>87-90</t>
  </si>
  <si>
    <t>穿河管86-87</t>
  </si>
  <si>
    <t>90-97</t>
  </si>
  <si>
    <t>97-105</t>
  </si>
  <si>
    <t>105-109</t>
  </si>
  <si>
    <t>109-111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</si>
</sst>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.0000_);[Red]\(0.0000\)"/>
  </numFmts>
  <fonts count="29"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C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/>
    </xf>
    <xf numFmtId="178" fontId="0" fillId="2" borderId="3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78" fontId="0" fillId="2" borderId="3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76" fontId="0" fillId="0" borderId="5" xfId="0" applyNumberForma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" fontId="0" fillId="0" borderId="3" xfId="0" applyNumberForma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2"/>
  <sheetViews>
    <sheetView workbookViewId="0">
      <selection activeCell="C2" sqref="C2"/>
    </sheetView>
  </sheetViews>
  <sheetFormatPr defaultColWidth="8.625" defaultRowHeight="14.25"/>
  <cols>
    <col min="1" max="2" width="8.625" style="7"/>
    <col min="3" max="3" width="9.41666666666667" style="7"/>
    <col min="4" max="4" width="8.625" style="7"/>
    <col min="5" max="5" width="10.5" style="7"/>
    <col min="6" max="6" width="8.625" style="7"/>
    <col min="7" max="7" width="10.5" style="7"/>
    <col min="8" max="8" width="8.625" style="7"/>
    <col min="9" max="9" width="11.5833333333333" style="7"/>
    <col min="10" max="11" width="8.625" style="7"/>
    <col min="12" max="13" width="9.41666666666667" style="7"/>
    <col min="14" max="14" width="11.5833333333333" style="7"/>
    <col min="15" max="15" width="10.5" style="7"/>
    <col min="16" max="16384" width="8.625" style="7"/>
  </cols>
  <sheetData>
    <row r="1" spans="1:14">
      <c r="A1" s="83" t="s">
        <v>0</v>
      </c>
      <c r="B1" s="84" t="s">
        <v>1</v>
      </c>
      <c r="C1" s="85" t="s">
        <v>2</v>
      </c>
      <c r="D1" s="84" t="s">
        <v>1</v>
      </c>
      <c r="E1" s="85" t="s">
        <v>2</v>
      </c>
      <c r="F1" s="84" t="s">
        <v>1</v>
      </c>
      <c r="G1" s="85" t="s">
        <v>2</v>
      </c>
      <c r="H1" s="84" t="s">
        <v>1</v>
      </c>
      <c r="I1" s="85" t="s">
        <v>2</v>
      </c>
      <c r="J1" s="83" t="s">
        <v>3</v>
      </c>
      <c r="K1" s="84" t="s">
        <v>1</v>
      </c>
      <c r="L1" s="85" t="s">
        <v>2</v>
      </c>
      <c r="M1" s="84" t="s">
        <v>1</v>
      </c>
      <c r="N1" s="85" t="s">
        <v>2</v>
      </c>
    </row>
    <row r="2" spans="1:14">
      <c r="A2" s="86"/>
      <c r="B2" s="4">
        <v>1</v>
      </c>
      <c r="C2" s="1">
        <v>24.922307</v>
      </c>
      <c r="D2" s="4">
        <v>38</v>
      </c>
      <c r="E2" s="1">
        <v>0.72804</v>
      </c>
      <c r="F2" s="4">
        <v>75</v>
      </c>
      <c r="G2" s="1">
        <v>2.945226</v>
      </c>
      <c r="H2" s="4">
        <v>112</v>
      </c>
      <c r="I2" s="1">
        <v>2.306172</v>
      </c>
      <c r="J2" s="86"/>
      <c r="K2" s="4">
        <v>145</v>
      </c>
      <c r="L2" s="1">
        <v>2.333778</v>
      </c>
      <c r="M2" s="4">
        <v>182</v>
      </c>
      <c r="N2" s="1">
        <v>4.126094</v>
      </c>
    </row>
    <row r="3" spans="1:14">
      <c r="A3" s="86"/>
      <c r="B3" s="4">
        <v>2</v>
      </c>
      <c r="C3" s="1">
        <v>33.494856</v>
      </c>
      <c r="D3" s="4">
        <v>39</v>
      </c>
      <c r="E3" s="1">
        <v>0.684186</v>
      </c>
      <c r="F3" s="4">
        <v>76</v>
      </c>
      <c r="G3" s="1">
        <v>1.831226</v>
      </c>
      <c r="H3" s="4">
        <v>113</v>
      </c>
      <c r="I3" s="1">
        <v>1.556275</v>
      </c>
      <c r="J3" s="86"/>
      <c r="K3" s="4">
        <v>146</v>
      </c>
      <c r="L3" s="1">
        <v>3.146281</v>
      </c>
      <c r="M3" s="4">
        <v>183</v>
      </c>
      <c r="N3" s="1">
        <v>5.191769</v>
      </c>
    </row>
    <row r="4" spans="1:14">
      <c r="A4" s="86"/>
      <c r="B4" s="4">
        <v>3</v>
      </c>
      <c r="C4" s="1">
        <v>3.502002</v>
      </c>
      <c r="D4" s="4">
        <v>40</v>
      </c>
      <c r="E4" s="1">
        <v>1.997753</v>
      </c>
      <c r="F4" s="4">
        <v>77</v>
      </c>
      <c r="G4" s="1">
        <v>0.990343</v>
      </c>
      <c r="H4" s="4">
        <v>114</v>
      </c>
      <c r="I4" s="1">
        <v>1.506453</v>
      </c>
      <c r="J4" s="86"/>
      <c r="K4" s="4">
        <v>147</v>
      </c>
      <c r="L4" s="1">
        <v>1.404039</v>
      </c>
      <c r="M4" s="4">
        <v>184</v>
      </c>
      <c r="N4" s="1">
        <v>3.173959</v>
      </c>
    </row>
    <row r="5" spans="1:14">
      <c r="A5" s="86"/>
      <c r="B5" s="4">
        <v>4</v>
      </c>
      <c r="C5" s="1">
        <v>4.721758</v>
      </c>
      <c r="D5" s="4">
        <v>41</v>
      </c>
      <c r="E5" s="1">
        <v>2.215404</v>
      </c>
      <c r="F5" s="4">
        <v>78</v>
      </c>
      <c r="G5" s="1">
        <v>2.120505</v>
      </c>
      <c r="H5" s="4">
        <v>115</v>
      </c>
      <c r="I5" s="1">
        <v>1.470061</v>
      </c>
      <c r="J5" s="86"/>
      <c r="K5" s="4">
        <v>148</v>
      </c>
      <c r="L5" s="1">
        <v>4.707973</v>
      </c>
      <c r="M5" s="4">
        <v>185</v>
      </c>
      <c r="N5" s="1">
        <v>4.772036</v>
      </c>
    </row>
    <row r="6" customHeight="1" spans="1:27">
      <c r="A6" s="86"/>
      <c r="B6" s="4">
        <v>5</v>
      </c>
      <c r="C6" s="1">
        <v>1.104161</v>
      </c>
      <c r="D6" s="4">
        <v>42</v>
      </c>
      <c r="E6" s="1">
        <v>1.262776</v>
      </c>
      <c r="F6" s="4">
        <v>79</v>
      </c>
      <c r="G6" s="1">
        <v>2.139191</v>
      </c>
      <c r="H6" s="4">
        <v>116</v>
      </c>
      <c r="I6" s="1">
        <v>1.380163</v>
      </c>
      <c r="J6" s="86"/>
      <c r="K6" s="4">
        <v>149</v>
      </c>
      <c r="L6" s="1">
        <v>2.353841</v>
      </c>
      <c r="M6" s="4">
        <v>186</v>
      </c>
      <c r="N6" s="1">
        <v>3.492377</v>
      </c>
      <c r="P6" s="89"/>
      <c r="Q6" s="90"/>
      <c r="R6" s="89"/>
      <c r="S6" s="90"/>
      <c r="T6" s="89"/>
      <c r="U6" s="90"/>
      <c r="V6" s="89"/>
      <c r="W6" s="90"/>
      <c r="X6" s="89"/>
      <c r="Y6" s="90"/>
      <c r="Z6" s="89"/>
      <c r="AA6" s="90"/>
    </row>
    <row r="7" customHeight="1" spans="1:14">
      <c r="A7" s="86"/>
      <c r="B7" s="4">
        <v>6</v>
      </c>
      <c r="C7" s="1">
        <v>1.467506</v>
      </c>
      <c r="D7" s="4">
        <v>43</v>
      </c>
      <c r="E7" s="1">
        <v>1.009137</v>
      </c>
      <c r="F7" s="4">
        <v>80</v>
      </c>
      <c r="G7" s="1">
        <v>2.329509</v>
      </c>
      <c r="H7" s="4">
        <v>117</v>
      </c>
      <c r="I7" s="1">
        <v>3.494089</v>
      </c>
      <c r="J7" s="86"/>
      <c r="K7" s="4">
        <v>150</v>
      </c>
      <c r="L7" s="1">
        <v>4.003882</v>
      </c>
      <c r="M7" s="4">
        <v>187</v>
      </c>
      <c r="N7" s="1">
        <v>4.195258</v>
      </c>
    </row>
    <row r="8" customHeight="1" spans="1:14">
      <c r="A8" s="86"/>
      <c r="B8" s="4">
        <v>7</v>
      </c>
      <c r="C8" s="1">
        <v>3.264191</v>
      </c>
      <c r="D8" s="4">
        <v>44</v>
      </c>
      <c r="E8" s="1">
        <v>2.470668</v>
      </c>
      <c r="F8" s="4">
        <v>81</v>
      </c>
      <c r="G8" s="1">
        <v>1.978836</v>
      </c>
      <c r="H8" s="4">
        <v>118</v>
      </c>
      <c r="I8" s="1">
        <v>0.766607</v>
      </c>
      <c r="J8" s="86"/>
      <c r="K8" s="4">
        <v>151</v>
      </c>
      <c r="L8" s="1">
        <v>2.157435</v>
      </c>
      <c r="M8" s="4">
        <v>188</v>
      </c>
      <c r="N8" s="1">
        <v>5.858926</v>
      </c>
    </row>
    <row r="9" customHeight="1" spans="1:14">
      <c r="A9" s="86"/>
      <c r="B9" s="4">
        <v>8</v>
      </c>
      <c r="C9" s="1">
        <v>1.589168</v>
      </c>
      <c r="D9" s="4">
        <v>45</v>
      </c>
      <c r="E9" s="1">
        <v>1.09037</v>
      </c>
      <c r="F9" s="4">
        <v>82</v>
      </c>
      <c r="G9" s="1">
        <v>1.755425</v>
      </c>
      <c r="H9" s="4">
        <v>119</v>
      </c>
      <c r="I9" s="1">
        <v>0.784176</v>
      </c>
      <c r="J9" s="86"/>
      <c r="K9" s="4">
        <v>152</v>
      </c>
      <c r="L9" s="1">
        <v>2.308038</v>
      </c>
      <c r="M9" s="4">
        <v>189</v>
      </c>
      <c r="N9" s="1">
        <v>4.132799</v>
      </c>
    </row>
    <row r="10" customHeight="1" spans="1:14">
      <c r="A10" s="86"/>
      <c r="B10" s="4">
        <v>9</v>
      </c>
      <c r="C10" s="1">
        <v>0.851925</v>
      </c>
      <c r="D10" s="4">
        <v>46</v>
      </c>
      <c r="E10" s="1">
        <v>1.25697</v>
      </c>
      <c r="F10" s="4">
        <v>83</v>
      </c>
      <c r="G10" s="1">
        <v>4.298404</v>
      </c>
      <c r="H10" s="4">
        <v>120</v>
      </c>
      <c r="I10" s="1">
        <v>0.158959</v>
      </c>
      <c r="J10" s="86"/>
      <c r="K10" s="4">
        <v>153</v>
      </c>
      <c r="L10" s="1">
        <v>3.207898</v>
      </c>
      <c r="M10" s="4">
        <v>190</v>
      </c>
      <c r="N10" s="1">
        <v>3.405904</v>
      </c>
    </row>
    <row r="11" customHeight="1" spans="1:14">
      <c r="A11" s="86"/>
      <c r="B11" s="4">
        <v>10</v>
      </c>
      <c r="C11" s="1">
        <v>0.874984</v>
      </c>
      <c r="D11" s="4">
        <v>47</v>
      </c>
      <c r="E11" s="1">
        <v>0.603335</v>
      </c>
      <c r="F11" s="4">
        <v>84</v>
      </c>
      <c r="G11" s="1">
        <v>2.637945</v>
      </c>
      <c r="H11" s="4">
        <v>121</v>
      </c>
      <c r="I11" s="1">
        <v>1.816242</v>
      </c>
      <c r="J11" s="86"/>
      <c r="K11" s="4">
        <v>154</v>
      </c>
      <c r="L11" s="1">
        <v>3.697461</v>
      </c>
      <c r="M11" s="4">
        <v>191</v>
      </c>
      <c r="N11" s="1">
        <v>2.361256</v>
      </c>
    </row>
    <row r="12" customHeight="1" spans="1:14">
      <c r="A12" s="86"/>
      <c r="B12" s="4">
        <v>11</v>
      </c>
      <c r="C12" s="1">
        <v>1.091147</v>
      </c>
      <c r="D12" s="4">
        <v>48</v>
      </c>
      <c r="E12" s="1">
        <v>0.608559</v>
      </c>
      <c r="F12" s="4">
        <v>85</v>
      </c>
      <c r="G12" s="1">
        <v>2.353357</v>
      </c>
      <c r="H12" s="4">
        <v>122</v>
      </c>
      <c r="I12" s="1">
        <v>1.574085</v>
      </c>
      <c r="J12" s="86"/>
      <c r="K12" s="4">
        <v>155</v>
      </c>
      <c r="L12" s="1">
        <v>4.914107</v>
      </c>
      <c r="M12" s="4">
        <v>192</v>
      </c>
      <c r="N12" s="1">
        <v>2.897017</v>
      </c>
    </row>
    <row r="13" customHeight="1" spans="1:14">
      <c r="A13" s="86"/>
      <c r="B13" s="4">
        <v>12</v>
      </c>
      <c r="C13" s="1">
        <v>1.095595</v>
      </c>
      <c r="D13" s="4">
        <v>49</v>
      </c>
      <c r="E13" s="1">
        <v>1.485442</v>
      </c>
      <c r="F13" s="4">
        <v>86</v>
      </c>
      <c r="G13" s="1">
        <v>1.950274</v>
      </c>
      <c r="H13" s="4">
        <v>123</v>
      </c>
      <c r="I13" s="1">
        <v>1.526693</v>
      </c>
      <c r="J13" s="86"/>
      <c r="K13" s="4">
        <v>156</v>
      </c>
      <c r="L13" s="1">
        <v>5.272545</v>
      </c>
      <c r="M13" s="4">
        <v>193</v>
      </c>
      <c r="N13" s="1">
        <v>6.120898</v>
      </c>
    </row>
    <row r="14" customHeight="1" spans="1:14">
      <c r="A14" s="86"/>
      <c r="B14" s="4">
        <v>13</v>
      </c>
      <c r="C14" s="1">
        <v>1.634906</v>
      </c>
      <c r="D14" s="4">
        <v>50</v>
      </c>
      <c r="E14" s="1">
        <v>1.566417</v>
      </c>
      <c r="F14" s="4">
        <v>87</v>
      </c>
      <c r="G14" s="1">
        <v>1.584388</v>
      </c>
      <c r="H14" s="4">
        <v>124</v>
      </c>
      <c r="I14" s="1">
        <v>1.376092</v>
      </c>
      <c r="J14" s="86"/>
      <c r="K14" s="4">
        <v>157</v>
      </c>
      <c r="L14" s="1">
        <v>4.395927</v>
      </c>
      <c r="M14" s="4">
        <v>194</v>
      </c>
      <c r="N14" s="1">
        <v>3.873024</v>
      </c>
    </row>
    <row r="15" customHeight="1" spans="1:14">
      <c r="A15" s="86"/>
      <c r="B15" s="4">
        <v>14</v>
      </c>
      <c r="C15" s="1">
        <v>1.817106</v>
      </c>
      <c r="D15" s="4">
        <v>51</v>
      </c>
      <c r="E15" s="1">
        <v>0.824848</v>
      </c>
      <c r="F15" s="4">
        <v>88</v>
      </c>
      <c r="G15" s="1">
        <v>1.170232</v>
      </c>
      <c r="H15" s="4">
        <v>125</v>
      </c>
      <c r="I15" s="1">
        <v>1.83817</v>
      </c>
      <c r="J15" s="86"/>
      <c r="K15" s="4">
        <v>158</v>
      </c>
      <c r="L15" s="1">
        <v>6.705793</v>
      </c>
      <c r="M15" s="4">
        <v>195</v>
      </c>
      <c r="N15" s="1">
        <v>6.404809</v>
      </c>
    </row>
    <row r="16" customHeight="1" spans="1:14">
      <c r="A16" s="86"/>
      <c r="B16" s="4">
        <v>15</v>
      </c>
      <c r="C16" s="1">
        <v>0.936496</v>
      </c>
      <c r="D16" s="4">
        <v>52</v>
      </c>
      <c r="E16" s="1">
        <v>0.674891</v>
      </c>
      <c r="F16" s="4">
        <v>89</v>
      </c>
      <c r="G16" s="1">
        <v>1.665666</v>
      </c>
      <c r="H16" s="4">
        <v>126</v>
      </c>
      <c r="I16" s="1">
        <v>1.726392</v>
      </c>
      <c r="J16" s="86"/>
      <c r="K16" s="4">
        <v>159</v>
      </c>
      <c r="L16" s="1">
        <v>9.726793</v>
      </c>
      <c r="M16" s="4">
        <v>196</v>
      </c>
      <c r="N16" s="1">
        <v>8.273048</v>
      </c>
    </row>
    <row r="17" customHeight="1" spans="1:14">
      <c r="A17" s="86"/>
      <c r="B17" s="4">
        <v>16</v>
      </c>
      <c r="C17" s="1">
        <v>1.012124</v>
      </c>
      <c r="D17" s="4">
        <v>53</v>
      </c>
      <c r="E17" s="1">
        <v>1.632935</v>
      </c>
      <c r="F17" s="4">
        <v>90</v>
      </c>
      <c r="G17" s="1">
        <v>1.539827</v>
      </c>
      <c r="H17" s="4">
        <v>127</v>
      </c>
      <c r="I17" s="1">
        <v>1.521005</v>
      </c>
      <c r="J17" s="86"/>
      <c r="K17" s="4">
        <v>160</v>
      </c>
      <c r="L17" s="1">
        <v>6.509259</v>
      </c>
      <c r="M17" s="4">
        <v>197</v>
      </c>
      <c r="N17" s="1">
        <v>2.46808</v>
      </c>
    </row>
    <row r="18" customHeight="1" spans="1:14">
      <c r="A18" s="86"/>
      <c r="B18" s="4">
        <v>17</v>
      </c>
      <c r="C18" s="1">
        <v>4.235658</v>
      </c>
      <c r="D18" s="4">
        <v>54</v>
      </c>
      <c r="E18" s="1">
        <v>1.277359</v>
      </c>
      <c r="F18" s="4">
        <v>91</v>
      </c>
      <c r="G18" s="1">
        <v>2.05274</v>
      </c>
      <c r="H18" s="4">
        <v>128</v>
      </c>
      <c r="I18" s="1">
        <v>3.830628</v>
      </c>
      <c r="J18" s="86"/>
      <c r="K18" s="4">
        <v>161</v>
      </c>
      <c r="L18" s="1">
        <v>6.693337</v>
      </c>
      <c r="M18" s="4">
        <v>198</v>
      </c>
      <c r="N18" s="1">
        <v>3.052717</v>
      </c>
    </row>
    <row r="19" customHeight="1" spans="1:14">
      <c r="A19" s="86"/>
      <c r="B19" s="4">
        <v>18</v>
      </c>
      <c r="C19" s="1">
        <v>4.600185</v>
      </c>
      <c r="D19" s="4">
        <v>55</v>
      </c>
      <c r="E19" s="1">
        <v>1.455931</v>
      </c>
      <c r="F19" s="4">
        <v>92</v>
      </c>
      <c r="G19" s="1">
        <v>1.721642</v>
      </c>
      <c r="H19" s="4">
        <v>129</v>
      </c>
      <c r="I19" s="1">
        <v>2.707345</v>
      </c>
      <c r="J19" s="86"/>
      <c r="K19" s="4">
        <v>162</v>
      </c>
      <c r="L19" s="1">
        <v>7.206303</v>
      </c>
      <c r="M19" s="4">
        <v>199</v>
      </c>
      <c r="N19" s="1">
        <v>4.507018</v>
      </c>
    </row>
    <row r="20" customHeight="1" spans="1:14">
      <c r="A20" s="86"/>
      <c r="B20" s="4">
        <v>19</v>
      </c>
      <c r="C20" s="1">
        <v>0.877429</v>
      </c>
      <c r="D20" s="4">
        <v>56</v>
      </c>
      <c r="E20" s="1">
        <v>3.29542</v>
      </c>
      <c r="F20" s="4">
        <v>93</v>
      </c>
      <c r="G20" s="1">
        <v>1.578397</v>
      </c>
      <c r="H20" s="4">
        <v>130</v>
      </c>
      <c r="I20" s="1">
        <v>0.58785</v>
      </c>
      <c r="J20" s="86"/>
      <c r="K20" s="4">
        <v>163</v>
      </c>
      <c r="L20" s="1">
        <v>8.823093</v>
      </c>
      <c r="M20" s="4">
        <v>200</v>
      </c>
      <c r="N20" s="1">
        <v>2.301243</v>
      </c>
    </row>
    <row r="21" customHeight="1" spans="1:14">
      <c r="A21" s="86"/>
      <c r="B21" s="4">
        <v>20</v>
      </c>
      <c r="C21" s="1">
        <v>3.970826</v>
      </c>
      <c r="D21" s="4">
        <v>57</v>
      </c>
      <c r="E21" s="1">
        <v>0.693756</v>
      </c>
      <c r="F21" s="4">
        <v>94</v>
      </c>
      <c r="G21" s="1">
        <v>3.913097</v>
      </c>
      <c r="H21" s="4">
        <v>131</v>
      </c>
      <c r="I21" s="1">
        <v>1.432467</v>
      </c>
      <c r="J21" s="86"/>
      <c r="K21" s="4">
        <v>164</v>
      </c>
      <c r="L21" s="1">
        <v>6.37202</v>
      </c>
      <c r="M21" s="4">
        <v>201</v>
      </c>
      <c r="N21" s="1">
        <v>9.547215</v>
      </c>
    </row>
    <row r="22" customHeight="1" spans="1:14">
      <c r="A22" s="86"/>
      <c r="B22" s="4">
        <v>21</v>
      </c>
      <c r="C22" s="1">
        <v>1.972689</v>
      </c>
      <c r="D22" s="4">
        <v>58</v>
      </c>
      <c r="E22" s="1">
        <v>0.611508</v>
      </c>
      <c r="F22" s="4">
        <v>95</v>
      </c>
      <c r="G22" s="1">
        <v>2.547743</v>
      </c>
      <c r="H22" s="4">
        <v>132</v>
      </c>
      <c r="I22" s="1">
        <v>1.341366</v>
      </c>
      <c r="J22" s="86"/>
      <c r="K22" s="4">
        <v>165</v>
      </c>
      <c r="L22" s="1">
        <v>6.484026</v>
      </c>
      <c r="M22" s="4">
        <v>202</v>
      </c>
      <c r="N22" s="1">
        <v>10.140031</v>
      </c>
    </row>
    <row r="23" customHeight="1" spans="1:14">
      <c r="A23" s="86"/>
      <c r="B23" s="4">
        <v>22</v>
      </c>
      <c r="C23" s="1">
        <v>4.082638</v>
      </c>
      <c r="D23" s="4">
        <v>59</v>
      </c>
      <c r="E23" s="1">
        <v>1.477719</v>
      </c>
      <c r="F23" s="4">
        <v>96</v>
      </c>
      <c r="G23" s="1">
        <v>2.395602</v>
      </c>
      <c r="H23" s="4">
        <v>133</v>
      </c>
      <c r="I23" s="1">
        <v>1.166446</v>
      </c>
      <c r="J23" s="86"/>
      <c r="K23" s="4">
        <v>166</v>
      </c>
      <c r="L23" s="1">
        <v>3.313001</v>
      </c>
      <c r="M23"/>
      <c r="N23"/>
    </row>
    <row r="24" customHeight="1" spans="1:14">
      <c r="A24" s="86"/>
      <c r="B24" s="4">
        <v>23</v>
      </c>
      <c r="C24" s="1">
        <v>3.422932</v>
      </c>
      <c r="D24" s="4">
        <v>60</v>
      </c>
      <c r="E24" s="1">
        <v>0.87966</v>
      </c>
      <c r="F24" s="4">
        <v>97</v>
      </c>
      <c r="G24" s="1">
        <v>1.984917</v>
      </c>
      <c r="H24" s="4">
        <v>134</v>
      </c>
      <c r="I24" s="1">
        <v>2.277295</v>
      </c>
      <c r="J24" s="86"/>
      <c r="K24" s="4">
        <v>167</v>
      </c>
      <c r="L24" s="1">
        <v>4.756228</v>
      </c>
      <c r="M24"/>
      <c r="N24"/>
    </row>
    <row r="25" customHeight="1" spans="1:14">
      <c r="A25" s="86"/>
      <c r="B25" s="4">
        <v>24</v>
      </c>
      <c r="C25" s="1">
        <v>2.137069</v>
      </c>
      <c r="D25" s="4">
        <v>61</v>
      </c>
      <c r="E25" s="1">
        <v>0.5713</v>
      </c>
      <c r="F25" s="4">
        <v>98</v>
      </c>
      <c r="G25" s="1">
        <v>1.263457</v>
      </c>
      <c r="H25" s="4">
        <v>135</v>
      </c>
      <c r="I25" s="1">
        <v>2.277295</v>
      </c>
      <c r="J25" s="86"/>
      <c r="K25" s="4">
        <v>168</v>
      </c>
      <c r="L25" s="1">
        <v>4.022234</v>
      </c>
      <c r="M25"/>
      <c r="N25"/>
    </row>
    <row r="26" customHeight="1" spans="1:14">
      <c r="A26" s="86"/>
      <c r="B26" s="4">
        <v>25</v>
      </c>
      <c r="C26" s="1">
        <v>1.134313</v>
      </c>
      <c r="D26" s="4">
        <v>62</v>
      </c>
      <c r="E26" s="1">
        <v>1.327376</v>
      </c>
      <c r="F26" s="4">
        <v>99</v>
      </c>
      <c r="G26" s="1">
        <v>1.701154</v>
      </c>
      <c r="H26" s="4">
        <v>136</v>
      </c>
      <c r="I26" s="1">
        <v>1.954208</v>
      </c>
      <c r="J26" s="86"/>
      <c r="K26" s="4">
        <v>169</v>
      </c>
      <c r="L26" s="1">
        <v>2.86</v>
      </c>
      <c r="M26"/>
      <c r="N26"/>
    </row>
    <row r="27" customHeight="1" spans="1:14">
      <c r="A27" s="86"/>
      <c r="B27" s="4">
        <v>26</v>
      </c>
      <c r="C27" s="1">
        <v>1.593836</v>
      </c>
      <c r="D27" s="4">
        <v>63</v>
      </c>
      <c r="E27" s="1">
        <v>3.048534</v>
      </c>
      <c r="F27" s="4">
        <v>100</v>
      </c>
      <c r="G27" s="1">
        <v>1.461355</v>
      </c>
      <c r="H27" s="4">
        <v>137</v>
      </c>
      <c r="I27" s="1">
        <v>1.859431</v>
      </c>
      <c r="J27" s="86"/>
      <c r="K27" s="4">
        <v>170</v>
      </c>
      <c r="L27" s="1">
        <v>4.884815</v>
      </c>
      <c r="M27"/>
      <c r="N27"/>
    </row>
    <row r="28" customHeight="1" spans="1:14">
      <c r="A28" s="86"/>
      <c r="B28" s="4">
        <v>27</v>
      </c>
      <c r="C28" s="1">
        <v>1.867319</v>
      </c>
      <c r="D28" s="4">
        <v>64</v>
      </c>
      <c r="E28" s="1">
        <v>3.098214</v>
      </c>
      <c r="F28" s="4">
        <v>101</v>
      </c>
      <c r="G28" s="1">
        <v>1.627559</v>
      </c>
      <c r="H28" s="4">
        <v>138</v>
      </c>
      <c r="I28" s="1">
        <v>1.073559</v>
      </c>
      <c r="J28" s="86"/>
      <c r="K28" s="4">
        <v>171</v>
      </c>
      <c r="L28" s="1">
        <v>6.152683</v>
      </c>
      <c r="M28"/>
      <c r="N28"/>
    </row>
    <row r="29" customHeight="1" spans="1:14">
      <c r="A29" s="86"/>
      <c r="B29" s="4">
        <v>28</v>
      </c>
      <c r="C29" s="1">
        <v>1.756276</v>
      </c>
      <c r="D29" s="4">
        <v>65</v>
      </c>
      <c r="E29" s="1">
        <v>1.359106</v>
      </c>
      <c r="F29" s="4">
        <v>102</v>
      </c>
      <c r="G29" s="1">
        <v>1.3958</v>
      </c>
      <c r="H29" s="4">
        <v>139</v>
      </c>
      <c r="I29" s="1">
        <v>2.649995</v>
      </c>
      <c r="J29" s="86"/>
      <c r="K29" s="4">
        <v>172</v>
      </c>
      <c r="L29" s="1">
        <v>1.607576</v>
      </c>
      <c r="M29"/>
      <c r="N29"/>
    </row>
    <row r="30" customHeight="1" spans="1:14">
      <c r="A30" s="86"/>
      <c r="B30" s="4">
        <v>29</v>
      </c>
      <c r="C30" s="1">
        <v>4.043759</v>
      </c>
      <c r="D30" s="4">
        <v>66</v>
      </c>
      <c r="E30" s="1">
        <v>1.421916</v>
      </c>
      <c r="F30" s="4">
        <v>103</v>
      </c>
      <c r="G30" s="1">
        <v>2.085917</v>
      </c>
      <c r="H30" s="4">
        <v>140</v>
      </c>
      <c r="I30" s="1">
        <v>1.046347</v>
      </c>
      <c r="J30" s="86"/>
      <c r="K30" s="4">
        <v>173</v>
      </c>
      <c r="L30" s="1">
        <v>3.238908</v>
      </c>
      <c r="M30"/>
      <c r="N30"/>
    </row>
    <row r="31" customHeight="1" spans="1:14">
      <c r="A31" s="86"/>
      <c r="B31" s="4">
        <v>30</v>
      </c>
      <c r="C31" s="1">
        <v>2.797512</v>
      </c>
      <c r="D31" s="4">
        <v>67</v>
      </c>
      <c r="E31" s="1">
        <v>7.060518</v>
      </c>
      <c r="F31" s="4">
        <v>104</v>
      </c>
      <c r="G31" s="1">
        <v>1.631068</v>
      </c>
      <c r="H31" s="4">
        <v>141</v>
      </c>
      <c r="I31" s="1">
        <v>1.421642</v>
      </c>
      <c r="J31" s="86"/>
      <c r="K31" s="4">
        <v>174</v>
      </c>
      <c r="L31" s="1">
        <v>1.222391</v>
      </c>
      <c r="M31"/>
      <c r="N31"/>
    </row>
    <row r="32" customHeight="1" spans="1:14">
      <c r="A32" s="86"/>
      <c r="B32" s="4">
        <v>31</v>
      </c>
      <c r="C32" s="1">
        <v>1.555386</v>
      </c>
      <c r="D32" s="4">
        <v>68</v>
      </c>
      <c r="E32" s="1">
        <v>3.158148</v>
      </c>
      <c r="F32" s="4">
        <v>105</v>
      </c>
      <c r="G32" s="1">
        <v>1.57856</v>
      </c>
      <c r="H32" s="4">
        <v>142</v>
      </c>
      <c r="I32" s="1">
        <v>0.949562</v>
      </c>
      <c r="J32" s="86"/>
      <c r="K32" s="4">
        <v>175</v>
      </c>
      <c r="L32" s="1">
        <v>1.918826</v>
      </c>
      <c r="M32"/>
      <c r="N32"/>
    </row>
    <row r="33" customHeight="1" spans="1:14">
      <c r="A33" s="86"/>
      <c r="B33" s="4">
        <v>32</v>
      </c>
      <c r="C33" s="1">
        <v>2.116363</v>
      </c>
      <c r="D33" s="4">
        <v>69</v>
      </c>
      <c r="E33" s="1">
        <v>8.920964</v>
      </c>
      <c r="F33" s="4">
        <v>106</v>
      </c>
      <c r="G33" s="1">
        <v>3.796902</v>
      </c>
      <c r="H33" s="4">
        <v>143</v>
      </c>
      <c r="I33" s="1">
        <v>0.68426</v>
      </c>
      <c r="J33" s="86"/>
      <c r="K33" s="4">
        <v>176</v>
      </c>
      <c r="L33" s="1">
        <v>3.011515</v>
      </c>
      <c r="M33"/>
      <c r="N33"/>
    </row>
    <row r="34" customHeight="1" spans="1:14">
      <c r="A34" s="86"/>
      <c r="B34" s="4">
        <v>33</v>
      </c>
      <c r="C34" s="1">
        <v>2.445255</v>
      </c>
      <c r="D34" s="4">
        <v>70</v>
      </c>
      <c r="E34" s="1">
        <v>6.622999</v>
      </c>
      <c r="F34" s="4">
        <v>107</v>
      </c>
      <c r="G34" s="1">
        <v>1.161688</v>
      </c>
      <c r="H34" s="4">
        <v>144</v>
      </c>
      <c r="I34" s="1">
        <v>3.15156</v>
      </c>
      <c r="J34" s="86"/>
      <c r="K34" s="4">
        <v>177</v>
      </c>
      <c r="L34" s="1">
        <v>3.29389</v>
      </c>
      <c r="M34"/>
      <c r="N34"/>
    </row>
    <row r="35" customHeight="1" spans="1:14">
      <c r="A35" s="86"/>
      <c r="B35" s="4">
        <v>34</v>
      </c>
      <c r="C35" s="1">
        <v>2.618722</v>
      </c>
      <c r="D35" s="4">
        <v>71</v>
      </c>
      <c r="E35" s="1">
        <v>1.940164</v>
      </c>
      <c r="F35" s="4">
        <v>108</v>
      </c>
      <c r="G35" s="1">
        <v>1.742315</v>
      </c>
      <c r="H35"/>
      <c r="I35"/>
      <c r="J35" s="86"/>
      <c r="K35" s="4">
        <v>178</v>
      </c>
      <c r="L35" s="1">
        <v>2.078927</v>
      </c>
      <c r="M35"/>
      <c r="N35"/>
    </row>
    <row r="36" customHeight="1" spans="1:14">
      <c r="A36" s="86"/>
      <c r="B36" s="4">
        <v>35</v>
      </c>
      <c r="C36" s="1">
        <v>2.899258</v>
      </c>
      <c r="D36" s="4">
        <v>72</v>
      </c>
      <c r="E36" s="1">
        <v>1.718888</v>
      </c>
      <c r="F36" s="4">
        <v>109</v>
      </c>
      <c r="G36" s="1">
        <v>2.264597</v>
      </c>
      <c r="H36"/>
      <c r="I36"/>
      <c r="J36" s="86"/>
      <c r="K36" s="4">
        <v>179</v>
      </c>
      <c r="L36" s="1">
        <v>2.272144</v>
      </c>
      <c r="M36"/>
      <c r="N36"/>
    </row>
    <row r="37" customHeight="1" spans="1:14">
      <c r="A37" s="86"/>
      <c r="B37" s="4">
        <v>36</v>
      </c>
      <c r="C37" s="1">
        <v>1.025479</v>
      </c>
      <c r="D37" s="4">
        <v>73</v>
      </c>
      <c r="E37" s="1">
        <v>1.528723</v>
      </c>
      <c r="F37" s="4">
        <v>110</v>
      </c>
      <c r="G37" s="1">
        <v>1.5122</v>
      </c>
      <c r="H37"/>
      <c r="I37"/>
      <c r="J37" s="86"/>
      <c r="K37" s="4">
        <v>180</v>
      </c>
      <c r="L37" s="1">
        <v>1.772261</v>
      </c>
      <c r="M37"/>
      <c r="N37"/>
    </row>
    <row r="38" customHeight="1" spans="1:14">
      <c r="A38" s="87"/>
      <c r="B38" s="4">
        <v>37</v>
      </c>
      <c r="C38" s="1">
        <v>1.303589</v>
      </c>
      <c r="D38" s="4">
        <v>74</v>
      </c>
      <c r="E38" s="1">
        <v>0.830035</v>
      </c>
      <c r="F38" s="4">
        <v>111</v>
      </c>
      <c r="G38" s="1">
        <v>1.588257</v>
      </c>
      <c r="H38"/>
      <c r="I38"/>
      <c r="J38" s="87"/>
      <c r="K38" s="4">
        <v>181</v>
      </c>
      <c r="L38" s="1">
        <v>1.473604</v>
      </c>
      <c r="M38"/>
      <c r="N38"/>
    </row>
    <row r="39" customHeight="1" spans="9:14">
      <c r="I39" s="7">
        <f>SUM(C2:C38,E2:E38,G2:G38,I2:I34)</f>
        <v>337.754905</v>
      </c>
      <c r="N39" s="7">
        <f>SUM(L2:L38,N2:N22)</f>
        <v>250.59831</v>
      </c>
    </row>
    <row r="40" customHeight="1"/>
    <row r="41" customHeight="1" spans="1:14">
      <c r="A41" s="88" t="s">
        <v>4</v>
      </c>
      <c r="B41" s="84" t="s">
        <v>1</v>
      </c>
      <c r="C41" s="85" t="s">
        <v>2</v>
      </c>
      <c r="D41"/>
      <c r="E41"/>
      <c r="F41"/>
      <c r="G41"/>
      <c r="J41" s="88" t="s">
        <v>5</v>
      </c>
      <c r="K41" s="84" t="s">
        <v>1</v>
      </c>
      <c r="L41" s="85" t="s">
        <v>2</v>
      </c>
      <c r="M41" s="84" t="s">
        <v>1</v>
      </c>
      <c r="N41" s="85" t="s">
        <v>2</v>
      </c>
    </row>
    <row r="42" customHeight="1" spans="1:14">
      <c r="A42" s="88"/>
      <c r="B42" s="4">
        <v>203</v>
      </c>
      <c r="C42" s="1">
        <v>2.751941</v>
      </c>
      <c r="D42"/>
      <c r="E42"/>
      <c r="F42"/>
      <c r="G42"/>
      <c r="J42" s="88"/>
      <c r="K42" s="4">
        <v>233</v>
      </c>
      <c r="L42" s="1">
        <v>1.530572</v>
      </c>
      <c r="M42" s="4">
        <v>263</v>
      </c>
      <c r="N42" s="1">
        <v>3.408595</v>
      </c>
    </row>
    <row r="43" customHeight="1" spans="1:14">
      <c r="A43" s="88"/>
      <c r="B43" s="4">
        <v>204</v>
      </c>
      <c r="C43" s="1">
        <v>10.057506</v>
      </c>
      <c r="D43"/>
      <c r="E43"/>
      <c r="F43"/>
      <c r="G43"/>
      <c r="J43" s="88"/>
      <c r="K43" s="4">
        <v>234</v>
      </c>
      <c r="L43" s="1">
        <v>3.287117</v>
      </c>
      <c r="M43" s="4">
        <v>264</v>
      </c>
      <c r="N43" s="1">
        <v>2.663788</v>
      </c>
    </row>
    <row r="44" customHeight="1" spans="1:14">
      <c r="A44" s="88"/>
      <c r="B44" s="4">
        <v>205</v>
      </c>
      <c r="C44" s="1">
        <v>0.968513</v>
      </c>
      <c r="D44"/>
      <c r="E44"/>
      <c r="F44"/>
      <c r="G44"/>
      <c r="J44" s="88"/>
      <c r="K44" s="4">
        <v>235</v>
      </c>
      <c r="L44" s="1">
        <v>3.36056</v>
      </c>
      <c r="M44" s="4">
        <v>265</v>
      </c>
      <c r="N44" s="1">
        <v>2.926043</v>
      </c>
    </row>
    <row r="45" customHeight="1" spans="1:14">
      <c r="A45" s="88"/>
      <c r="B45" s="4">
        <v>206</v>
      </c>
      <c r="C45" s="1">
        <v>5.450426</v>
      </c>
      <c r="D45"/>
      <c r="E45"/>
      <c r="F45"/>
      <c r="G45"/>
      <c r="J45" s="88"/>
      <c r="K45" s="4">
        <v>236</v>
      </c>
      <c r="L45" s="1">
        <v>4.321904</v>
      </c>
      <c r="M45" s="4">
        <v>266</v>
      </c>
      <c r="N45" s="1">
        <v>5.595088</v>
      </c>
    </row>
    <row r="46" customHeight="1" spans="1:14">
      <c r="A46" s="88"/>
      <c r="B46" s="4">
        <v>207</v>
      </c>
      <c r="C46" s="1">
        <v>5.10263</v>
      </c>
      <c r="D46"/>
      <c r="E46"/>
      <c r="F46"/>
      <c r="G46"/>
      <c r="J46" s="88"/>
      <c r="K46" s="4">
        <v>237</v>
      </c>
      <c r="L46" s="1">
        <v>1.858588</v>
      </c>
      <c r="M46" s="4">
        <v>267</v>
      </c>
      <c r="N46" s="1">
        <v>2.523257</v>
      </c>
    </row>
    <row r="47" customHeight="1" spans="1:14">
      <c r="A47" s="88"/>
      <c r="B47" s="4">
        <v>208</v>
      </c>
      <c r="C47" s="1">
        <v>4.952366</v>
      </c>
      <c r="D47"/>
      <c r="E47"/>
      <c r="F47"/>
      <c r="G47"/>
      <c r="J47" s="88"/>
      <c r="K47" s="4">
        <v>238</v>
      </c>
      <c r="L47" s="1">
        <v>2.408747</v>
      </c>
      <c r="M47" s="4">
        <v>268</v>
      </c>
      <c r="N47" s="1">
        <v>2.75775</v>
      </c>
    </row>
    <row r="48" customHeight="1" spans="1:14">
      <c r="A48" s="88"/>
      <c r="B48" s="4">
        <v>209</v>
      </c>
      <c r="C48" s="1">
        <v>4.982667</v>
      </c>
      <c r="D48"/>
      <c r="E48"/>
      <c r="F48"/>
      <c r="G48"/>
      <c r="J48" s="88"/>
      <c r="K48" s="4">
        <v>239</v>
      </c>
      <c r="L48" s="1">
        <v>1.945252</v>
      </c>
      <c r="M48" s="4">
        <v>269</v>
      </c>
      <c r="N48" s="1">
        <v>2.175915</v>
      </c>
    </row>
    <row r="49" customHeight="1" spans="1:14">
      <c r="A49" s="88"/>
      <c r="B49" s="4">
        <v>210</v>
      </c>
      <c r="C49" s="1">
        <v>4.94009</v>
      </c>
      <c r="D49"/>
      <c r="E49"/>
      <c r="F49"/>
      <c r="G49"/>
      <c r="J49" s="88"/>
      <c r="K49" s="4">
        <v>240</v>
      </c>
      <c r="L49" s="1">
        <v>4.943045</v>
      </c>
      <c r="M49" s="4">
        <v>270</v>
      </c>
      <c r="N49" s="1">
        <v>1.744142</v>
      </c>
    </row>
    <row r="50" customHeight="1" spans="1:14">
      <c r="A50" s="88"/>
      <c r="B50" s="4">
        <v>211</v>
      </c>
      <c r="C50" s="1">
        <v>4.289991</v>
      </c>
      <c r="D50"/>
      <c r="E50"/>
      <c r="F50"/>
      <c r="G50"/>
      <c r="J50" s="88"/>
      <c r="K50" s="4">
        <v>241</v>
      </c>
      <c r="L50" s="1">
        <v>2.584838</v>
      </c>
      <c r="M50" s="4">
        <v>271</v>
      </c>
      <c r="N50" s="1">
        <v>1.999921</v>
      </c>
    </row>
    <row r="51" customHeight="1" spans="1:14">
      <c r="A51" s="88"/>
      <c r="B51" s="4">
        <v>212</v>
      </c>
      <c r="C51" s="1">
        <v>4.523875</v>
      </c>
      <c r="D51"/>
      <c r="E51"/>
      <c r="F51"/>
      <c r="G51"/>
      <c r="J51" s="88"/>
      <c r="K51" s="4">
        <v>242</v>
      </c>
      <c r="L51" s="1">
        <v>1.970732</v>
      </c>
      <c r="M51" s="4">
        <v>272</v>
      </c>
      <c r="N51" s="1">
        <v>1.199093</v>
      </c>
    </row>
    <row r="52" customHeight="1" spans="1:14">
      <c r="A52" s="88"/>
      <c r="B52" s="4">
        <v>213</v>
      </c>
      <c r="C52" s="1">
        <v>7.421688</v>
      </c>
      <c r="D52"/>
      <c r="E52"/>
      <c r="F52"/>
      <c r="G52"/>
      <c r="J52" s="88"/>
      <c r="K52" s="4">
        <v>243</v>
      </c>
      <c r="L52" s="1">
        <v>2.530328</v>
      </c>
      <c r="M52" s="4">
        <v>273</v>
      </c>
      <c r="N52" s="1">
        <v>1.260783</v>
      </c>
    </row>
    <row r="53" customHeight="1" spans="1:14">
      <c r="A53" s="88"/>
      <c r="B53" s="4">
        <v>214</v>
      </c>
      <c r="C53" s="1">
        <v>4.610343</v>
      </c>
      <c r="D53"/>
      <c r="E53"/>
      <c r="F53"/>
      <c r="G53"/>
      <c r="J53" s="88"/>
      <c r="K53" s="4">
        <v>244</v>
      </c>
      <c r="L53" s="1">
        <v>2.765821</v>
      </c>
      <c r="M53" s="4">
        <v>274</v>
      </c>
      <c r="N53" s="1">
        <v>2.327766</v>
      </c>
    </row>
    <row r="54" customHeight="1" spans="1:14">
      <c r="A54" s="88"/>
      <c r="B54" s="4">
        <v>215</v>
      </c>
      <c r="C54" s="1">
        <v>4.186986</v>
      </c>
      <c r="D54"/>
      <c r="E54"/>
      <c r="F54"/>
      <c r="G54"/>
      <c r="J54" s="88"/>
      <c r="K54" s="4">
        <v>245</v>
      </c>
      <c r="L54" s="1">
        <v>2.631561</v>
      </c>
      <c r="M54"/>
      <c r="N54"/>
    </row>
    <row r="55" customHeight="1" spans="1:14">
      <c r="A55" s="88"/>
      <c r="B55" s="4">
        <v>216</v>
      </c>
      <c r="C55" s="1">
        <v>4.216992</v>
      </c>
      <c r="D55"/>
      <c r="E55"/>
      <c r="F55"/>
      <c r="G55"/>
      <c r="J55" s="88"/>
      <c r="K55" s="4">
        <v>246</v>
      </c>
      <c r="L55" s="1">
        <v>2.85514</v>
      </c>
      <c r="M55"/>
      <c r="N55"/>
    </row>
    <row r="56" spans="1:14">
      <c r="A56" s="88"/>
      <c r="B56" s="4">
        <v>217</v>
      </c>
      <c r="C56" s="1">
        <v>10.439443</v>
      </c>
      <c r="D56"/>
      <c r="E56"/>
      <c r="F56"/>
      <c r="G56"/>
      <c r="J56" s="88"/>
      <c r="K56" s="4">
        <v>247</v>
      </c>
      <c r="L56" s="1">
        <v>3.410399</v>
      </c>
      <c r="M56"/>
      <c r="N56"/>
    </row>
    <row r="57" spans="1:14">
      <c r="A57" s="88"/>
      <c r="B57" s="4">
        <v>218</v>
      </c>
      <c r="C57" s="1">
        <v>3.381879</v>
      </c>
      <c r="D57"/>
      <c r="E57"/>
      <c r="F57"/>
      <c r="G57"/>
      <c r="J57" s="88"/>
      <c r="K57" s="4">
        <v>248</v>
      </c>
      <c r="L57" s="1">
        <v>3.661366</v>
      </c>
      <c r="M57"/>
      <c r="N57"/>
    </row>
    <row r="58" spans="1:14">
      <c r="A58" s="88"/>
      <c r="B58" s="4">
        <v>219</v>
      </c>
      <c r="C58" s="1">
        <v>3.544245</v>
      </c>
      <c r="D58"/>
      <c r="E58"/>
      <c r="F58"/>
      <c r="G58"/>
      <c r="J58" s="88"/>
      <c r="K58" s="4">
        <v>249</v>
      </c>
      <c r="L58" s="1">
        <v>2.044966</v>
      </c>
      <c r="M58"/>
      <c r="N58"/>
    </row>
    <row r="59" spans="1:14">
      <c r="A59" s="88"/>
      <c r="B59" s="4">
        <v>220</v>
      </c>
      <c r="C59" s="1">
        <v>5.716452</v>
      </c>
      <c r="D59"/>
      <c r="E59"/>
      <c r="F59"/>
      <c r="G59"/>
      <c r="J59" s="88"/>
      <c r="K59" s="4">
        <v>250</v>
      </c>
      <c r="L59" s="1">
        <v>2.322752</v>
      </c>
      <c r="M59"/>
      <c r="N59"/>
    </row>
    <row r="60" spans="1:14">
      <c r="A60" s="88"/>
      <c r="B60" s="4">
        <v>221</v>
      </c>
      <c r="C60" s="1">
        <v>7.196753</v>
      </c>
      <c r="D60"/>
      <c r="E60"/>
      <c r="F60"/>
      <c r="G60"/>
      <c r="J60" s="88"/>
      <c r="K60" s="4">
        <v>251</v>
      </c>
      <c r="L60" s="1">
        <v>4.097174</v>
      </c>
      <c r="M60"/>
      <c r="N60"/>
    </row>
    <row r="61" spans="1:14">
      <c r="A61" s="88"/>
      <c r="B61" s="4">
        <v>222</v>
      </c>
      <c r="C61" s="1">
        <v>4.475977</v>
      </c>
      <c r="D61"/>
      <c r="E61"/>
      <c r="F61"/>
      <c r="G61"/>
      <c r="J61" s="88"/>
      <c r="K61" s="4">
        <v>252</v>
      </c>
      <c r="L61" s="1">
        <v>2.281249</v>
      </c>
      <c r="M61"/>
      <c r="N61"/>
    </row>
    <row r="62" spans="1:14">
      <c r="A62" s="88"/>
      <c r="B62" s="4">
        <v>223</v>
      </c>
      <c r="C62" s="1">
        <v>4.739274</v>
      </c>
      <c r="D62"/>
      <c r="E62"/>
      <c r="F62"/>
      <c r="G62"/>
      <c r="J62" s="88"/>
      <c r="K62" s="4">
        <v>253</v>
      </c>
      <c r="L62" s="1">
        <v>1.865354</v>
      </c>
      <c r="M62"/>
      <c r="N62"/>
    </row>
    <row r="63" spans="1:14">
      <c r="A63" s="88"/>
      <c r="B63" s="4">
        <v>224</v>
      </c>
      <c r="C63" s="1">
        <v>10.164126</v>
      </c>
      <c r="D63"/>
      <c r="E63"/>
      <c r="F63"/>
      <c r="G63"/>
      <c r="J63" s="88"/>
      <c r="K63" s="4">
        <v>254</v>
      </c>
      <c r="L63" s="1">
        <v>1.814924</v>
      </c>
      <c r="M63"/>
      <c r="N63"/>
    </row>
    <row r="64" spans="1:14">
      <c r="A64" s="88"/>
      <c r="B64" s="4">
        <v>225</v>
      </c>
      <c r="C64" s="1">
        <v>3.213996</v>
      </c>
      <c r="D64"/>
      <c r="E64"/>
      <c r="F64"/>
      <c r="G64"/>
      <c r="J64" s="88"/>
      <c r="K64" s="4">
        <v>255</v>
      </c>
      <c r="L64" s="1">
        <v>4.211681</v>
      </c>
      <c r="M64"/>
      <c r="N64"/>
    </row>
    <row r="65" spans="1:14">
      <c r="A65" s="88"/>
      <c r="B65" s="4">
        <v>226</v>
      </c>
      <c r="C65" s="1">
        <v>3.523095</v>
      </c>
      <c r="D65"/>
      <c r="E65"/>
      <c r="F65"/>
      <c r="G65"/>
      <c r="J65" s="88"/>
      <c r="K65" s="4">
        <v>256</v>
      </c>
      <c r="L65" s="1">
        <v>3.005522</v>
      </c>
      <c r="M65"/>
      <c r="N65"/>
    </row>
    <row r="66" spans="1:14">
      <c r="A66" s="88"/>
      <c r="B66" s="4">
        <v>227</v>
      </c>
      <c r="C66" s="1">
        <v>19.081126</v>
      </c>
      <c r="D66"/>
      <c r="E66"/>
      <c r="F66"/>
      <c r="G66"/>
      <c r="J66" s="88"/>
      <c r="K66" s="4">
        <v>257</v>
      </c>
      <c r="L66" s="1">
        <v>2.014698</v>
      </c>
      <c r="M66"/>
      <c r="N66"/>
    </row>
    <row r="67" spans="1:14">
      <c r="A67" s="88"/>
      <c r="B67" s="4">
        <v>228</v>
      </c>
      <c r="C67" s="1">
        <v>6.288831</v>
      </c>
      <c r="D67"/>
      <c r="E67"/>
      <c r="F67"/>
      <c r="G67"/>
      <c r="J67" s="88"/>
      <c r="K67" s="4">
        <v>258</v>
      </c>
      <c r="L67" s="1">
        <v>2.22315</v>
      </c>
      <c r="M67"/>
      <c r="N67"/>
    </row>
    <row r="68" spans="1:14">
      <c r="A68" s="88"/>
      <c r="B68" s="4">
        <v>229</v>
      </c>
      <c r="C68" s="1">
        <v>6.38369</v>
      </c>
      <c r="D68"/>
      <c r="E68"/>
      <c r="F68"/>
      <c r="G68"/>
      <c r="J68" s="88"/>
      <c r="K68" s="4">
        <v>259</v>
      </c>
      <c r="L68" s="1">
        <v>3.644226</v>
      </c>
      <c r="M68"/>
      <c r="N68"/>
    </row>
    <row r="69" spans="1:14">
      <c r="A69" s="88"/>
      <c r="B69" s="4">
        <v>230</v>
      </c>
      <c r="C69" s="1">
        <v>15.555087</v>
      </c>
      <c r="D69"/>
      <c r="E69"/>
      <c r="F69"/>
      <c r="G69"/>
      <c r="J69" s="88"/>
      <c r="K69" s="4">
        <v>260</v>
      </c>
      <c r="L69" s="1">
        <v>7.725363</v>
      </c>
      <c r="M69"/>
      <c r="N69"/>
    </row>
    <row r="70" spans="1:14">
      <c r="A70" s="88"/>
      <c r="B70" s="4">
        <v>231</v>
      </c>
      <c r="C70" s="1">
        <v>4.827073</v>
      </c>
      <c r="D70"/>
      <c r="E70"/>
      <c r="F70"/>
      <c r="G70"/>
      <c r="J70" s="88"/>
      <c r="K70" s="4">
        <v>261</v>
      </c>
      <c r="L70" s="1">
        <v>2.114726</v>
      </c>
      <c r="M70"/>
      <c r="N70"/>
    </row>
    <row r="71" spans="1:14">
      <c r="A71" s="88"/>
      <c r="B71" s="4">
        <v>232</v>
      </c>
      <c r="C71" s="1">
        <v>5.097292</v>
      </c>
      <c r="D71"/>
      <c r="E71"/>
      <c r="F71"/>
      <c r="G71"/>
      <c r="J71" s="88"/>
      <c r="K71" s="4">
        <v>262</v>
      </c>
      <c r="L71" s="1">
        <v>1.398375</v>
      </c>
      <c r="M71"/>
      <c r="N71"/>
    </row>
    <row r="72" spans="9:14">
      <c r="I72" s="7">
        <f>SUM(C42:C71)</f>
        <v>182.084353</v>
      </c>
      <c r="N72" s="7">
        <f>SUM(L42:L71,N42:N53)</f>
        <v>117.412271</v>
      </c>
    </row>
  </sheetData>
  <mergeCells count="4">
    <mergeCell ref="A1:A38"/>
    <mergeCell ref="A41:A71"/>
    <mergeCell ref="J1:J38"/>
    <mergeCell ref="J41:J7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95"/>
  <sheetViews>
    <sheetView tabSelected="1" topLeftCell="A61" workbookViewId="0">
      <selection activeCell="M2" sqref="M2"/>
    </sheetView>
  </sheetViews>
  <sheetFormatPr defaultColWidth="9" defaultRowHeight="14.25"/>
  <cols>
    <col min="1" max="1" width="14.85" style="2" customWidth="1"/>
    <col min="2" max="2" width="8.875" style="2" customWidth="1"/>
    <col min="3" max="3" width="21.875" style="8" customWidth="1"/>
    <col min="4" max="4" width="17.9333333333333" style="2" customWidth="1"/>
    <col min="5" max="5" width="9.375" style="9" customWidth="1"/>
    <col min="6" max="6" width="28.25" style="10" customWidth="1"/>
    <col min="7" max="7" width="25.5416666666667" style="72" customWidth="1"/>
    <col min="8" max="8" width="20" style="72" customWidth="1"/>
    <col min="9" max="9" width="25.5833333333333" style="2" customWidth="1"/>
    <col min="10" max="10" width="10.25" style="8" customWidth="1"/>
    <col min="11" max="11" width="12.375" style="8" customWidth="1"/>
    <col min="12" max="12" width="9.33333333333333" style="8"/>
    <col min="13" max="14" width="13.75" style="8"/>
    <col min="15" max="15" width="18.8666666666667" style="2" customWidth="1"/>
    <col min="16" max="16" width="9" style="12"/>
    <col min="17" max="17" width="9.375" style="12"/>
    <col min="18" max="70" width="9" style="12"/>
    <col min="71" max="16384" width="9" style="2"/>
  </cols>
  <sheetData>
    <row r="1" s="2" customFormat="1" spans="1:70">
      <c r="A1" s="13" t="s">
        <v>6</v>
      </c>
      <c r="B1" s="14"/>
      <c r="C1" s="11"/>
      <c r="D1" s="15" t="s">
        <v>7</v>
      </c>
      <c r="E1" s="16" t="s">
        <v>8</v>
      </c>
      <c r="F1" s="17" t="s">
        <v>9</v>
      </c>
      <c r="G1" s="73" t="s">
        <v>10</v>
      </c>
      <c r="H1" s="74" t="s">
        <v>11</v>
      </c>
      <c r="I1" s="4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4" t="s">
        <v>18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="2" customFormat="1" spans="1:70">
      <c r="A2" s="13"/>
      <c r="B2" s="14" t="s">
        <v>19</v>
      </c>
      <c r="C2" s="11">
        <v>0</v>
      </c>
      <c r="D2" s="18" t="s">
        <v>20</v>
      </c>
      <c r="E2" s="16">
        <v>854.605</v>
      </c>
      <c r="F2" s="44">
        <v>1</v>
      </c>
      <c r="G2" s="73">
        <v>24.922307</v>
      </c>
      <c r="H2" s="74">
        <f>G2*$B$71</f>
        <v>20.760281731</v>
      </c>
      <c r="I2" s="4"/>
      <c r="J2" s="11"/>
      <c r="K2" s="11">
        <f>SUM(H2,J2)</f>
        <v>20.760281731</v>
      </c>
      <c r="L2" s="11">
        <f>K2+C2</f>
        <v>20.760281731</v>
      </c>
      <c r="M2" s="49">
        <v>20.1052</v>
      </c>
      <c r="N2" s="11">
        <f>M3</f>
        <v>19.3703</v>
      </c>
      <c r="O2" s="4">
        <f>(M2-N2)/E2</f>
        <v>0.000859929441086818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="2" customFormat="1" spans="1:70">
      <c r="A3" s="13"/>
      <c r="B3" s="14"/>
      <c r="C3" s="11" t="s">
        <v>21</v>
      </c>
      <c r="D3" s="19" t="s">
        <v>22</v>
      </c>
      <c r="E3" s="16">
        <v>955.618</v>
      </c>
      <c r="F3" s="17" t="s">
        <v>23</v>
      </c>
      <c r="G3" s="73">
        <v>33.494856</v>
      </c>
      <c r="H3" s="74">
        <f t="shared" ref="H3:H8" si="0">G3*$B$71</f>
        <v>27.901215048</v>
      </c>
      <c r="I3" s="17"/>
      <c r="J3" s="11"/>
      <c r="K3" s="11">
        <f t="shared" ref="K3:K8" si="1">SUM(H3,J3)</f>
        <v>27.901215048</v>
      </c>
      <c r="L3" s="11">
        <f>L2+K3</f>
        <v>48.661496779</v>
      </c>
      <c r="M3" s="49">
        <v>19.3703</v>
      </c>
      <c r="N3" s="11">
        <f t="shared" ref="N3:N10" si="2">M4</f>
        <v>19.4191</v>
      </c>
      <c r="O3" s="4">
        <f t="shared" ref="O3:O8" si="3">(M3-N3)/E3</f>
        <v>-5.10664303100192e-5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="2" customFormat="1" spans="1:70">
      <c r="A4" s="13"/>
      <c r="B4" s="14"/>
      <c r="C4" s="11"/>
      <c r="D4" s="19" t="s">
        <v>24</v>
      </c>
      <c r="E4" s="16">
        <v>232.196</v>
      </c>
      <c r="F4" s="17" t="s">
        <v>25</v>
      </c>
      <c r="G4" s="73">
        <v>8.22376</v>
      </c>
      <c r="H4" s="74">
        <f t="shared" si="0"/>
        <v>6.85039208</v>
      </c>
      <c r="I4" s="17"/>
      <c r="J4" s="11"/>
      <c r="K4" s="11">
        <f t="shared" si="1"/>
        <v>6.85039208</v>
      </c>
      <c r="L4" s="11">
        <f>L3+K4</f>
        <v>55.511888859</v>
      </c>
      <c r="M4" s="49">
        <v>19.4191</v>
      </c>
      <c r="N4" s="11">
        <f t="shared" si="2"/>
        <v>19.4815</v>
      </c>
      <c r="O4" s="4">
        <f t="shared" si="3"/>
        <v>-0.000268738479560372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</row>
    <row r="5" s="2" customFormat="1" spans="1:70">
      <c r="A5" s="13"/>
      <c r="B5" s="14"/>
      <c r="C5" s="11"/>
      <c r="D5" s="19" t="s">
        <v>26</v>
      </c>
      <c r="E5" s="16">
        <v>209.003</v>
      </c>
      <c r="F5" s="17" t="s">
        <v>27</v>
      </c>
      <c r="G5" s="73">
        <v>5.835858</v>
      </c>
      <c r="H5" s="74">
        <f t="shared" si="0"/>
        <v>4.861269714</v>
      </c>
      <c r="I5" s="17"/>
      <c r="J5" s="11"/>
      <c r="K5" s="11">
        <f t="shared" si="1"/>
        <v>4.861269714</v>
      </c>
      <c r="L5" s="11">
        <f>L4+K5</f>
        <v>60.373158573</v>
      </c>
      <c r="M5" s="49">
        <v>19.4815</v>
      </c>
      <c r="N5" s="49">
        <v>19.4546</v>
      </c>
      <c r="O5" s="4">
        <f t="shared" si="3"/>
        <v>0.00012870628651264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s="3" customFormat="1" spans="1:70">
      <c r="A6" s="13"/>
      <c r="B6" s="20"/>
      <c r="C6" s="21" t="s">
        <v>28</v>
      </c>
      <c r="D6" s="22">
        <f>SUM(K2:K5,C2)</f>
        <v>60.373158573</v>
      </c>
      <c r="E6" s="23"/>
      <c r="F6" s="24" t="s">
        <v>29</v>
      </c>
      <c r="G6" s="75">
        <v>72.476781</v>
      </c>
      <c r="H6" s="76"/>
      <c r="I6" s="78"/>
      <c r="J6" s="21"/>
      <c r="K6" s="25"/>
      <c r="L6" s="21"/>
      <c r="M6" s="21"/>
      <c r="N6" s="21"/>
      <c r="O6" s="78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15">
      <c r="A7" s="26"/>
      <c r="C7" s="27"/>
      <c r="D7" s="15" t="s">
        <v>7</v>
      </c>
      <c r="E7" s="16" t="s">
        <v>8</v>
      </c>
      <c r="F7" s="17" t="s">
        <v>9</v>
      </c>
      <c r="G7" s="73" t="s">
        <v>10</v>
      </c>
      <c r="H7" s="74" t="s">
        <v>11</v>
      </c>
      <c r="I7" s="4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4" t="s">
        <v>18</v>
      </c>
    </row>
    <row r="8" s="4" customFormat="1" spans="1:71">
      <c r="A8" s="13"/>
      <c r="B8" s="4" t="s">
        <v>19</v>
      </c>
      <c r="C8" s="28">
        <v>0</v>
      </c>
      <c r="D8" s="18" t="s">
        <v>20</v>
      </c>
      <c r="E8" s="43">
        <v>335.642</v>
      </c>
      <c r="F8" s="44">
        <v>20</v>
      </c>
      <c r="G8" s="73">
        <v>3.970826</v>
      </c>
      <c r="H8" s="74">
        <f>G8*$B$71</f>
        <v>3.307698058</v>
      </c>
      <c r="J8" s="11"/>
      <c r="K8" s="11">
        <f t="shared" si="1"/>
        <v>3.307698058</v>
      </c>
      <c r="L8" s="11">
        <f>K8+C8</f>
        <v>3.307698058</v>
      </c>
      <c r="M8" s="49">
        <v>21.4965</v>
      </c>
      <c r="N8" s="11">
        <f t="shared" si="2"/>
        <v>21.1353</v>
      </c>
      <c r="O8" s="4">
        <f t="shared" si="3"/>
        <v>0.00107614660858891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4"/>
    </row>
    <row r="9" s="4" customFormat="1" spans="1:71">
      <c r="A9" s="13"/>
      <c r="C9" s="11" t="s">
        <v>30</v>
      </c>
      <c r="D9" s="19" t="s">
        <v>31</v>
      </c>
      <c r="E9" s="16">
        <v>235.674</v>
      </c>
      <c r="F9" s="17" t="s">
        <v>32</v>
      </c>
      <c r="G9" s="73">
        <v>3.896481</v>
      </c>
      <c r="H9" s="74">
        <f>G9*$B$71</f>
        <v>3.245768673</v>
      </c>
      <c r="I9" s="17"/>
      <c r="J9" s="11"/>
      <c r="K9" s="11">
        <f t="shared" ref="K9:K14" si="4">SUM(H9,J9)</f>
        <v>3.245768673</v>
      </c>
      <c r="L9" s="11">
        <f t="shared" ref="L9:L14" si="5">L8+K9</f>
        <v>6.553466731</v>
      </c>
      <c r="M9" s="49">
        <v>21.1353</v>
      </c>
      <c r="N9" s="11">
        <f t="shared" si="2"/>
        <v>21.0714</v>
      </c>
      <c r="O9" s="4">
        <f t="shared" ref="O9:O14" si="6">(M9-N9)/E9</f>
        <v>0.000271137248911633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4"/>
    </row>
    <row r="10" s="4" customFormat="1" spans="1:71">
      <c r="A10" s="13"/>
      <c r="C10" s="11"/>
      <c r="D10" s="19" t="s">
        <v>33</v>
      </c>
      <c r="E10" s="29">
        <v>149.042</v>
      </c>
      <c r="F10" s="30" t="s">
        <v>34</v>
      </c>
      <c r="G10" s="73">
        <v>6.815589</v>
      </c>
      <c r="H10" s="74">
        <f t="shared" ref="H9:H14" si="7">G10*$B$71</f>
        <v>5.677385637</v>
      </c>
      <c r="I10" s="79"/>
      <c r="J10" s="28"/>
      <c r="K10" s="11">
        <f t="shared" si="4"/>
        <v>5.677385637</v>
      </c>
      <c r="L10" s="11">
        <f t="shared" si="5"/>
        <v>12.230852368</v>
      </c>
      <c r="M10" s="49">
        <v>21.0714</v>
      </c>
      <c r="N10" s="11">
        <f t="shared" si="2"/>
        <v>20.8015</v>
      </c>
      <c r="O10" s="4">
        <f t="shared" si="6"/>
        <v>0.00181089894123804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4"/>
    </row>
    <row r="11" s="4" customFormat="1" spans="1:71">
      <c r="A11" s="13"/>
      <c r="C11" s="11"/>
      <c r="D11" s="31" t="s">
        <v>35</v>
      </c>
      <c r="E11" s="29">
        <v>158.448</v>
      </c>
      <c r="F11" s="30" t="s">
        <v>36</v>
      </c>
      <c r="G11" s="73">
        <v>6.233411</v>
      </c>
      <c r="H11" s="74">
        <f t="shared" si="7"/>
        <v>5.192431363</v>
      </c>
      <c r="I11" s="79"/>
      <c r="J11" s="28"/>
      <c r="K11" s="11">
        <f t="shared" si="4"/>
        <v>5.192431363</v>
      </c>
      <c r="L11" s="11">
        <f t="shared" si="5"/>
        <v>17.423283731</v>
      </c>
      <c r="M11" s="49">
        <v>20.8015</v>
      </c>
      <c r="N11" s="11">
        <f>M12</f>
        <v>20.529</v>
      </c>
      <c r="O11" s="4">
        <f t="shared" si="6"/>
        <v>0.00171980712915279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4"/>
    </row>
    <row r="12" s="4" customFormat="1" spans="1:71">
      <c r="A12" s="13"/>
      <c r="C12" s="11"/>
      <c r="D12" s="31" t="s">
        <v>37</v>
      </c>
      <c r="E12" s="29">
        <v>154.514</v>
      </c>
      <c r="F12" s="30" t="s">
        <v>38</v>
      </c>
      <c r="G12" s="73">
        <v>5.547588</v>
      </c>
      <c r="H12" s="74">
        <f t="shared" si="7"/>
        <v>4.621140804</v>
      </c>
      <c r="I12" s="79"/>
      <c r="J12" s="28"/>
      <c r="K12" s="11">
        <f t="shared" si="4"/>
        <v>4.621140804</v>
      </c>
      <c r="L12" s="11">
        <f t="shared" si="5"/>
        <v>22.044424535</v>
      </c>
      <c r="M12" s="49">
        <v>20.529</v>
      </c>
      <c r="N12" s="11">
        <f t="shared" ref="N12:N22" si="8">M13</f>
        <v>20.2668</v>
      </c>
      <c r="O12" s="4">
        <f t="shared" si="6"/>
        <v>0.00169693361119381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4"/>
    </row>
    <row r="13" s="4" customFormat="1" spans="1:71">
      <c r="A13" s="13"/>
      <c r="C13" s="11"/>
      <c r="D13" s="31" t="s">
        <v>39</v>
      </c>
      <c r="E13" s="29">
        <v>136.395</v>
      </c>
      <c r="F13" s="30" t="s">
        <v>40</v>
      </c>
      <c r="G13" s="73">
        <v>4.847604</v>
      </c>
      <c r="H13" s="74">
        <f t="shared" si="7"/>
        <v>4.038054132</v>
      </c>
      <c r="I13" s="79"/>
      <c r="J13" s="28"/>
      <c r="K13" s="11">
        <f t="shared" si="4"/>
        <v>4.038054132</v>
      </c>
      <c r="L13" s="11">
        <f t="shared" si="5"/>
        <v>26.082478667</v>
      </c>
      <c r="M13" s="49">
        <v>20.2668</v>
      </c>
      <c r="N13" s="11">
        <f t="shared" si="8"/>
        <v>20.026</v>
      </c>
      <c r="O13" s="4">
        <f t="shared" si="6"/>
        <v>0.0017654606107262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4"/>
    </row>
    <row r="14" s="4" customFormat="1" spans="1:71">
      <c r="A14" s="13"/>
      <c r="C14" s="11"/>
      <c r="D14" s="31" t="s">
        <v>41</v>
      </c>
      <c r="E14" s="29">
        <v>143.081</v>
      </c>
      <c r="F14" s="30" t="s">
        <v>42</v>
      </c>
      <c r="G14" s="73">
        <v>4.249553</v>
      </c>
      <c r="H14" s="74">
        <f t="shared" si="7"/>
        <v>3.539877649</v>
      </c>
      <c r="I14" s="79"/>
      <c r="J14" s="28"/>
      <c r="K14" s="11">
        <f t="shared" si="4"/>
        <v>3.539877649</v>
      </c>
      <c r="L14" s="11">
        <f t="shared" si="5"/>
        <v>29.622356316</v>
      </c>
      <c r="M14" s="49">
        <v>20.026</v>
      </c>
      <c r="N14" s="49">
        <v>19.5045</v>
      </c>
      <c r="O14" s="4">
        <f t="shared" si="6"/>
        <v>0.00364478861623835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4"/>
    </row>
    <row r="15" s="5" customFormat="1" spans="1:71">
      <c r="A15" s="13"/>
      <c r="C15" s="21" t="s">
        <v>28</v>
      </c>
      <c r="D15" s="32">
        <f>SUM(K8:K14,C8)</f>
        <v>29.622356316</v>
      </c>
      <c r="E15" s="33"/>
      <c r="F15" s="34" t="s">
        <v>29</v>
      </c>
      <c r="G15" s="75">
        <v>35.561052</v>
      </c>
      <c r="H15" s="76"/>
      <c r="J15" s="25"/>
      <c r="K15" s="25"/>
      <c r="L15" s="25"/>
      <c r="M15" s="25"/>
      <c r="N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20"/>
    </row>
    <row r="16" s="2" customFormat="1" spans="1:70">
      <c r="A16" s="35"/>
      <c r="C16" s="8"/>
      <c r="D16" s="15" t="s">
        <v>7</v>
      </c>
      <c r="E16" s="16" t="s">
        <v>8</v>
      </c>
      <c r="F16" s="17" t="s">
        <v>9</v>
      </c>
      <c r="G16" s="73" t="s">
        <v>10</v>
      </c>
      <c r="H16" s="74" t="s">
        <v>11</v>
      </c>
      <c r="I16" s="4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1" t="s">
        <v>17</v>
      </c>
      <c r="O16" s="4" t="s"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="4" customFormat="1" spans="1:71">
      <c r="A17" s="13"/>
      <c r="B17" s="4" t="s">
        <v>19</v>
      </c>
      <c r="C17" s="11">
        <v>0</v>
      </c>
      <c r="D17" s="18" t="s">
        <v>20</v>
      </c>
      <c r="E17" s="43">
        <v>328.816</v>
      </c>
      <c r="F17" s="44">
        <v>35</v>
      </c>
      <c r="G17" s="73">
        <v>2.899258</v>
      </c>
      <c r="H17" s="74">
        <f>G17*$B$71</f>
        <v>2.415081914</v>
      </c>
      <c r="J17" s="11"/>
      <c r="K17" s="11">
        <f>SUM(H17,J17)</f>
        <v>2.415081914</v>
      </c>
      <c r="L17" s="11">
        <f>K17+C17</f>
        <v>2.415081914</v>
      </c>
      <c r="M17" s="49">
        <v>22.7074</v>
      </c>
      <c r="N17" s="11">
        <f t="shared" si="8"/>
        <v>22.5295</v>
      </c>
      <c r="O17" s="4">
        <f>(M17-N17)/E17</f>
        <v>0.000541032066566107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4"/>
    </row>
    <row r="18" s="6" customFormat="1" spans="1:71">
      <c r="A18" s="36"/>
      <c r="C18" s="37" t="s">
        <v>43</v>
      </c>
      <c r="D18" s="47" t="s">
        <v>44</v>
      </c>
      <c r="E18" s="39">
        <v>141.031</v>
      </c>
      <c r="F18" s="40">
        <v>34</v>
      </c>
      <c r="G18" s="77">
        <v>2.618722</v>
      </c>
      <c r="H18" s="74">
        <f t="shared" ref="H18:H30" si="9">G18*$B$71</f>
        <v>2.181395426</v>
      </c>
      <c r="I18" s="6" t="s">
        <v>45</v>
      </c>
      <c r="J18" s="37">
        <f>C195</f>
        <v>41.667</v>
      </c>
      <c r="K18" s="11">
        <f t="shared" ref="K18:K30" si="10">SUM(H18,J18)</f>
        <v>43.848395426</v>
      </c>
      <c r="L18" s="11">
        <f>L17+K18</f>
        <v>46.26347734</v>
      </c>
      <c r="M18" s="49">
        <v>22.5295</v>
      </c>
      <c r="N18" s="11">
        <f t="shared" si="8"/>
        <v>22.3706</v>
      </c>
      <c r="O18" s="4">
        <f t="shared" ref="O18:O30" si="11">(M18-N18)/E18</f>
        <v>0.00112670263984513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55"/>
    </row>
    <row r="19" s="6" customFormat="1" spans="1:71">
      <c r="A19" s="36"/>
      <c r="C19" s="37"/>
      <c r="D19" s="38" t="s">
        <v>46</v>
      </c>
      <c r="E19" s="39">
        <v>141.647</v>
      </c>
      <c r="F19" s="40" t="s">
        <v>47</v>
      </c>
      <c r="G19" s="77">
        <v>16.65647</v>
      </c>
      <c r="H19" s="74">
        <f t="shared" si="9"/>
        <v>13.87483951</v>
      </c>
      <c r="J19" s="37"/>
      <c r="K19" s="11">
        <f t="shared" si="10"/>
        <v>13.87483951</v>
      </c>
      <c r="L19" s="11">
        <f t="shared" ref="L19:L30" si="12">L18+K19</f>
        <v>60.13831685</v>
      </c>
      <c r="M19" s="49">
        <v>22.3706</v>
      </c>
      <c r="N19" s="11">
        <f t="shared" si="8"/>
        <v>22.2095</v>
      </c>
      <c r="O19" s="4">
        <f t="shared" si="11"/>
        <v>0.00113733435935813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55"/>
    </row>
    <row r="20" s="6" customFormat="1" spans="1:71">
      <c r="A20" s="36"/>
      <c r="C20" s="37"/>
      <c r="D20" s="38" t="s">
        <v>48</v>
      </c>
      <c r="E20" s="39">
        <v>203.3</v>
      </c>
      <c r="F20" s="40" t="s">
        <v>49</v>
      </c>
      <c r="G20" s="77">
        <v>13.640684</v>
      </c>
      <c r="H20" s="74">
        <f t="shared" si="9"/>
        <v>11.362689772</v>
      </c>
      <c r="J20" s="37"/>
      <c r="K20" s="11">
        <f t="shared" si="10"/>
        <v>11.362689772</v>
      </c>
      <c r="L20" s="11">
        <f t="shared" si="12"/>
        <v>71.501006622</v>
      </c>
      <c r="M20" s="49">
        <v>22.2095</v>
      </c>
      <c r="N20" s="11">
        <f t="shared" si="8"/>
        <v>21.9643</v>
      </c>
      <c r="O20" s="4">
        <f t="shared" si="11"/>
        <v>0.0012060993605509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55"/>
    </row>
    <row r="21" s="6" customFormat="1" spans="1:71">
      <c r="A21" s="36"/>
      <c r="C21" s="37"/>
      <c r="D21" s="38" t="s">
        <v>50</v>
      </c>
      <c r="E21" s="39">
        <v>159.728</v>
      </c>
      <c r="F21" s="40" t="s">
        <v>51</v>
      </c>
      <c r="G21" s="77">
        <v>6.90727</v>
      </c>
      <c r="H21" s="74">
        <f t="shared" si="9"/>
        <v>5.75375591</v>
      </c>
      <c r="J21" s="37"/>
      <c r="K21" s="11">
        <f t="shared" si="10"/>
        <v>5.75375591</v>
      </c>
      <c r="L21" s="11">
        <f t="shared" si="12"/>
        <v>77.254762532</v>
      </c>
      <c r="M21" s="49">
        <v>21.9643</v>
      </c>
      <c r="N21" s="11">
        <f t="shared" si="8"/>
        <v>21.6685</v>
      </c>
      <c r="O21" s="4">
        <f t="shared" si="11"/>
        <v>0.00185189822698587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55"/>
    </row>
    <row r="22" s="6" customFormat="1" spans="1:71">
      <c r="A22" s="36"/>
      <c r="C22" s="37"/>
      <c r="D22" s="38" t="s">
        <v>52</v>
      </c>
      <c r="E22" s="39">
        <v>179.686</v>
      </c>
      <c r="F22" s="40" t="s">
        <v>53</v>
      </c>
      <c r="G22" s="77">
        <v>6.514427</v>
      </c>
      <c r="H22" s="74">
        <f t="shared" si="9"/>
        <v>5.426517691</v>
      </c>
      <c r="J22" s="37"/>
      <c r="K22" s="11">
        <f t="shared" si="10"/>
        <v>5.426517691</v>
      </c>
      <c r="L22" s="11">
        <f t="shared" si="12"/>
        <v>82.681280223</v>
      </c>
      <c r="M22" s="49">
        <v>21.6685</v>
      </c>
      <c r="N22" s="11">
        <f t="shared" si="8"/>
        <v>21.6709</v>
      </c>
      <c r="O22" s="4">
        <f t="shared" si="11"/>
        <v>-1.33566332379705e-5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55"/>
    </row>
    <row r="23" s="6" customFormat="1" spans="1:71">
      <c r="A23" s="36"/>
      <c r="C23" s="37"/>
      <c r="D23" s="38" t="s">
        <v>54</v>
      </c>
      <c r="E23" s="39">
        <v>124.989</v>
      </c>
      <c r="F23" s="40">
        <v>67</v>
      </c>
      <c r="G23" s="77">
        <v>7.060518</v>
      </c>
      <c r="H23" s="74">
        <f t="shared" si="9"/>
        <v>5.881411494</v>
      </c>
      <c r="J23" s="37"/>
      <c r="K23" s="11">
        <f t="shared" si="10"/>
        <v>5.881411494</v>
      </c>
      <c r="L23" s="11">
        <f t="shared" si="12"/>
        <v>88.562691717</v>
      </c>
      <c r="M23" s="49">
        <v>21.6709</v>
      </c>
      <c r="N23" s="11">
        <f t="shared" ref="N23:N29" si="13">M24</f>
        <v>21.6747</v>
      </c>
      <c r="O23" s="4">
        <f t="shared" si="11"/>
        <v>-3.04026754354527e-5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55"/>
    </row>
    <row r="24" s="6" customFormat="1" spans="1:71">
      <c r="A24" s="36"/>
      <c r="C24" s="37"/>
      <c r="D24" s="38" t="s">
        <v>55</v>
      </c>
      <c r="E24" s="39">
        <v>155.399</v>
      </c>
      <c r="F24" s="40" t="s">
        <v>56</v>
      </c>
      <c r="G24" s="77">
        <v>4.413957</v>
      </c>
      <c r="H24" s="74">
        <f t="shared" si="9"/>
        <v>3.676826181</v>
      </c>
      <c r="J24" s="37"/>
      <c r="K24" s="11">
        <f t="shared" si="10"/>
        <v>3.676826181</v>
      </c>
      <c r="L24" s="11">
        <f t="shared" si="12"/>
        <v>92.239517898</v>
      </c>
      <c r="M24" s="49">
        <v>21.6747</v>
      </c>
      <c r="N24" s="11">
        <f t="shared" si="13"/>
        <v>21.3885</v>
      </c>
      <c r="O24" s="4">
        <f t="shared" si="11"/>
        <v>0.00184171069311901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55"/>
    </row>
    <row r="25" s="6" customFormat="1" spans="1:71">
      <c r="A25" s="36"/>
      <c r="C25" s="37"/>
      <c r="D25" s="38" t="s">
        <v>57</v>
      </c>
      <c r="E25" s="39">
        <v>163.425</v>
      </c>
      <c r="F25" s="40" t="s">
        <v>58</v>
      </c>
      <c r="G25" s="77">
        <v>5.60709</v>
      </c>
      <c r="H25" s="74">
        <f t="shared" si="9"/>
        <v>4.67070597</v>
      </c>
      <c r="J25" s="37"/>
      <c r="K25" s="11">
        <f t="shared" si="10"/>
        <v>4.67070597</v>
      </c>
      <c r="L25" s="11">
        <f t="shared" si="12"/>
        <v>96.910223868</v>
      </c>
      <c r="M25" s="49">
        <v>21.3885</v>
      </c>
      <c r="N25" s="11">
        <f t="shared" si="13"/>
        <v>21.0744</v>
      </c>
      <c r="O25" s="4">
        <f t="shared" si="11"/>
        <v>0.00192198256080771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55"/>
    </row>
    <row r="26" s="6" customFormat="1" spans="1:71">
      <c r="A26" s="36"/>
      <c r="C26" s="37"/>
      <c r="D26" s="38" t="s">
        <v>59</v>
      </c>
      <c r="E26" s="39">
        <v>158.55</v>
      </c>
      <c r="F26" s="40" t="s">
        <v>60</v>
      </c>
      <c r="G26" s="77">
        <v>4.614951</v>
      </c>
      <c r="H26" s="74">
        <f t="shared" si="9"/>
        <v>3.844254183</v>
      </c>
      <c r="J26" s="37"/>
      <c r="K26" s="11">
        <f t="shared" si="10"/>
        <v>3.844254183</v>
      </c>
      <c r="L26" s="11">
        <f t="shared" si="12"/>
        <v>100.754478051</v>
      </c>
      <c r="M26" s="49">
        <v>21.0744</v>
      </c>
      <c r="N26" s="11">
        <f t="shared" si="13"/>
        <v>20.7929</v>
      </c>
      <c r="O26" s="4">
        <f t="shared" si="11"/>
        <v>0.0017754651529486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55"/>
    </row>
    <row r="27" s="6" customFormat="1" spans="1:71">
      <c r="A27" s="36"/>
      <c r="C27" s="37"/>
      <c r="D27" s="38" t="s">
        <v>61</v>
      </c>
      <c r="E27" s="39">
        <v>155.548</v>
      </c>
      <c r="F27" s="40" t="s">
        <v>62</v>
      </c>
      <c r="G27" s="77">
        <v>4.290537</v>
      </c>
      <c r="H27" s="74">
        <f t="shared" si="9"/>
        <v>3.574017321</v>
      </c>
      <c r="J27" s="37"/>
      <c r="K27" s="11">
        <f t="shared" si="10"/>
        <v>3.574017321</v>
      </c>
      <c r="L27" s="11">
        <f t="shared" si="12"/>
        <v>104.328495372</v>
      </c>
      <c r="M27" s="49">
        <v>20.7929</v>
      </c>
      <c r="N27" s="11">
        <f t="shared" si="13"/>
        <v>20.5392</v>
      </c>
      <c r="O27" s="4">
        <f t="shared" si="11"/>
        <v>0.00163100779180702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55"/>
    </row>
    <row r="28" s="6" customFormat="1" spans="1:71">
      <c r="A28" s="36"/>
      <c r="C28" s="37"/>
      <c r="D28" s="38" t="s">
        <v>63</v>
      </c>
      <c r="E28" s="39">
        <v>144.296</v>
      </c>
      <c r="F28" s="40" t="s">
        <v>64</v>
      </c>
      <c r="G28" s="77">
        <v>3.968118</v>
      </c>
      <c r="H28" s="74">
        <f t="shared" si="9"/>
        <v>3.305442294</v>
      </c>
      <c r="J28" s="37"/>
      <c r="K28" s="11">
        <f t="shared" si="10"/>
        <v>3.305442294</v>
      </c>
      <c r="L28" s="11">
        <f t="shared" si="12"/>
        <v>107.633937666</v>
      </c>
      <c r="M28" s="49">
        <v>20.5392</v>
      </c>
      <c r="N28" s="11">
        <f t="shared" si="13"/>
        <v>20.2902</v>
      </c>
      <c r="O28" s="4">
        <f t="shared" si="11"/>
        <v>0.00172561955979377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55"/>
    </row>
    <row r="29" s="6" customFormat="1" spans="1:71">
      <c r="A29" s="36"/>
      <c r="C29" s="37"/>
      <c r="D29" s="38" t="s">
        <v>65</v>
      </c>
      <c r="E29" s="39">
        <v>164.125</v>
      </c>
      <c r="F29" s="40" t="s">
        <v>66</v>
      </c>
      <c r="G29" s="77">
        <v>4.55239</v>
      </c>
      <c r="H29" s="74">
        <f t="shared" si="9"/>
        <v>3.79214087</v>
      </c>
      <c r="J29" s="37"/>
      <c r="K29" s="11">
        <f t="shared" si="10"/>
        <v>3.79214087</v>
      </c>
      <c r="L29" s="11">
        <f t="shared" si="12"/>
        <v>111.426078536</v>
      </c>
      <c r="M29" s="49">
        <v>20.2902</v>
      </c>
      <c r="N29" s="11">
        <f t="shared" si="13"/>
        <v>20.0243</v>
      </c>
      <c r="O29" s="4">
        <f t="shared" si="11"/>
        <v>0.00162010662604721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55"/>
    </row>
    <row r="30" s="6" customFormat="1" spans="1:71">
      <c r="A30" s="36"/>
      <c r="C30" s="37"/>
      <c r="D30" s="38" t="s">
        <v>67</v>
      </c>
      <c r="E30" s="39">
        <v>136.679</v>
      </c>
      <c r="F30" s="40" t="s">
        <v>68</v>
      </c>
      <c r="G30" s="77">
        <v>3.82366</v>
      </c>
      <c r="H30" s="74">
        <f t="shared" si="9"/>
        <v>3.18510878</v>
      </c>
      <c r="J30" s="37"/>
      <c r="K30" s="11">
        <f t="shared" si="10"/>
        <v>3.18510878</v>
      </c>
      <c r="L30" s="11">
        <f t="shared" si="12"/>
        <v>114.611187316</v>
      </c>
      <c r="M30" s="49">
        <v>20.0243</v>
      </c>
      <c r="N30" s="49">
        <v>19.5146</v>
      </c>
      <c r="O30" s="4">
        <f t="shared" si="11"/>
        <v>0.00372917565975752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55"/>
    </row>
    <row r="31" s="5" customFormat="1" spans="1:71">
      <c r="A31" s="13"/>
      <c r="C31" s="21" t="s">
        <v>28</v>
      </c>
      <c r="D31" s="32">
        <f>SUM(K17:K30,C17)</f>
        <v>114.611187316</v>
      </c>
      <c r="E31" s="33"/>
      <c r="F31" s="34" t="s">
        <v>29</v>
      </c>
      <c r="G31" s="75">
        <v>87.568052</v>
      </c>
      <c r="H31" s="76"/>
      <c r="J31" s="25"/>
      <c r="K31" s="25"/>
      <c r="L31" s="25"/>
      <c r="M31" s="25"/>
      <c r="N31" s="2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20"/>
    </row>
    <row r="32" s="2" customFormat="1" spans="1:70">
      <c r="A32" s="35"/>
      <c r="C32" s="8"/>
      <c r="D32" s="15" t="s">
        <v>7</v>
      </c>
      <c r="E32" s="16" t="s">
        <v>8</v>
      </c>
      <c r="F32" s="17" t="s">
        <v>9</v>
      </c>
      <c r="G32" s="73" t="s">
        <v>10</v>
      </c>
      <c r="H32" s="74" t="s">
        <v>11</v>
      </c>
      <c r="I32" s="4" t="s">
        <v>12</v>
      </c>
      <c r="J32" s="11" t="s">
        <v>13</v>
      </c>
      <c r="K32" s="11" t="s">
        <v>14</v>
      </c>
      <c r="L32" s="11" t="s">
        <v>15</v>
      </c>
      <c r="M32" s="11" t="s">
        <v>16</v>
      </c>
      <c r="N32" s="11" t="s">
        <v>17</v>
      </c>
      <c r="O32" s="4" t="s">
        <v>18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="4" customFormat="1" spans="1:71">
      <c r="A33" s="13"/>
      <c r="B33" s="4" t="s">
        <v>19</v>
      </c>
      <c r="C33" s="11">
        <v>0</v>
      </c>
      <c r="D33" s="18" t="s">
        <v>20</v>
      </c>
      <c r="E33" s="43">
        <v>206.455</v>
      </c>
      <c r="F33" s="44">
        <v>136</v>
      </c>
      <c r="G33" s="73">
        <v>1.954208</v>
      </c>
      <c r="H33" s="74">
        <f>G33*$B$71</f>
        <v>1.627855264</v>
      </c>
      <c r="J33" s="11"/>
      <c r="K33" s="11">
        <f>SUM(H33,J33)</f>
        <v>1.627855264</v>
      </c>
      <c r="L33" s="11">
        <f>K33+C33</f>
        <v>1.627855264</v>
      </c>
      <c r="M33" s="49">
        <v>22.1395</v>
      </c>
      <c r="N33" s="11">
        <f>M34</f>
        <v>21.8289</v>
      </c>
      <c r="O33" s="4">
        <f>(M33-N33)/E33</f>
        <v>0.00150444406771452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4"/>
    </row>
    <row r="34" s="6" customFormat="1" spans="1:71">
      <c r="A34" s="36"/>
      <c r="C34" s="37" t="s">
        <v>69</v>
      </c>
      <c r="D34" s="38" t="s">
        <v>70</v>
      </c>
      <c r="E34" s="39">
        <v>143.235</v>
      </c>
      <c r="F34" s="40" t="s">
        <v>71</v>
      </c>
      <c r="G34" s="77">
        <v>5.351633</v>
      </c>
      <c r="H34" s="74">
        <f t="shared" ref="H34:H46" si="14">G34*$B$71</f>
        <v>4.457910289</v>
      </c>
      <c r="J34" s="37"/>
      <c r="K34" s="37">
        <f>SUM(H34,J34)</f>
        <v>4.457910289</v>
      </c>
      <c r="L34" s="11">
        <f>L33+K34</f>
        <v>6.085765553</v>
      </c>
      <c r="M34" s="49">
        <v>21.8289</v>
      </c>
      <c r="N34" s="11">
        <f>M35</f>
        <v>21.8504</v>
      </c>
      <c r="O34" s="4">
        <f t="shared" ref="O34:O46" si="15">(M34-N34)/E34</f>
        <v>-0.000150102977624181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55"/>
    </row>
    <row r="35" s="6" customFormat="1" spans="1:71">
      <c r="A35" s="36"/>
      <c r="C35" s="37"/>
      <c r="D35" s="38" t="s">
        <v>72</v>
      </c>
      <c r="E35" s="39">
        <v>149.577</v>
      </c>
      <c r="F35" s="40" t="s">
        <v>73</v>
      </c>
      <c r="G35" s="77">
        <v>5.375462</v>
      </c>
      <c r="H35" s="74">
        <f t="shared" si="14"/>
        <v>4.477759846</v>
      </c>
      <c r="J35" s="37"/>
      <c r="K35" s="11">
        <f t="shared" ref="K35:K46" si="16">SUM(H35,J35)</f>
        <v>4.477759846</v>
      </c>
      <c r="L35" s="11">
        <f t="shared" ref="L35:L46" si="17">L34+K35</f>
        <v>10.563525399</v>
      </c>
      <c r="M35" s="49">
        <v>21.8504</v>
      </c>
      <c r="N35" s="11">
        <f t="shared" ref="N35:N45" si="18">M36</f>
        <v>21.8778</v>
      </c>
      <c r="O35" s="4">
        <f t="shared" si="15"/>
        <v>-0.000183183243413092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55"/>
    </row>
    <row r="36" s="6" customFormat="1" spans="1:71">
      <c r="A36" s="36"/>
      <c r="C36" s="37"/>
      <c r="D36" s="38" t="s">
        <v>74</v>
      </c>
      <c r="E36" s="39">
        <v>144.826</v>
      </c>
      <c r="F36" s="40" t="s">
        <v>75</v>
      </c>
      <c r="G36" s="77">
        <v>11.870553</v>
      </c>
      <c r="H36" s="74">
        <f t="shared" si="14"/>
        <v>9.888170649</v>
      </c>
      <c r="J36" s="37"/>
      <c r="K36" s="37">
        <f t="shared" si="16"/>
        <v>9.888170649</v>
      </c>
      <c r="L36" s="11">
        <f t="shared" si="17"/>
        <v>20.451696048</v>
      </c>
      <c r="M36" s="49">
        <v>21.8778</v>
      </c>
      <c r="N36" s="11">
        <f t="shared" si="18"/>
        <v>21.9096</v>
      </c>
      <c r="O36" s="4">
        <f t="shared" si="15"/>
        <v>-0.000219573833427703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55"/>
    </row>
    <row r="37" s="6" customFormat="1" spans="1:71">
      <c r="A37" s="36"/>
      <c r="C37" s="37"/>
      <c r="D37" s="38" t="s">
        <v>76</v>
      </c>
      <c r="E37" s="39">
        <v>137.874</v>
      </c>
      <c r="F37" s="40" t="s">
        <v>77</v>
      </c>
      <c r="G37" s="77">
        <v>9.956821</v>
      </c>
      <c r="H37" s="74">
        <f t="shared" si="14"/>
        <v>8.294031893</v>
      </c>
      <c r="J37" s="37"/>
      <c r="K37" s="11">
        <f t="shared" si="16"/>
        <v>8.294031893</v>
      </c>
      <c r="L37" s="11">
        <f t="shared" si="17"/>
        <v>28.745727941</v>
      </c>
      <c r="M37" s="49">
        <v>21.9096</v>
      </c>
      <c r="N37" s="11">
        <f t="shared" si="18"/>
        <v>21.6594</v>
      </c>
      <c r="O37" s="4">
        <f t="shared" si="15"/>
        <v>0.00181470037860655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55"/>
    </row>
    <row r="38" s="6" customFormat="1" spans="1:71">
      <c r="A38" s="36"/>
      <c r="C38" s="37"/>
      <c r="D38" s="38" t="s">
        <v>78</v>
      </c>
      <c r="E38" s="39">
        <v>149.546</v>
      </c>
      <c r="F38" s="40" t="s">
        <v>79</v>
      </c>
      <c r="G38" s="77">
        <v>3.700478</v>
      </c>
      <c r="H38" s="74">
        <f t="shared" si="14"/>
        <v>3.082498174</v>
      </c>
      <c r="J38" s="37"/>
      <c r="K38" s="37">
        <f t="shared" si="16"/>
        <v>3.082498174</v>
      </c>
      <c r="L38" s="11">
        <f t="shared" si="17"/>
        <v>31.828226115</v>
      </c>
      <c r="M38" s="49">
        <v>21.6594</v>
      </c>
      <c r="N38" s="11">
        <f t="shared" si="18"/>
        <v>21.4019</v>
      </c>
      <c r="O38" s="4">
        <f t="shared" si="15"/>
        <v>0.00172187821807337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55"/>
    </row>
    <row r="39" s="6" customFormat="1" spans="1:71">
      <c r="A39" s="36"/>
      <c r="C39" s="37"/>
      <c r="D39" s="38" t="s">
        <v>80</v>
      </c>
      <c r="E39" s="39">
        <v>174.785</v>
      </c>
      <c r="F39" s="40" t="s">
        <v>81</v>
      </c>
      <c r="G39" s="77">
        <v>4.382249</v>
      </c>
      <c r="H39" s="74">
        <f t="shared" si="14"/>
        <v>3.650413417</v>
      </c>
      <c r="J39" s="37"/>
      <c r="K39" s="11">
        <f t="shared" si="16"/>
        <v>3.650413417</v>
      </c>
      <c r="L39" s="11">
        <f t="shared" si="17"/>
        <v>35.478639532</v>
      </c>
      <c r="M39" s="49">
        <v>21.4019</v>
      </c>
      <c r="N39" s="11">
        <f t="shared" si="18"/>
        <v>21.1011</v>
      </c>
      <c r="O39" s="4">
        <f t="shared" si="15"/>
        <v>0.00172097147924594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55"/>
    </row>
    <row r="40" s="6" customFormat="1" spans="1:71">
      <c r="A40" s="36"/>
      <c r="C40" s="37"/>
      <c r="D40" s="38" t="s">
        <v>82</v>
      </c>
      <c r="E40" s="39">
        <v>137.323</v>
      </c>
      <c r="F40" s="40" t="s">
        <v>83</v>
      </c>
      <c r="G40" s="77">
        <v>3.679018</v>
      </c>
      <c r="H40" s="74">
        <f t="shared" si="14"/>
        <v>3.064621994</v>
      </c>
      <c r="J40" s="37"/>
      <c r="K40" s="37">
        <f t="shared" si="16"/>
        <v>3.064621994</v>
      </c>
      <c r="L40" s="11">
        <f t="shared" si="17"/>
        <v>38.543261526</v>
      </c>
      <c r="M40" s="49">
        <v>21.1011</v>
      </c>
      <c r="N40" s="11">
        <f t="shared" si="18"/>
        <v>20.8696</v>
      </c>
      <c r="O40" s="4">
        <f t="shared" si="15"/>
        <v>0.00168580645631104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55"/>
    </row>
    <row r="41" s="6" customFormat="1" spans="1:71">
      <c r="A41" s="36"/>
      <c r="C41" s="37"/>
      <c r="D41" s="38" t="s">
        <v>84</v>
      </c>
      <c r="E41" s="39">
        <v>148.633</v>
      </c>
      <c r="F41" s="40" t="s">
        <v>85</v>
      </c>
      <c r="G41" s="77">
        <v>3.786171</v>
      </c>
      <c r="H41" s="74">
        <f t="shared" si="14"/>
        <v>3.153880443</v>
      </c>
      <c r="J41" s="37"/>
      <c r="K41" s="11">
        <f t="shared" si="16"/>
        <v>3.153880443</v>
      </c>
      <c r="L41" s="11">
        <f t="shared" si="17"/>
        <v>41.697141969</v>
      </c>
      <c r="M41" s="49">
        <v>20.8696</v>
      </c>
      <c r="N41" s="11">
        <f t="shared" si="18"/>
        <v>20.6614</v>
      </c>
      <c r="O41" s="4">
        <f t="shared" si="15"/>
        <v>0.00140076564423781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55"/>
    </row>
    <row r="42" s="6" customFormat="1" spans="1:71">
      <c r="A42" s="36"/>
      <c r="C42" s="37"/>
      <c r="D42" s="38" t="s">
        <v>86</v>
      </c>
      <c r="E42" s="39">
        <v>96.267</v>
      </c>
      <c r="F42" s="40" t="s">
        <v>87</v>
      </c>
      <c r="G42" s="77">
        <v>2.160575</v>
      </c>
      <c r="H42" s="74">
        <f t="shared" si="14"/>
        <v>1.799758975</v>
      </c>
      <c r="J42" s="37"/>
      <c r="K42" s="37">
        <f t="shared" si="16"/>
        <v>1.799758975</v>
      </c>
      <c r="L42" s="11">
        <f t="shared" si="17"/>
        <v>43.496900944</v>
      </c>
      <c r="M42" s="49">
        <v>20.6614</v>
      </c>
      <c r="N42" s="11">
        <f t="shared" si="18"/>
        <v>20.5309</v>
      </c>
      <c r="O42" s="4">
        <f t="shared" si="15"/>
        <v>0.00135560472436039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55"/>
    </row>
    <row r="43" s="6" customFormat="1" spans="1:71">
      <c r="A43" s="36"/>
      <c r="C43" s="37"/>
      <c r="D43" s="38" t="s">
        <v>88</v>
      </c>
      <c r="E43" s="39">
        <v>126.569</v>
      </c>
      <c r="F43" s="40" t="s">
        <v>89</v>
      </c>
      <c r="G43" s="77">
        <v>3.415614</v>
      </c>
      <c r="H43" s="74">
        <f t="shared" si="14"/>
        <v>2.845206462</v>
      </c>
      <c r="J43" s="37"/>
      <c r="K43" s="11">
        <f t="shared" si="16"/>
        <v>2.845206462</v>
      </c>
      <c r="L43" s="11">
        <f t="shared" si="17"/>
        <v>46.342107406</v>
      </c>
      <c r="M43" s="49">
        <v>20.5309</v>
      </c>
      <c r="N43" s="11">
        <f t="shared" si="18"/>
        <v>20.3546</v>
      </c>
      <c r="O43" s="4">
        <f t="shared" si="15"/>
        <v>0.00139291611690064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55"/>
    </row>
    <row r="44" s="6" customFormat="1" spans="1:71">
      <c r="A44" s="36"/>
      <c r="C44" s="37"/>
      <c r="D44" s="38" t="s">
        <v>90</v>
      </c>
      <c r="E44" s="39">
        <v>176.204</v>
      </c>
      <c r="F44" s="40" t="s">
        <v>91</v>
      </c>
      <c r="G44" s="77">
        <v>4.8955</v>
      </c>
      <c r="H44" s="74">
        <f t="shared" si="14"/>
        <v>4.0779515</v>
      </c>
      <c r="J44" s="37"/>
      <c r="K44" s="37">
        <f t="shared" si="16"/>
        <v>4.0779515</v>
      </c>
      <c r="L44" s="11">
        <f t="shared" si="17"/>
        <v>50.420058906</v>
      </c>
      <c r="M44" s="49">
        <v>20.3546</v>
      </c>
      <c r="N44" s="11">
        <f t="shared" si="18"/>
        <v>20.1431</v>
      </c>
      <c r="O44" s="4">
        <f t="shared" si="15"/>
        <v>0.00120031327325146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55"/>
    </row>
    <row r="45" s="6" customFormat="1" spans="1:71">
      <c r="A45" s="36"/>
      <c r="C45" s="37"/>
      <c r="D45" s="38" t="s">
        <v>92</v>
      </c>
      <c r="E45" s="39">
        <v>182.92</v>
      </c>
      <c r="F45" s="40" t="s">
        <v>93</v>
      </c>
      <c r="G45" s="77">
        <v>5.731135</v>
      </c>
      <c r="H45" s="74">
        <f t="shared" si="14"/>
        <v>4.774035455</v>
      </c>
      <c r="J45" s="37"/>
      <c r="K45" s="11">
        <f t="shared" si="16"/>
        <v>4.774035455</v>
      </c>
      <c r="L45" s="11">
        <f t="shared" si="17"/>
        <v>55.194094361</v>
      </c>
      <c r="M45" s="49">
        <v>20.1431</v>
      </c>
      <c r="N45" s="11">
        <f t="shared" si="18"/>
        <v>19.8806</v>
      </c>
      <c r="O45" s="4">
        <f t="shared" si="15"/>
        <v>0.00143505357533348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55"/>
    </row>
    <row r="46" s="6" customFormat="1" spans="1:71">
      <c r="A46" s="36"/>
      <c r="C46" s="37"/>
      <c r="D46" s="38" t="s">
        <v>94</v>
      </c>
      <c r="E46" s="39">
        <v>138.134</v>
      </c>
      <c r="F46" s="40" t="s">
        <v>95</v>
      </c>
      <c r="G46" s="77">
        <v>4.166668</v>
      </c>
      <c r="H46" s="74">
        <f t="shared" si="14"/>
        <v>3.470834444</v>
      </c>
      <c r="J46" s="37"/>
      <c r="K46" s="37">
        <f t="shared" si="16"/>
        <v>3.470834444</v>
      </c>
      <c r="L46" s="11">
        <f t="shared" si="17"/>
        <v>58.664928805</v>
      </c>
      <c r="M46" s="49">
        <v>19.8806</v>
      </c>
      <c r="N46" s="49">
        <v>19.4998</v>
      </c>
      <c r="O46" s="4">
        <f t="shared" si="15"/>
        <v>0.00275674345201037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55"/>
    </row>
    <row r="47" s="5" customFormat="1" spans="1:71">
      <c r="A47" s="13"/>
      <c r="C47" s="21" t="s">
        <v>28</v>
      </c>
      <c r="D47" s="32">
        <f>SUM(K33:K46,C33)</f>
        <v>58.664928805</v>
      </c>
      <c r="E47" s="33"/>
      <c r="F47" s="34" t="s">
        <v>29</v>
      </c>
      <c r="G47" s="75">
        <v>70.426085</v>
      </c>
      <c r="H47" s="76"/>
      <c r="J47" s="25"/>
      <c r="K47" s="25"/>
      <c r="L47" s="25"/>
      <c r="M47" s="25"/>
      <c r="N47" s="2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20"/>
    </row>
    <row r="48" s="2" customFormat="1" spans="1:70">
      <c r="A48" s="35"/>
      <c r="C48" s="8"/>
      <c r="D48" s="15" t="s">
        <v>7</v>
      </c>
      <c r="E48" s="16" t="s">
        <v>8</v>
      </c>
      <c r="F48" s="17" t="s">
        <v>9</v>
      </c>
      <c r="G48" s="73" t="s">
        <v>10</v>
      </c>
      <c r="H48" s="74" t="s">
        <v>11</v>
      </c>
      <c r="I48" s="4" t="s">
        <v>12</v>
      </c>
      <c r="J48" s="11" t="s">
        <v>13</v>
      </c>
      <c r="K48" s="11" t="s">
        <v>14</v>
      </c>
      <c r="L48" s="11" t="s">
        <v>15</v>
      </c>
      <c r="M48" s="11" t="s">
        <v>16</v>
      </c>
      <c r="N48" s="11" t="s">
        <v>17</v>
      </c>
      <c r="O48" s="4" t="s">
        <v>18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</row>
    <row r="49" s="4" customFormat="1" spans="1:71">
      <c r="A49" s="13"/>
      <c r="B49" s="4" t="s">
        <v>19</v>
      </c>
      <c r="C49" s="11">
        <v>0</v>
      </c>
      <c r="D49" s="18" t="s">
        <v>20</v>
      </c>
      <c r="E49" s="43">
        <v>407.393</v>
      </c>
      <c r="F49" s="44" t="s">
        <v>96</v>
      </c>
      <c r="G49" s="73">
        <v>3.83582</v>
      </c>
      <c r="H49" s="74">
        <f>G49*$B$71</f>
        <v>3.19523806</v>
      </c>
      <c r="J49" s="11"/>
      <c r="K49" s="11">
        <f>SUM(H49,J49)</f>
        <v>3.19523806</v>
      </c>
      <c r="L49" s="11">
        <f>K49+C49</f>
        <v>3.19523806</v>
      </c>
      <c r="M49" s="49">
        <v>21.7055</v>
      </c>
      <c r="N49" s="11">
        <f t="shared" ref="N49:N54" si="19">M50</f>
        <v>21.234</v>
      </c>
      <c r="O49" s="4">
        <f>(M49-N49)/E49</f>
        <v>0.0011573591102449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4"/>
    </row>
    <row r="50" s="4" customFormat="1" spans="1:71">
      <c r="A50" s="13"/>
      <c r="C50" s="11" t="s">
        <v>97</v>
      </c>
      <c r="D50" s="42" t="s">
        <v>98</v>
      </c>
      <c r="E50" s="16">
        <v>213.81</v>
      </c>
      <c r="F50" s="17" t="s">
        <v>99</v>
      </c>
      <c r="G50" s="73">
        <v>5.504152</v>
      </c>
      <c r="H50" s="74">
        <f t="shared" ref="H50:H61" si="20">G50*$B$71</f>
        <v>4.584958616</v>
      </c>
      <c r="J50" s="11"/>
      <c r="K50" s="11">
        <f t="shared" ref="K50:K61" si="21">SUM(H50,J50)</f>
        <v>4.584958616</v>
      </c>
      <c r="L50" s="11">
        <f>L49+K50</f>
        <v>7.780196676</v>
      </c>
      <c r="M50" s="49">
        <v>21.234</v>
      </c>
      <c r="N50" s="11">
        <f t="shared" si="19"/>
        <v>21.1799</v>
      </c>
      <c r="O50" s="4">
        <f t="shared" ref="O50:O61" si="22">(M50-N50)/E50</f>
        <v>0.000253028389691791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4"/>
    </row>
    <row r="51" s="4" customFormat="1" spans="1:71">
      <c r="A51" s="13"/>
      <c r="C51" s="11"/>
      <c r="D51" s="42" t="s">
        <v>100</v>
      </c>
      <c r="E51" s="16">
        <v>142.055</v>
      </c>
      <c r="F51" s="17" t="s">
        <v>101</v>
      </c>
      <c r="G51" s="73">
        <v>7.281547</v>
      </c>
      <c r="H51" s="74">
        <f t="shared" si="20"/>
        <v>6.065528651</v>
      </c>
      <c r="J51" s="11"/>
      <c r="K51" s="11">
        <f t="shared" si="21"/>
        <v>6.065528651</v>
      </c>
      <c r="L51" s="11">
        <f t="shared" ref="L51:L61" si="23">L50+K51</f>
        <v>13.845725327</v>
      </c>
      <c r="M51" s="49">
        <v>21.1799</v>
      </c>
      <c r="N51" s="11">
        <f t="shared" si="19"/>
        <v>21.1465</v>
      </c>
      <c r="O51" s="4">
        <f t="shared" si="22"/>
        <v>0.000235120199922567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4"/>
    </row>
    <row r="52" s="4" customFormat="1" spans="1:71">
      <c r="A52" s="13"/>
      <c r="C52" s="11"/>
      <c r="D52" s="42" t="s">
        <v>102</v>
      </c>
      <c r="E52" s="16">
        <v>118.402</v>
      </c>
      <c r="F52" s="17" t="s">
        <v>103</v>
      </c>
      <c r="G52" s="73">
        <v>3.938338</v>
      </c>
      <c r="H52" s="74">
        <f t="shared" si="20"/>
        <v>3.280635554</v>
      </c>
      <c r="J52" s="11"/>
      <c r="K52" s="11">
        <f t="shared" si="21"/>
        <v>3.280635554</v>
      </c>
      <c r="L52" s="11">
        <f t="shared" si="23"/>
        <v>17.126360881</v>
      </c>
      <c r="M52" s="49">
        <v>21.1465</v>
      </c>
      <c r="N52" s="11">
        <f t="shared" si="19"/>
        <v>20.9544</v>
      </c>
      <c r="O52" s="4">
        <f t="shared" si="22"/>
        <v>0.00162243881015523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4"/>
    </row>
    <row r="53" s="4" customFormat="1" spans="1:71">
      <c r="A53" s="13"/>
      <c r="C53" s="11"/>
      <c r="D53" s="42" t="s">
        <v>104</v>
      </c>
      <c r="E53" s="16">
        <v>139.185</v>
      </c>
      <c r="F53" s="17" t="s">
        <v>105</v>
      </c>
      <c r="G53" s="73">
        <v>5.91726</v>
      </c>
      <c r="H53" s="74">
        <f t="shared" si="20"/>
        <v>4.92907758</v>
      </c>
      <c r="J53" s="11"/>
      <c r="K53" s="11">
        <f t="shared" si="21"/>
        <v>4.92907758</v>
      </c>
      <c r="L53" s="11">
        <f t="shared" si="23"/>
        <v>22.055438461</v>
      </c>
      <c r="M53" s="49">
        <v>20.9544</v>
      </c>
      <c r="N53" s="11">
        <f t="shared" si="19"/>
        <v>20.7837</v>
      </c>
      <c r="O53" s="4">
        <f t="shared" si="22"/>
        <v>0.00122642526134282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4"/>
    </row>
    <row r="54" s="4" customFormat="1" spans="1:71">
      <c r="A54" s="13"/>
      <c r="C54" s="11"/>
      <c r="D54" s="42" t="s">
        <v>106</v>
      </c>
      <c r="E54" s="16">
        <v>134.719</v>
      </c>
      <c r="F54" s="17" t="s">
        <v>107</v>
      </c>
      <c r="G54" s="73">
        <v>5.514254</v>
      </c>
      <c r="H54" s="74">
        <f t="shared" si="20"/>
        <v>4.593373582</v>
      </c>
      <c r="J54" s="11"/>
      <c r="K54" s="11">
        <f t="shared" si="21"/>
        <v>4.593373582</v>
      </c>
      <c r="L54" s="11">
        <f t="shared" si="23"/>
        <v>26.648812043</v>
      </c>
      <c r="M54" s="49">
        <v>20.7837</v>
      </c>
      <c r="N54" s="11">
        <f t="shared" si="19"/>
        <v>20.6232</v>
      </c>
      <c r="O54" s="4">
        <f t="shared" si="22"/>
        <v>0.00119136870077717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4"/>
    </row>
    <row r="55" s="4" customFormat="1" spans="1:71">
      <c r="A55" s="13"/>
      <c r="C55" s="11"/>
      <c r="D55" s="42" t="s">
        <v>108</v>
      </c>
      <c r="E55" s="16">
        <v>153.557</v>
      </c>
      <c r="F55" s="17" t="s">
        <v>109</v>
      </c>
      <c r="G55" s="73">
        <v>6.755241</v>
      </c>
      <c r="H55" s="74">
        <f t="shared" si="20"/>
        <v>5.627115753</v>
      </c>
      <c r="J55" s="11"/>
      <c r="K55" s="11">
        <f t="shared" si="21"/>
        <v>5.627115753</v>
      </c>
      <c r="L55" s="11">
        <f t="shared" si="23"/>
        <v>32.275927796</v>
      </c>
      <c r="M55" s="49">
        <v>20.6232</v>
      </c>
      <c r="N55" s="11">
        <f t="shared" ref="N55:N60" si="24">M56</f>
        <v>20.4578</v>
      </c>
      <c r="O55" s="4">
        <f t="shared" si="22"/>
        <v>0.00107712445541396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4"/>
    </row>
    <row r="56" s="4" customFormat="1" spans="1:71">
      <c r="A56" s="13"/>
      <c r="C56" s="11"/>
      <c r="D56" s="42" t="s">
        <v>110</v>
      </c>
      <c r="E56" s="16">
        <v>109.366</v>
      </c>
      <c r="F56" s="17" t="s">
        <v>111</v>
      </c>
      <c r="G56" s="73">
        <v>5.139582</v>
      </c>
      <c r="H56" s="74">
        <f t="shared" si="20"/>
        <v>4.281271806</v>
      </c>
      <c r="J56" s="11"/>
      <c r="K56" s="11">
        <f t="shared" si="21"/>
        <v>4.281271806</v>
      </c>
      <c r="L56" s="11">
        <f t="shared" si="23"/>
        <v>36.557199602</v>
      </c>
      <c r="M56" s="49">
        <v>20.4578</v>
      </c>
      <c r="N56" s="11">
        <f t="shared" si="24"/>
        <v>20.3449</v>
      </c>
      <c r="O56" s="4">
        <f t="shared" si="22"/>
        <v>0.00103231351608361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4"/>
    </row>
    <row r="57" s="4" customFormat="1" spans="1:71">
      <c r="A57" s="13"/>
      <c r="C57" s="11"/>
      <c r="D57" s="42" t="s">
        <v>112</v>
      </c>
      <c r="E57" s="16">
        <v>185.072</v>
      </c>
      <c r="F57" s="17" t="s">
        <v>113</v>
      </c>
      <c r="G57" s="73">
        <v>5.458869</v>
      </c>
      <c r="H57" s="74">
        <f t="shared" si="20"/>
        <v>4.547237877</v>
      </c>
      <c r="J57" s="11"/>
      <c r="K57" s="11">
        <f t="shared" si="21"/>
        <v>4.547237877</v>
      </c>
      <c r="L57" s="11">
        <f t="shared" si="23"/>
        <v>41.104437479</v>
      </c>
      <c r="M57" s="49">
        <v>20.3449</v>
      </c>
      <c r="N57" s="11">
        <f t="shared" si="24"/>
        <v>20.2138</v>
      </c>
      <c r="O57" s="4">
        <f t="shared" si="22"/>
        <v>0.000708372957551656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4"/>
    </row>
    <row r="58" s="4" customFormat="1" spans="1:71">
      <c r="A58" s="13"/>
      <c r="C58" s="11"/>
      <c r="D58" s="42" t="s">
        <v>114</v>
      </c>
      <c r="E58" s="16">
        <v>183.926</v>
      </c>
      <c r="F58" s="17" t="s">
        <v>115</v>
      </c>
      <c r="G58" s="73">
        <v>5.889691</v>
      </c>
      <c r="H58" s="74">
        <f t="shared" si="20"/>
        <v>4.906112603</v>
      </c>
      <c r="J58" s="11"/>
      <c r="K58" s="11">
        <f t="shared" si="21"/>
        <v>4.906112603</v>
      </c>
      <c r="L58" s="11">
        <f t="shared" si="23"/>
        <v>46.010550082</v>
      </c>
      <c r="M58" s="49">
        <v>20.2138</v>
      </c>
      <c r="N58" s="11">
        <f t="shared" si="24"/>
        <v>20.087</v>
      </c>
      <c r="O58" s="4">
        <f t="shared" si="22"/>
        <v>0.000689407696573619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4"/>
    </row>
    <row r="59" s="4" customFormat="1" spans="1:71">
      <c r="A59" s="13"/>
      <c r="C59" s="11"/>
      <c r="D59" s="42" t="s">
        <v>116</v>
      </c>
      <c r="E59" s="16">
        <v>146.699</v>
      </c>
      <c r="F59" s="17" t="s">
        <v>117</v>
      </c>
      <c r="G59" s="73">
        <v>6.077222</v>
      </c>
      <c r="H59" s="74">
        <f t="shared" si="20"/>
        <v>5.062325926</v>
      </c>
      <c r="J59" s="11"/>
      <c r="K59" s="11">
        <f t="shared" si="21"/>
        <v>5.062325926</v>
      </c>
      <c r="L59" s="11">
        <f t="shared" si="23"/>
        <v>51.072876008</v>
      </c>
      <c r="M59" s="49">
        <v>20.087</v>
      </c>
      <c r="N59" s="11">
        <f t="shared" si="24"/>
        <v>19.9078</v>
      </c>
      <c r="O59" s="4">
        <f t="shared" si="22"/>
        <v>0.0012215488858138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4"/>
    </row>
    <row r="60" s="4" customFormat="1" spans="1:71">
      <c r="A60" s="13"/>
      <c r="C60" s="11"/>
      <c r="D60" s="42" t="s">
        <v>118</v>
      </c>
      <c r="E60" s="16">
        <v>115.559</v>
      </c>
      <c r="F60" s="17" t="s">
        <v>119</v>
      </c>
      <c r="G60" s="73">
        <v>6.180796</v>
      </c>
      <c r="H60" s="74">
        <f t="shared" si="20"/>
        <v>5.148603068</v>
      </c>
      <c r="J60" s="11"/>
      <c r="K60" s="11">
        <f t="shared" si="21"/>
        <v>5.148603068</v>
      </c>
      <c r="L60" s="11">
        <f t="shared" si="23"/>
        <v>56.221479076</v>
      </c>
      <c r="M60" s="49">
        <v>19.9078</v>
      </c>
      <c r="N60" s="11">
        <f t="shared" si="24"/>
        <v>19.7412</v>
      </c>
      <c r="O60" s="4">
        <f t="shared" si="22"/>
        <v>0.00144168779584457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4"/>
    </row>
    <row r="61" s="4" customFormat="1" spans="1:71">
      <c r="A61" s="13"/>
      <c r="C61" s="11"/>
      <c r="D61" s="42" t="s">
        <v>120</v>
      </c>
      <c r="E61" s="16">
        <v>89.105</v>
      </c>
      <c r="F61" s="17" t="s">
        <v>121</v>
      </c>
      <c r="G61" s="73">
        <v>4.230163</v>
      </c>
      <c r="H61" s="74">
        <f t="shared" si="20"/>
        <v>3.523725779</v>
      </c>
      <c r="J61" s="11"/>
      <c r="K61" s="11">
        <f t="shared" si="21"/>
        <v>3.523725779</v>
      </c>
      <c r="L61" s="11">
        <f t="shared" si="23"/>
        <v>59.745204855</v>
      </c>
      <c r="M61" s="49">
        <v>19.7412</v>
      </c>
      <c r="N61" s="49">
        <v>19.4313</v>
      </c>
      <c r="O61" s="4">
        <f t="shared" si="22"/>
        <v>0.00347791930868076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4"/>
    </row>
    <row r="62" s="5" customFormat="1" spans="1:71">
      <c r="A62" s="13"/>
      <c r="C62" s="21" t="s">
        <v>28</v>
      </c>
      <c r="D62" s="32">
        <f>SUM(K49:K61,C49)</f>
        <v>59.745204855</v>
      </c>
      <c r="E62" s="33"/>
      <c r="F62" s="34" t="s">
        <v>29</v>
      </c>
      <c r="G62" s="75">
        <v>71.722935</v>
      </c>
      <c r="H62" s="76"/>
      <c r="J62" s="25"/>
      <c r="K62" s="25"/>
      <c r="L62" s="25"/>
      <c r="M62" s="25"/>
      <c r="N62" s="25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20"/>
    </row>
    <row r="63" s="2" customFormat="1" spans="1:70">
      <c r="A63" s="35"/>
      <c r="C63" s="8"/>
      <c r="D63" s="15" t="s">
        <v>7</v>
      </c>
      <c r="E63" s="16" t="s">
        <v>8</v>
      </c>
      <c r="F63" s="17" t="s">
        <v>9</v>
      </c>
      <c r="G63" s="73" t="s">
        <v>10</v>
      </c>
      <c r="H63" s="74" t="s">
        <v>11</v>
      </c>
      <c r="I63" s="4" t="s">
        <v>12</v>
      </c>
      <c r="J63" s="11" t="s">
        <v>13</v>
      </c>
      <c r="K63" s="11" t="s">
        <v>14</v>
      </c>
      <c r="L63" s="11" t="s">
        <v>15</v>
      </c>
      <c r="M63" s="11" t="s">
        <v>16</v>
      </c>
      <c r="N63" s="11" t="s">
        <v>17</v>
      </c>
      <c r="O63" s="4" t="s">
        <v>18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</row>
    <row r="64" s="4" customFormat="1" spans="1:71">
      <c r="A64" s="13"/>
      <c r="B64" s="4" t="s">
        <v>19</v>
      </c>
      <c r="C64" s="11">
        <f>D6</f>
        <v>60.373158573</v>
      </c>
      <c r="D64" s="18" t="s">
        <v>21</v>
      </c>
      <c r="E64" s="16">
        <v>209.003</v>
      </c>
      <c r="F64" s="17"/>
      <c r="G64" s="73">
        <v>0</v>
      </c>
      <c r="H64" s="74">
        <f>G64*$B$71</f>
        <v>0</v>
      </c>
      <c r="J64" s="11"/>
      <c r="K64" s="11">
        <f>SUM(H64,J64)</f>
        <v>0</v>
      </c>
      <c r="L64" s="11">
        <f>K64+C64</f>
        <v>60.373158573</v>
      </c>
      <c r="M64" s="49">
        <v>19.4815</v>
      </c>
      <c r="N64" s="11">
        <f t="shared" ref="N64:N67" si="25">M65</f>
        <v>19.4546</v>
      </c>
      <c r="O64" s="4">
        <f>(M64-N64)/E64</f>
        <v>0.00012870628651264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4"/>
    </row>
    <row r="65" s="6" customFormat="1" spans="1:71">
      <c r="A65" s="36"/>
      <c r="C65" s="46" t="s">
        <v>122</v>
      </c>
      <c r="D65" s="47" t="s">
        <v>123</v>
      </c>
      <c r="E65" s="39">
        <v>264.948</v>
      </c>
      <c r="F65" s="40"/>
      <c r="G65" s="77">
        <v>0</v>
      </c>
      <c r="H65" s="74">
        <f t="shared" ref="H65:H70" si="26">G65*$B$71</f>
        <v>0</v>
      </c>
      <c r="J65" s="37"/>
      <c r="K65" s="11">
        <f t="shared" ref="K65:K70" si="27">SUM(H65,J65)</f>
        <v>0</v>
      </c>
      <c r="L65" s="11">
        <f t="shared" ref="L65:L70" si="28">L64+K65</f>
        <v>60.373158573</v>
      </c>
      <c r="M65" s="49">
        <v>19.4546</v>
      </c>
      <c r="N65" s="11">
        <f t="shared" si="25"/>
        <v>19.5045</v>
      </c>
      <c r="O65" s="4">
        <f t="shared" ref="O65:O70" si="29">(M65-N65)/E65</f>
        <v>-0.000188338843848608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55"/>
    </row>
    <row r="66" s="6" customFormat="1" spans="1:71">
      <c r="A66" s="36"/>
      <c r="C66" s="46"/>
      <c r="D66" s="47" t="s">
        <v>124</v>
      </c>
      <c r="E66" s="39">
        <v>180.042</v>
      </c>
      <c r="F66" s="40"/>
      <c r="G66" s="77">
        <v>0</v>
      </c>
      <c r="H66" s="74">
        <f t="shared" si="26"/>
        <v>0</v>
      </c>
      <c r="I66" s="6" t="s">
        <v>30</v>
      </c>
      <c r="J66" s="37">
        <f>D15</f>
        <v>29.622356316</v>
      </c>
      <c r="K66" s="11">
        <f t="shared" si="27"/>
        <v>29.622356316</v>
      </c>
      <c r="L66" s="11">
        <f t="shared" si="28"/>
        <v>89.995514889</v>
      </c>
      <c r="M66" s="49">
        <v>19.5045</v>
      </c>
      <c r="N66" s="11">
        <f t="shared" si="25"/>
        <v>19.5146</v>
      </c>
      <c r="O66" s="4">
        <f t="shared" si="29"/>
        <v>-5.60980215727515e-5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55"/>
    </row>
    <row r="67" s="6" customFormat="1" spans="1:71">
      <c r="A67" s="36"/>
      <c r="C67" s="46"/>
      <c r="D67" s="38" t="s">
        <v>125</v>
      </c>
      <c r="E67" s="39">
        <v>294.527</v>
      </c>
      <c r="F67" s="40"/>
      <c r="G67" s="77">
        <v>0</v>
      </c>
      <c r="H67" s="74">
        <f t="shared" si="26"/>
        <v>0</v>
      </c>
      <c r="I67" s="6" t="s">
        <v>43</v>
      </c>
      <c r="J67" s="37">
        <f>D31</f>
        <v>114.611187316</v>
      </c>
      <c r="K67" s="11">
        <f t="shared" si="27"/>
        <v>114.611187316</v>
      </c>
      <c r="L67" s="11">
        <f t="shared" si="28"/>
        <v>204.606702205</v>
      </c>
      <c r="M67" s="49">
        <v>19.5146</v>
      </c>
      <c r="N67" s="11">
        <f t="shared" si="25"/>
        <v>19.4998</v>
      </c>
      <c r="O67" s="4">
        <f t="shared" si="29"/>
        <v>5.02500619637624e-5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55"/>
    </row>
    <row r="68" s="6" customFormat="1" spans="1:71">
      <c r="A68" s="36"/>
      <c r="C68" s="46"/>
      <c r="D68" s="38" t="s">
        <v>126</v>
      </c>
      <c r="E68" s="39">
        <v>364.008</v>
      </c>
      <c r="F68" s="40"/>
      <c r="G68" s="77">
        <v>0</v>
      </c>
      <c r="H68" s="74">
        <f t="shared" si="26"/>
        <v>0</v>
      </c>
      <c r="I68" s="6" t="s">
        <v>69</v>
      </c>
      <c r="J68" s="37">
        <f>D47</f>
        <v>58.664928805</v>
      </c>
      <c r="K68" s="11">
        <f t="shared" si="27"/>
        <v>58.664928805</v>
      </c>
      <c r="L68" s="11">
        <f t="shared" si="28"/>
        <v>263.27163101</v>
      </c>
      <c r="M68" s="49">
        <v>19.4998</v>
      </c>
      <c r="N68" s="11">
        <f>M69</f>
        <v>19.4313</v>
      </c>
      <c r="O68" s="4">
        <f t="shared" si="29"/>
        <v>0.000188182677303796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55"/>
    </row>
    <row r="69" s="6" customFormat="1" spans="1:71">
      <c r="A69" s="36"/>
      <c r="C69" s="46"/>
      <c r="D69" s="38" t="s">
        <v>127</v>
      </c>
      <c r="E69" s="39">
        <v>350.086</v>
      </c>
      <c r="F69" s="40"/>
      <c r="G69" s="77">
        <v>0</v>
      </c>
      <c r="H69" s="74">
        <f t="shared" si="26"/>
        <v>0</v>
      </c>
      <c r="I69" s="6" t="s">
        <v>97</v>
      </c>
      <c r="J69" s="37">
        <f>D62</f>
        <v>59.745204855</v>
      </c>
      <c r="K69" s="11">
        <f t="shared" si="27"/>
        <v>59.745204855</v>
      </c>
      <c r="L69" s="11">
        <f t="shared" si="28"/>
        <v>323.016835865</v>
      </c>
      <c r="M69" s="49">
        <v>19.4313</v>
      </c>
      <c r="N69" s="11">
        <f>M70</f>
        <v>19.2307</v>
      </c>
      <c r="O69" s="4">
        <f t="shared" si="29"/>
        <v>0.000573002062350398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55"/>
    </row>
    <row r="70" s="6" customFormat="1" spans="1:71">
      <c r="A70" s="36"/>
      <c r="C70" s="46"/>
      <c r="D70" s="38" t="s">
        <v>128</v>
      </c>
      <c r="E70" s="39">
        <v>401.012</v>
      </c>
      <c r="F70" s="40"/>
      <c r="G70" s="77">
        <v>0</v>
      </c>
      <c r="H70" s="74">
        <f t="shared" si="26"/>
        <v>0</v>
      </c>
      <c r="J70" s="37"/>
      <c r="K70" s="11">
        <f t="shared" si="27"/>
        <v>0</v>
      </c>
      <c r="L70" s="11">
        <f t="shared" si="28"/>
        <v>323.016835865</v>
      </c>
      <c r="M70" s="49">
        <v>19.2307</v>
      </c>
      <c r="N70" s="49">
        <v>19.304</v>
      </c>
      <c r="O70" s="4">
        <f t="shared" si="29"/>
        <v>-0.000182787547504812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55"/>
    </row>
    <row r="71" s="5" customFormat="1" ht="15.75" spans="1:71">
      <c r="A71" s="56" t="s">
        <v>129</v>
      </c>
      <c r="B71" s="5">
        <v>0.833</v>
      </c>
      <c r="C71" s="21" t="s">
        <v>28</v>
      </c>
      <c r="D71" s="32">
        <f>SUM(K64:K70,C64)</f>
        <v>323.016835865</v>
      </c>
      <c r="E71" s="33"/>
      <c r="F71" s="34" t="s">
        <v>29</v>
      </c>
      <c r="G71" s="75">
        <v>0</v>
      </c>
      <c r="H71" s="76"/>
      <c r="J71" s="25"/>
      <c r="K71" s="25"/>
      <c r="L71" s="25"/>
      <c r="M71" s="25"/>
      <c r="N71" s="2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20"/>
    </row>
    <row r="72" s="2" customFormat="1" spans="1:70">
      <c r="A72" s="57"/>
      <c r="C72" s="8"/>
      <c r="D72" s="15" t="s">
        <v>7</v>
      </c>
      <c r="E72" s="16" t="s">
        <v>8</v>
      </c>
      <c r="F72" s="17" t="s">
        <v>9</v>
      </c>
      <c r="G72" s="73" t="s">
        <v>10</v>
      </c>
      <c r="H72" s="74" t="s">
        <v>11</v>
      </c>
      <c r="I72" s="4" t="s">
        <v>12</v>
      </c>
      <c r="J72" s="11" t="s">
        <v>13</v>
      </c>
      <c r="K72" s="11" t="s">
        <v>14</v>
      </c>
      <c r="L72" s="11" t="s">
        <v>15</v>
      </c>
      <c r="M72" s="11" t="s">
        <v>16</v>
      </c>
      <c r="N72" s="11" t="s">
        <v>17</v>
      </c>
      <c r="O72" s="4" t="s">
        <v>18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</row>
    <row r="73" s="4" customFormat="1" spans="1:71">
      <c r="A73" s="58" t="s">
        <v>130</v>
      </c>
      <c r="B73" s="4" t="s">
        <v>19</v>
      </c>
      <c r="C73" s="11">
        <f>L70</f>
        <v>323.016835865</v>
      </c>
      <c r="D73" s="18" t="s">
        <v>131</v>
      </c>
      <c r="E73" s="39">
        <v>401.012</v>
      </c>
      <c r="F73" s="17"/>
      <c r="G73" s="73">
        <v>0</v>
      </c>
      <c r="H73" s="74"/>
      <c r="J73" s="11"/>
      <c r="K73" s="11">
        <f t="shared" ref="K73:K78" si="30">SUM(H73,J73)</f>
        <v>0</v>
      </c>
      <c r="L73" s="11">
        <f>K73+C73</f>
        <v>323.016835865</v>
      </c>
      <c r="M73" s="49">
        <v>19.2307</v>
      </c>
      <c r="N73" s="49">
        <v>19.304</v>
      </c>
      <c r="O73" s="4">
        <f t="shared" ref="O73:O77" si="31">(M73-N73)/E73</f>
        <v>-0.000182787547504812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4"/>
    </row>
    <row r="74" s="4" customFormat="1" spans="1:71">
      <c r="A74" s="58"/>
      <c r="C74" s="11" t="s">
        <v>132</v>
      </c>
      <c r="D74" s="15" t="s">
        <v>133</v>
      </c>
      <c r="E74" s="16">
        <v>109.685</v>
      </c>
      <c r="F74" s="17"/>
      <c r="G74" s="73">
        <v>0</v>
      </c>
      <c r="H74" s="74">
        <f>G74*$B$71</f>
        <v>0</v>
      </c>
      <c r="J74" s="11"/>
      <c r="K74" s="11">
        <f t="shared" si="30"/>
        <v>0</v>
      </c>
      <c r="L74" s="11">
        <f>L73+K74</f>
        <v>323.016835865</v>
      </c>
      <c r="M74" s="49">
        <v>19.304</v>
      </c>
      <c r="N74" s="49">
        <v>19.4197</v>
      </c>
      <c r="O74" s="4">
        <f t="shared" si="31"/>
        <v>-0.00105483885672608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4"/>
    </row>
    <row r="75" s="5" customFormat="1" spans="1:71">
      <c r="A75" s="59"/>
      <c r="C75" s="21" t="s">
        <v>28</v>
      </c>
      <c r="D75" s="32">
        <f>SUM(K73:K74,C73)</f>
        <v>323.016835865</v>
      </c>
      <c r="E75" s="33"/>
      <c r="F75" s="34" t="s">
        <v>29</v>
      </c>
      <c r="G75" s="75">
        <v>0</v>
      </c>
      <c r="H75" s="76"/>
      <c r="J75" s="25"/>
      <c r="K75" s="25"/>
      <c r="L75" s="25"/>
      <c r="M75" s="25"/>
      <c r="N75" s="2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20"/>
    </row>
    <row r="76" spans="4:15">
      <c r="D76" s="15" t="s">
        <v>7</v>
      </c>
      <c r="E76" s="16" t="s">
        <v>8</v>
      </c>
      <c r="F76" s="17" t="s">
        <v>9</v>
      </c>
      <c r="G76" s="73" t="s">
        <v>10</v>
      </c>
      <c r="H76" s="74" t="s">
        <v>11</v>
      </c>
      <c r="I76" s="4" t="s">
        <v>12</v>
      </c>
      <c r="J76" s="11" t="s">
        <v>13</v>
      </c>
      <c r="K76" s="11" t="s">
        <v>14</v>
      </c>
      <c r="L76" s="11" t="s">
        <v>15</v>
      </c>
      <c r="M76" s="11" t="s">
        <v>16</v>
      </c>
      <c r="N76" s="11" t="s">
        <v>17</v>
      </c>
      <c r="O76" s="4" t="s">
        <v>18</v>
      </c>
    </row>
    <row r="77" spans="1:15">
      <c r="A77" s="13" t="s">
        <v>134</v>
      </c>
      <c r="B77" s="14" t="s">
        <v>19</v>
      </c>
      <c r="C77" s="11">
        <v>0</v>
      </c>
      <c r="D77" s="18" t="s">
        <v>20</v>
      </c>
      <c r="E77" s="43">
        <v>286.06</v>
      </c>
      <c r="F77" s="44" t="s">
        <v>135</v>
      </c>
      <c r="G77" s="73">
        <v>10.710443</v>
      </c>
      <c r="H77" s="74">
        <f>G77*$B$100</f>
        <v>4.348439858</v>
      </c>
      <c r="I77" s="4"/>
      <c r="J77" s="11"/>
      <c r="K77" s="11">
        <f t="shared" si="30"/>
        <v>4.348439858</v>
      </c>
      <c r="L77" s="11">
        <f>K77+C77</f>
        <v>4.348439858</v>
      </c>
      <c r="M77" s="49">
        <v>21.2543</v>
      </c>
      <c r="N77" s="11">
        <f t="shared" ref="N77:N80" si="32">M78</f>
        <v>20.8716</v>
      </c>
      <c r="O77" s="4">
        <f t="shared" si="31"/>
        <v>0.00133783122421869</v>
      </c>
    </row>
    <row r="78" spans="1:15">
      <c r="A78" s="13"/>
      <c r="B78" s="14"/>
      <c r="C78" s="11" t="s">
        <v>136</v>
      </c>
      <c r="D78" s="19" t="s">
        <v>137</v>
      </c>
      <c r="E78" s="16">
        <v>237.02</v>
      </c>
      <c r="F78" s="17" t="s">
        <v>138</v>
      </c>
      <c r="G78" s="73">
        <v>14.170889</v>
      </c>
      <c r="H78" s="74">
        <f>G78*$B$100</f>
        <v>5.753380934</v>
      </c>
      <c r="I78" s="17"/>
      <c r="J78" s="11"/>
      <c r="K78" s="11">
        <f t="shared" si="30"/>
        <v>5.753380934</v>
      </c>
      <c r="L78" s="11">
        <f>L77+K78</f>
        <v>10.101820792</v>
      </c>
      <c r="M78" s="49">
        <v>20.8716</v>
      </c>
      <c r="N78" s="11">
        <f t="shared" si="32"/>
        <v>20.5841</v>
      </c>
      <c r="O78" s="4">
        <f>(M78-N78)/E78</f>
        <v>0.00121297780777994</v>
      </c>
    </row>
    <row r="79" spans="1:15">
      <c r="A79" s="13"/>
      <c r="B79" s="14"/>
      <c r="C79" s="11"/>
      <c r="D79" s="19" t="s">
        <v>139</v>
      </c>
      <c r="E79" s="16">
        <v>261.173</v>
      </c>
      <c r="F79" s="17" t="s">
        <v>140</v>
      </c>
      <c r="G79" s="73">
        <v>12.372585</v>
      </c>
      <c r="H79" s="74">
        <f t="shared" ref="H79:H84" si="33">G79*$B$100</f>
        <v>5.02326951</v>
      </c>
      <c r="I79" s="17"/>
      <c r="J79" s="11"/>
      <c r="K79" s="11">
        <f t="shared" ref="K79:K84" si="34">SUM(H79,J79)</f>
        <v>5.02326951</v>
      </c>
      <c r="L79" s="11">
        <f>L78+K79</f>
        <v>15.125090302</v>
      </c>
      <c r="M79" s="49">
        <v>20.5841</v>
      </c>
      <c r="N79" s="11">
        <f t="shared" si="32"/>
        <v>20.3453</v>
      </c>
      <c r="O79" s="4">
        <f>(M79-N79)/E79</f>
        <v>0.000914336474290978</v>
      </c>
    </row>
    <row r="80" spans="1:15">
      <c r="A80" s="13"/>
      <c r="B80" s="14"/>
      <c r="C80" s="11"/>
      <c r="D80" s="19" t="s">
        <v>141</v>
      </c>
      <c r="E80" s="16">
        <v>249.914</v>
      </c>
      <c r="F80" s="17" t="s">
        <v>142</v>
      </c>
      <c r="G80" s="73">
        <v>11.321183</v>
      </c>
      <c r="H80" s="74">
        <f t="shared" si="33"/>
        <v>4.596400298</v>
      </c>
      <c r="I80" s="17"/>
      <c r="J80" s="11"/>
      <c r="K80" s="11">
        <f t="shared" si="34"/>
        <v>4.596400298</v>
      </c>
      <c r="L80" s="11">
        <f t="shared" ref="L80:L85" si="35">L79+K80</f>
        <v>19.7214906</v>
      </c>
      <c r="M80" s="49">
        <v>20.3453</v>
      </c>
      <c r="N80" s="11">
        <f t="shared" si="32"/>
        <v>20.1289</v>
      </c>
      <c r="O80" s="4">
        <f>(M80-N80)/E80</f>
        <v>0.000865897868866891</v>
      </c>
    </row>
    <row r="81" spans="1:15">
      <c r="A81" s="13"/>
      <c r="B81" s="14"/>
      <c r="C81" s="11"/>
      <c r="D81" s="19" t="s">
        <v>143</v>
      </c>
      <c r="E81" s="16">
        <v>243.103</v>
      </c>
      <c r="F81" s="17" t="s">
        <v>144</v>
      </c>
      <c r="G81" s="73">
        <v>8.237011</v>
      </c>
      <c r="H81" s="74">
        <f t="shared" si="33"/>
        <v>3.344226466</v>
      </c>
      <c r="I81" s="17"/>
      <c r="J81" s="11"/>
      <c r="K81" s="11">
        <f t="shared" si="34"/>
        <v>3.344226466</v>
      </c>
      <c r="L81" s="11">
        <f t="shared" si="35"/>
        <v>23.065717066</v>
      </c>
      <c r="M81" s="49">
        <v>20.1289</v>
      </c>
      <c r="N81" s="49">
        <v>19.4174</v>
      </c>
      <c r="O81" s="4">
        <f>(M81-N81)/E81</f>
        <v>0.00292674298548352</v>
      </c>
    </row>
    <row r="82" spans="1:17">
      <c r="A82" s="13"/>
      <c r="B82" s="20"/>
      <c r="C82" s="21" t="s">
        <v>28</v>
      </c>
      <c r="D82" s="22">
        <f>SUM(K77:K81,C77)</f>
        <v>23.065717066</v>
      </c>
      <c r="E82" s="23"/>
      <c r="F82" s="24" t="s">
        <v>29</v>
      </c>
      <c r="G82" s="75">
        <v>56.812111</v>
      </c>
      <c r="H82" s="76"/>
      <c r="I82" s="78"/>
      <c r="J82" s="21"/>
      <c r="K82" s="25"/>
      <c r="L82" s="21"/>
      <c r="M82" s="21"/>
      <c r="N82" s="21"/>
      <c r="O82" s="78"/>
      <c r="Q82" s="12">
        <f>SUM(E78:E82)</f>
        <v>991.21</v>
      </c>
    </row>
    <row r="83" spans="1:15">
      <c r="A83" s="26"/>
      <c r="C83" s="27"/>
      <c r="D83" s="15" t="s">
        <v>7</v>
      </c>
      <c r="E83" s="16" t="s">
        <v>8</v>
      </c>
      <c r="F83" s="17" t="s">
        <v>9</v>
      </c>
      <c r="G83" s="73" t="s">
        <v>10</v>
      </c>
      <c r="H83" s="74" t="s">
        <v>11</v>
      </c>
      <c r="I83" s="4" t="s">
        <v>12</v>
      </c>
      <c r="J83" s="11" t="s">
        <v>13</v>
      </c>
      <c r="K83" s="11" t="s">
        <v>14</v>
      </c>
      <c r="L83" s="11" t="s">
        <v>15</v>
      </c>
      <c r="M83" s="11" t="s">
        <v>16</v>
      </c>
      <c r="N83" s="11" t="s">
        <v>17</v>
      </c>
      <c r="O83" s="4" t="s">
        <v>18</v>
      </c>
    </row>
    <row r="84" spans="1:15">
      <c r="A84" s="13"/>
      <c r="B84" s="4" t="s">
        <v>19</v>
      </c>
      <c r="C84" s="28">
        <v>0</v>
      </c>
      <c r="D84" s="18" t="s">
        <v>20</v>
      </c>
      <c r="E84" s="43">
        <v>463.696</v>
      </c>
      <c r="F84" s="44" t="s">
        <v>145</v>
      </c>
      <c r="G84" s="73">
        <v>11.405641</v>
      </c>
      <c r="H84" s="74">
        <f>G84*$B$100</f>
        <v>4.630690246</v>
      </c>
      <c r="I84" s="4"/>
      <c r="J84" s="11"/>
      <c r="K84" s="11">
        <f t="shared" si="34"/>
        <v>4.630690246</v>
      </c>
      <c r="L84" s="11">
        <f>K84+C84</f>
        <v>4.630690246</v>
      </c>
      <c r="M84" s="49">
        <v>21.0487</v>
      </c>
      <c r="N84" s="11">
        <f t="shared" ref="N84:N86" si="36">M85</f>
        <v>21.0493</v>
      </c>
      <c r="O84" s="4">
        <f>(M84-N84)/E84</f>
        <v>-1.29395120941005e-6</v>
      </c>
    </row>
    <row r="85" spans="1:17">
      <c r="A85" s="13"/>
      <c r="B85" s="4"/>
      <c r="C85" s="11" t="s">
        <v>146</v>
      </c>
      <c r="D85" s="19" t="s">
        <v>147</v>
      </c>
      <c r="E85" s="16">
        <v>339.816</v>
      </c>
      <c r="F85" s="17" t="s">
        <v>148</v>
      </c>
      <c r="G85" s="73">
        <v>10.730304</v>
      </c>
      <c r="H85" s="74">
        <f t="shared" ref="H85:H90" si="37">G85*$B$100</f>
        <v>4.356503424</v>
      </c>
      <c r="I85" s="17"/>
      <c r="J85" s="11"/>
      <c r="K85" s="11">
        <f t="shared" ref="K85:K90" si="38">SUM(H85,J85)</f>
        <v>4.356503424</v>
      </c>
      <c r="L85" s="11">
        <f t="shared" si="35"/>
        <v>8.98719367</v>
      </c>
      <c r="M85" s="49">
        <v>21.0493</v>
      </c>
      <c r="N85" s="11">
        <f t="shared" si="36"/>
        <v>20.6342</v>
      </c>
      <c r="O85" s="4">
        <f t="shared" ref="O85:O90" si="39">(M85-N85)/E85</f>
        <v>0.00122154342349977</v>
      </c>
      <c r="Q85" s="12">
        <f>SUM(E83:E86)</f>
        <v>1041.874</v>
      </c>
    </row>
    <row r="86" spans="1:15">
      <c r="A86" s="13"/>
      <c r="B86" s="4"/>
      <c r="C86" s="11"/>
      <c r="D86" s="19" t="s">
        <v>149</v>
      </c>
      <c r="E86" s="16">
        <v>238.362</v>
      </c>
      <c r="F86" s="17" t="s">
        <v>150</v>
      </c>
      <c r="G86" s="73">
        <v>7.646443</v>
      </c>
      <c r="H86" s="74">
        <f t="shared" si="37"/>
        <v>3.104455858</v>
      </c>
      <c r="I86" s="79"/>
      <c r="J86" s="28"/>
      <c r="K86" s="11">
        <f t="shared" si="38"/>
        <v>3.104455858</v>
      </c>
      <c r="L86" s="11">
        <f t="shared" ref="L86:L91" si="40">L85+K86</f>
        <v>12.091649528</v>
      </c>
      <c r="M86" s="49">
        <v>20.6342</v>
      </c>
      <c r="N86" s="11">
        <f t="shared" si="36"/>
        <v>20.3564</v>
      </c>
      <c r="O86" s="4">
        <f t="shared" si="39"/>
        <v>0.00116545422508621</v>
      </c>
    </row>
    <row r="87" spans="1:15">
      <c r="A87" s="13"/>
      <c r="B87" s="4"/>
      <c r="C87" s="11"/>
      <c r="D87" s="31" t="s">
        <v>151</v>
      </c>
      <c r="E87" s="29">
        <v>367.533</v>
      </c>
      <c r="F87" s="30" t="s">
        <v>152</v>
      </c>
      <c r="G87" s="73">
        <v>9.234057</v>
      </c>
      <c r="H87" s="74">
        <f t="shared" si="37"/>
        <v>3.749027142</v>
      </c>
      <c r="I87" s="79" t="s">
        <v>153</v>
      </c>
      <c r="J87" s="28">
        <f>D191</f>
        <v>15.625</v>
      </c>
      <c r="K87" s="11">
        <f t="shared" si="38"/>
        <v>19.374027142</v>
      </c>
      <c r="L87" s="11">
        <f t="shared" si="40"/>
        <v>31.46567667</v>
      </c>
      <c r="M87" s="49">
        <v>20.3564</v>
      </c>
      <c r="N87" s="49">
        <v>19.5684</v>
      </c>
      <c r="O87" s="4">
        <f t="shared" si="39"/>
        <v>0.00214402516236637</v>
      </c>
    </row>
    <row r="88" spans="1:15">
      <c r="A88" s="13"/>
      <c r="B88" s="5"/>
      <c r="C88" s="21" t="s">
        <v>28</v>
      </c>
      <c r="D88" s="32">
        <f>SUM(K84:K87,C84)</f>
        <v>31.46567667</v>
      </c>
      <c r="E88" s="33"/>
      <c r="F88" s="34" t="s">
        <v>29</v>
      </c>
      <c r="G88" s="75">
        <v>39.016445</v>
      </c>
      <c r="H88" s="76"/>
      <c r="I88" s="5"/>
      <c r="J88" s="25"/>
      <c r="K88" s="25"/>
      <c r="L88" s="25"/>
      <c r="M88" s="25"/>
      <c r="N88" s="25"/>
      <c r="O88" s="5"/>
    </row>
    <row r="89" spans="1:17">
      <c r="A89" s="35"/>
      <c r="D89" s="15" t="s">
        <v>7</v>
      </c>
      <c r="E89" s="16" t="s">
        <v>8</v>
      </c>
      <c r="F89" s="17" t="s">
        <v>9</v>
      </c>
      <c r="G89" s="73" t="s">
        <v>10</v>
      </c>
      <c r="H89" s="74" t="s">
        <v>11</v>
      </c>
      <c r="I89" s="4" t="s">
        <v>12</v>
      </c>
      <c r="J89" s="11" t="s">
        <v>13</v>
      </c>
      <c r="K89" s="11" t="s">
        <v>14</v>
      </c>
      <c r="L89" s="11" t="s">
        <v>15</v>
      </c>
      <c r="M89" s="11" t="s">
        <v>16</v>
      </c>
      <c r="N89" s="11" t="s">
        <v>17</v>
      </c>
      <c r="O89" s="4" t="s">
        <v>18</v>
      </c>
      <c r="Q89" s="66">
        <f>SUM(E88:E89)</f>
        <v>0</v>
      </c>
    </row>
    <row r="90" spans="1:15">
      <c r="A90" s="13"/>
      <c r="B90" s="4" t="s">
        <v>19</v>
      </c>
      <c r="C90" s="11">
        <v>0</v>
      </c>
      <c r="D90" s="18" t="s">
        <v>20</v>
      </c>
      <c r="E90" s="43">
        <v>305.638</v>
      </c>
      <c r="F90" s="44">
        <v>274</v>
      </c>
      <c r="G90" s="73">
        <v>2.327766</v>
      </c>
      <c r="H90" s="74">
        <f t="shared" si="37"/>
        <v>0.945072996</v>
      </c>
      <c r="I90" s="4"/>
      <c r="J90" s="11"/>
      <c r="K90" s="11">
        <f t="shared" si="38"/>
        <v>0.945072996</v>
      </c>
      <c r="L90" s="11">
        <f>K90+C90</f>
        <v>0.945072996</v>
      </c>
      <c r="M90" s="49">
        <v>20.143</v>
      </c>
      <c r="N90" s="11">
        <f t="shared" ref="N90:N92" si="41">M91</f>
        <v>20.6391</v>
      </c>
      <c r="O90" s="4">
        <f t="shared" si="39"/>
        <v>-0.0016231620413692</v>
      </c>
    </row>
    <row r="91" spans="1:15">
      <c r="A91" s="36"/>
      <c r="B91" s="6"/>
      <c r="C91" s="37" t="s">
        <v>154</v>
      </c>
      <c r="D91" s="47" t="s">
        <v>155</v>
      </c>
      <c r="E91" s="39">
        <v>202.126</v>
      </c>
      <c r="F91" s="40" t="s">
        <v>156</v>
      </c>
      <c r="G91" s="77">
        <v>8.855792</v>
      </c>
      <c r="H91" s="74">
        <f t="shared" ref="H91:H96" si="42">G91*$B$100</f>
        <v>3.595451552</v>
      </c>
      <c r="I91" s="6"/>
      <c r="J91" s="37"/>
      <c r="K91" s="11">
        <f t="shared" ref="K91:K96" si="43">SUM(H91,J91)</f>
        <v>3.595451552</v>
      </c>
      <c r="L91" s="11">
        <f t="shared" si="40"/>
        <v>4.540524548</v>
      </c>
      <c r="M91" s="49">
        <v>20.6391</v>
      </c>
      <c r="N91" s="11">
        <f t="shared" si="41"/>
        <v>20.3194</v>
      </c>
      <c r="O91" s="4">
        <f t="shared" ref="O91:O96" si="44">(M91-N91)/E91</f>
        <v>0.00158168667069055</v>
      </c>
    </row>
    <row r="92" spans="1:15">
      <c r="A92" s="36"/>
      <c r="B92" s="6"/>
      <c r="C92" s="37"/>
      <c r="D92" s="38" t="s">
        <v>157</v>
      </c>
      <c r="E92" s="39">
        <v>198.779</v>
      </c>
      <c r="F92" s="40" t="s">
        <v>158</v>
      </c>
      <c r="G92" s="77">
        <v>5.898265</v>
      </c>
      <c r="H92" s="74">
        <f t="shared" si="42"/>
        <v>2.39469559</v>
      </c>
      <c r="I92" s="6"/>
      <c r="J92" s="37"/>
      <c r="K92" s="11">
        <f t="shared" si="43"/>
        <v>2.39469559</v>
      </c>
      <c r="L92" s="11">
        <f t="shared" ref="L92:L97" si="45">L91+K92</f>
        <v>6.935220138</v>
      </c>
      <c r="M92" s="49">
        <v>20.3194</v>
      </c>
      <c r="N92" s="11">
        <f t="shared" si="41"/>
        <v>20.0376</v>
      </c>
      <c r="O92" s="4">
        <f t="shared" si="44"/>
        <v>0.00141765478244684</v>
      </c>
    </row>
    <row r="93" spans="1:15">
      <c r="A93" s="36"/>
      <c r="B93" s="6"/>
      <c r="C93" s="37"/>
      <c r="D93" s="38" t="s">
        <v>159</v>
      </c>
      <c r="E93" s="39">
        <v>95.023</v>
      </c>
      <c r="F93" s="40" t="s">
        <v>160</v>
      </c>
      <c r="G93" s="77">
        <v>4.501892</v>
      </c>
      <c r="H93" s="74">
        <f t="shared" si="42"/>
        <v>1.827768152</v>
      </c>
      <c r="I93" s="6"/>
      <c r="J93" s="37"/>
      <c r="K93" s="11">
        <f t="shared" si="43"/>
        <v>1.827768152</v>
      </c>
      <c r="L93" s="11">
        <f t="shared" si="45"/>
        <v>8.76298829</v>
      </c>
      <c r="M93" s="49">
        <v>20.0376</v>
      </c>
      <c r="N93" s="49">
        <v>19.6394</v>
      </c>
      <c r="O93" s="4">
        <f t="shared" si="44"/>
        <v>0.00419056438967411</v>
      </c>
    </row>
    <row r="94" spans="1:15">
      <c r="A94" s="13"/>
      <c r="B94" s="5"/>
      <c r="C94" s="21" t="s">
        <v>28</v>
      </c>
      <c r="D94" s="32">
        <f>SUM(K90:K93,C90)</f>
        <v>8.76298829</v>
      </c>
      <c r="E94" s="33"/>
      <c r="F94" s="34" t="s">
        <v>29</v>
      </c>
      <c r="G94" s="75">
        <v>21.583715</v>
      </c>
      <c r="H94" s="76"/>
      <c r="I94" s="5"/>
      <c r="J94" s="25"/>
      <c r="K94" s="25"/>
      <c r="L94" s="25"/>
      <c r="M94" s="25"/>
      <c r="N94" s="25"/>
      <c r="O94" s="5"/>
    </row>
    <row r="95" spans="1:17">
      <c r="A95" s="35"/>
      <c r="D95" s="15" t="s">
        <v>7</v>
      </c>
      <c r="E95" s="16" t="s">
        <v>8</v>
      </c>
      <c r="F95" s="17" t="s">
        <v>9</v>
      </c>
      <c r="G95" s="73" t="s">
        <v>10</v>
      </c>
      <c r="H95" s="74" t="s">
        <v>11</v>
      </c>
      <c r="I95" s="4" t="s">
        <v>12</v>
      </c>
      <c r="J95" s="11" t="s">
        <v>13</v>
      </c>
      <c r="K95" s="11" t="s">
        <v>14</v>
      </c>
      <c r="L95" s="11" t="s">
        <v>15</v>
      </c>
      <c r="M95" s="11" t="s">
        <v>16</v>
      </c>
      <c r="N95" s="11" t="s">
        <v>17</v>
      </c>
      <c r="O95" s="4" t="s">
        <v>18</v>
      </c>
      <c r="Q95" s="12">
        <f>SUM(E95:E95)</f>
        <v>0</v>
      </c>
    </row>
    <row r="96" spans="1:15">
      <c r="A96" s="13"/>
      <c r="B96" s="4" t="s">
        <v>19</v>
      </c>
      <c r="C96" s="11">
        <f>D82</f>
        <v>23.065717066</v>
      </c>
      <c r="D96" s="18" t="s">
        <v>136</v>
      </c>
      <c r="E96" s="16">
        <v>243.103</v>
      </c>
      <c r="F96" s="17"/>
      <c r="G96" s="73">
        <v>0</v>
      </c>
      <c r="H96" s="74">
        <f>G96*$B$100</f>
        <v>0</v>
      </c>
      <c r="I96" s="4"/>
      <c r="J96" s="11"/>
      <c r="K96" s="11">
        <f t="shared" si="43"/>
        <v>0</v>
      </c>
      <c r="L96" s="11">
        <f>K96+C96</f>
        <v>23.065717066</v>
      </c>
      <c r="M96" s="49">
        <v>20.1289</v>
      </c>
      <c r="N96" s="11">
        <f t="shared" ref="N96:N98" si="46">M97</f>
        <v>19.4174</v>
      </c>
      <c r="O96" s="4">
        <f t="shared" si="44"/>
        <v>0.00292674298548352</v>
      </c>
    </row>
    <row r="97" spans="1:15">
      <c r="A97" s="36"/>
      <c r="B97" s="6"/>
      <c r="C97" s="46" t="s">
        <v>161</v>
      </c>
      <c r="D97" s="47" t="s">
        <v>162</v>
      </c>
      <c r="E97" s="39">
        <v>595.823</v>
      </c>
      <c r="F97" s="40"/>
      <c r="G97" s="77">
        <v>0</v>
      </c>
      <c r="H97" s="74">
        <f t="shared" ref="H97:H103" si="47">G97*$B$100</f>
        <v>0</v>
      </c>
      <c r="I97" s="6"/>
      <c r="J97" s="37"/>
      <c r="K97" s="11">
        <f t="shared" ref="K97:K103" si="48">SUM(H97,J97)</f>
        <v>0</v>
      </c>
      <c r="L97" s="11">
        <f t="shared" si="45"/>
        <v>23.065717066</v>
      </c>
      <c r="M97" s="49">
        <v>19.4174</v>
      </c>
      <c r="N97" s="11">
        <f t="shared" si="46"/>
        <v>19.5684</v>
      </c>
      <c r="O97" s="4">
        <f t="shared" ref="O97:O102" si="49">(M97-N97)/E97</f>
        <v>-0.000253430968593021</v>
      </c>
    </row>
    <row r="98" spans="1:15">
      <c r="A98" s="36"/>
      <c r="B98" s="6"/>
      <c r="C98" s="46"/>
      <c r="D98" s="47" t="s">
        <v>163</v>
      </c>
      <c r="E98" s="39">
        <v>543.328</v>
      </c>
      <c r="F98" s="40"/>
      <c r="G98" s="77">
        <v>0</v>
      </c>
      <c r="H98" s="74">
        <f t="shared" si="47"/>
        <v>0</v>
      </c>
      <c r="I98" s="6" t="s">
        <v>146</v>
      </c>
      <c r="J98" s="37">
        <f>D88</f>
        <v>31.46567667</v>
      </c>
      <c r="K98" s="11">
        <f t="shared" si="48"/>
        <v>31.46567667</v>
      </c>
      <c r="L98" s="11">
        <f t="shared" ref="L98:L103" si="50">L97+K98</f>
        <v>54.531393736</v>
      </c>
      <c r="M98" s="49">
        <v>19.5684</v>
      </c>
      <c r="N98" s="11">
        <f t="shared" si="46"/>
        <v>19.6394</v>
      </c>
      <c r="O98" s="4">
        <f t="shared" si="49"/>
        <v>-0.000130676129336235</v>
      </c>
    </row>
    <row r="99" spans="1:15">
      <c r="A99" s="36"/>
      <c r="B99" s="6"/>
      <c r="C99" s="46"/>
      <c r="D99" s="38" t="s">
        <v>164</v>
      </c>
      <c r="E99" s="39">
        <v>792.588</v>
      </c>
      <c r="F99" s="40"/>
      <c r="G99" s="77">
        <v>0</v>
      </c>
      <c r="H99" s="74">
        <f t="shared" si="47"/>
        <v>0</v>
      </c>
      <c r="I99" s="6" t="s">
        <v>154</v>
      </c>
      <c r="J99" s="37">
        <f>D94</f>
        <v>8.76298829</v>
      </c>
      <c r="K99" s="11">
        <f t="shared" si="48"/>
        <v>8.76298829</v>
      </c>
      <c r="L99" s="11">
        <f t="shared" si="50"/>
        <v>63.294382026</v>
      </c>
      <c r="M99" s="49">
        <v>19.6394</v>
      </c>
      <c r="N99" s="49">
        <v>19.7968</v>
      </c>
      <c r="O99" s="4">
        <f t="shared" si="49"/>
        <v>-0.000198589935754771</v>
      </c>
    </row>
    <row r="100" ht="15.75" spans="1:15">
      <c r="A100" s="56" t="s">
        <v>129</v>
      </c>
      <c r="B100" s="3">
        <v>0.406</v>
      </c>
      <c r="C100" s="21" t="s">
        <v>28</v>
      </c>
      <c r="D100" s="32">
        <f>SUM(K96:K99,C96)</f>
        <v>63.294382026</v>
      </c>
      <c r="E100" s="33"/>
      <c r="F100" s="34" t="s">
        <v>29</v>
      </c>
      <c r="G100" s="75">
        <v>0</v>
      </c>
      <c r="H100" s="76"/>
      <c r="I100" s="5"/>
      <c r="J100" s="25"/>
      <c r="K100" s="25"/>
      <c r="L100" s="25"/>
      <c r="M100" s="25"/>
      <c r="N100" s="25"/>
      <c r="O100" s="5"/>
    </row>
    <row r="101" spans="1:17">
      <c r="A101" s="57"/>
      <c r="D101" s="15" t="s">
        <v>7</v>
      </c>
      <c r="E101" s="16" t="s">
        <v>8</v>
      </c>
      <c r="F101" s="17" t="s">
        <v>9</v>
      </c>
      <c r="G101" s="73" t="s">
        <v>10</v>
      </c>
      <c r="H101" s="74" t="s">
        <v>11</v>
      </c>
      <c r="I101" s="4" t="s">
        <v>12</v>
      </c>
      <c r="J101" s="11" t="s">
        <v>13</v>
      </c>
      <c r="K101" s="11" t="s">
        <v>14</v>
      </c>
      <c r="L101" s="11" t="s">
        <v>15</v>
      </c>
      <c r="M101" s="11" t="s">
        <v>16</v>
      </c>
      <c r="N101" s="11" t="s">
        <v>17</v>
      </c>
      <c r="O101" s="4" t="s">
        <v>18</v>
      </c>
      <c r="Q101" s="12">
        <f>SUM(E98:E101)</f>
        <v>1335.916</v>
      </c>
    </row>
    <row r="102" spans="1:15">
      <c r="A102" s="58" t="s">
        <v>165</v>
      </c>
      <c r="B102" s="4" t="s">
        <v>19</v>
      </c>
      <c r="C102" s="11">
        <f>L99</f>
        <v>63.294382026</v>
      </c>
      <c r="D102" s="18" t="s">
        <v>166</v>
      </c>
      <c r="E102" s="39">
        <v>792.588</v>
      </c>
      <c r="F102" s="17"/>
      <c r="G102" s="73">
        <v>0</v>
      </c>
      <c r="H102" s="74">
        <f t="shared" si="47"/>
        <v>0</v>
      </c>
      <c r="I102" s="4"/>
      <c r="J102" s="11"/>
      <c r="K102" s="11">
        <f t="shared" si="48"/>
        <v>0</v>
      </c>
      <c r="L102" s="11">
        <f>K102+C102</f>
        <v>63.294382026</v>
      </c>
      <c r="M102" s="49">
        <v>19.6394</v>
      </c>
      <c r="N102" s="49">
        <v>19.7968</v>
      </c>
      <c r="O102" s="4">
        <f t="shared" si="49"/>
        <v>-0.000198589935754771</v>
      </c>
    </row>
    <row r="103" spans="1:15">
      <c r="A103" s="58"/>
      <c r="B103" s="4"/>
      <c r="C103" s="11" t="s">
        <v>132</v>
      </c>
      <c r="D103" s="15" t="s">
        <v>167</v>
      </c>
      <c r="E103" s="16">
        <v>294.763</v>
      </c>
      <c r="F103" s="17"/>
      <c r="G103" s="73">
        <v>0</v>
      </c>
      <c r="H103" s="74">
        <f t="shared" si="47"/>
        <v>0</v>
      </c>
      <c r="I103" s="4"/>
      <c r="J103" s="11"/>
      <c r="K103" s="11">
        <f t="shared" si="48"/>
        <v>0</v>
      </c>
      <c r="L103" s="11">
        <f t="shared" si="50"/>
        <v>63.294382026</v>
      </c>
      <c r="M103" s="49">
        <v>19.7968</v>
      </c>
      <c r="N103" s="80">
        <v>19.8071</v>
      </c>
      <c r="O103" s="4">
        <f>(M103-N103)/E103</f>
        <v>-3.4943327351117e-5</v>
      </c>
    </row>
    <row r="104" spans="1:15">
      <c r="A104" s="59"/>
      <c r="B104" s="5"/>
      <c r="C104" s="21" t="s">
        <v>28</v>
      </c>
      <c r="D104" s="32">
        <f>SUM(K102:K103,C102)</f>
        <v>63.294382026</v>
      </c>
      <c r="E104" s="33"/>
      <c r="F104" s="34" t="s">
        <v>29</v>
      </c>
      <c r="G104" s="75">
        <v>0</v>
      </c>
      <c r="H104" s="76"/>
      <c r="I104" s="5"/>
      <c r="J104" s="25"/>
      <c r="K104" s="25"/>
      <c r="L104" s="25"/>
      <c r="M104" s="25"/>
      <c r="N104" s="25"/>
      <c r="O104" s="5"/>
    </row>
    <row r="105" spans="4:15">
      <c r="D105" s="15" t="s">
        <v>7</v>
      </c>
      <c r="E105" s="16" t="s">
        <v>8</v>
      </c>
      <c r="F105" s="17" t="s">
        <v>9</v>
      </c>
      <c r="G105" s="73" t="s">
        <v>10</v>
      </c>
      <c r="H105" s="74" t="s">
        <v>11</v>
      </c>
      <c r="I105" s="4" t="s">
        <v>12</v>
      </c>
      <c r="J105" s="11" t="s">
        <v>13</v>
      </c>
      <c r="K105" s="11" t="s">
        <v>14</v>
      </c>
      <c r="L105" s="11" t="s">
        <v>15</v>
      </c>
      <c r="M105" s="11" t="s">
        <v>16</v>
      </c>
      <c r="N105" s="11" t="s">
        <v>17</v>
      </c>
      <c r="O105" s="4" t="s">
        <v>18</v>
      </c>
    </row>
    <row r="106" spans="1:15">
      <c r="A106" s="13" t="s">
        <v>168</v>
      </c>
      <c r="B106" s="14" t="s">
        <v>19</v>
      </c>
      <c r="C106" s="11">
        <v>0</v>
      </c>
      <c r="D106" s="18" t="s">
        <v>20</v>
      </c>
      <c r="E106" s="43">
        <v>296.184</v>
      </c>
      <c r="F106" s="44" t="s">
        <v>169</v>
      </c>
      <c r="G106" s="73">
        <v>5.95118</v>
      </c>
      <c r="H106" s="74">
        <f t="shared" ref="H106:H111" si="51">G106*$B$134</f>
        <v>2.33881374</v>
      </c>
      <c r="I106" s="4"/>
      <c r="J106" s="11"/>
      <c r="K106" s="11">
        <f t="shared" ref="K106:K111" si="52">SUM(H106,J106)</f>
        <v>2.33881374</v>
      </c>
      <c r="L106" s="11">
        <f>K106+C106</f>
        <v>2.33881374</v>
      </c>
      <c r="M106" s="49">
        <v>21.0222</v>
      </c>
      <c r="N106" s="11">
        <f t="shared" ref="N106:N112" si="53">M107</f>
        <v>20.7298</v>
      </c>
      <c r="O106" s="4">
        <f t="shared" ref="O106:O111" si="54">(M106-N106)/E106</f>
        <v>0.000987224157955867</v>
      </c>
    </row>
    <row r="107" spans="1:15">
      <c r="A107" s="13"/>
      <c r="B107" s="14"/>
      <c r="C107" s="11" t="s">
        <v>170</v>
      </c>
      <c r="D107" s="15" t="s">
        <v>171</v>
      </c>
      <c r="E107" s="16">
        <v>205.219</v>
      </c>
      <c r="F107" s="17" t="s">
        <v>172</v>
      </c>
      <c r="G107" s="73">
        <v>10.390516</v>
      </c>
      <c r="H107" s="74">
        <f t="shared" si="51"/>
        <v>4.083472788</v>
      </c>
      <c r="I107" s="4"/>
      <c r="J107" s="11"/>
      <c r="K107" s="11">
        <f t="shared" si="52"/>
        <v>4.083472788</v>
      </c>
      <c r="L107" s="11">
        <f t="shared" ref="L107:L113" si="55">L106+K107</f>
        <v>6.422286528</v>
      </c>
      <c r="M107" s="49">
        <v>20.7298</v>
      </c>
      <c r="N107" s="11">
        <f t="shared" si="53"/>
        <v>20.437</v>
      </c>
      <c r="O107" s="4">
        <f t="shared" si="54"/>
        <v>0.00142676847660304</v>
      </c>
    </row>
    <row r="108" spans="1:15">
      <c r="A108" s="13"/>
      <c r="B108" s="14"/>
      <c r="C108" s="11"/>
      <c r="D108" s="15" t="s">
        <v>173</v>
      </c>
      <c r="E108" s="16">
        <v>381.736</v>
      </c>
      <c r="F108" s="17" t="s">
        <v>174</v>
      </c>
      <c r="G108" s="73">
        <v>31.678309</v>
      </c>
      <c r="H108" s="74">
        <f t="shared" si="51"/>
        <v>12.449575437</v>
      </c>
      <c r="I108" s="4"/>
      <c r="J108" s="11"/>
      <c r="K108" s="11">
        <f t="shared" si="52"/>
        <v>12.449575437</v>
      </c>
      <c r="L108" s="11">
        <f t="shared" si="55"/>
        <v>18.871861965</v>
      </c>
      <c r="M108" s="49">
        <v>20.437</v>
      </c>
      <c r="N108" s="49">
        <v>19.7498</v>
      </c>
      <c r="O108" s="4">
        <f t="shared" si="54"/>
        <v>0.00180019699478174</v>
      </c>
    </row>
    <row r="109" spans="1:15">
      <c r="A109" s="13"/>
      <c r="B109" s="20"/>
      <c r="C109" s="21" t="s">
        <v>28</v>
      </c>
      <c r="D109" s="32">
        <f>SUM(K106:K108,C106)</f>
        <v>18.871861965</v>
      </c>
      <c r="E109" s="33"/>
      <c r="F109" s="34" t="s">
        <v>29</v>
      </c>
      <c r="G109" s="75">
        <v>48.020005</v>
      </c>
      <c r="H109" s="76"/>
      <c r="I109" s="5"/>
      <c r="J109" s="25"/>
      <c r="K109" s="25"/>
      <c r="L109" s="25"/>
      <c r="M109" s="25"/>
      <c r="N109" s="25"/>
      <c r="O109" s="5"/>
    </row>
    <row r="110" spans="1:15">
      <c r="A110" s="13"/>
      <c r="D110" s="15" t="s">
        <v>7</v>
      </c>
      <c r="E110" s="16" t="s">
        <v>8</v>
      </c>
      <c r="F110" s="17" t="s">
        <v>9</v>
      </c>
      <c r="G110" s="73" t="s">
        <v>10</v>
      </c>
      <c r="H110" s="74" t="s">
        <v>11</v>
      </c>
      <c r="I110" s="4" t="s">
        <v>12</v>
      </c>
      <c r="J110" s="11" t="s">
        <v>13</v>
      </c>
      <c r="K110" s="11" t="s">
        <v>14</v>
      </c>
      <c r="L110" s="11" t="s">
        <v>15</v>
      </c>
      <c r="M110" s="11" t="s">
        <v>16</v>
      </c>
      <c r="N110" s="11" t="s">
        <v>17</v>
      </c>
      <c r="O110" s="4" t="s">
        <v>18</v>
      </c>
    </row>
    <row r="111" spans="1:15">
      <c r="A111" s="13"/>
      <c r="B111" s="14" t="s">
        <v>19</v>
      </c>
      <c r="C111" s="11">
        <v>0</v>
      </c>
      <c r="D111" s="18" t="s">
        <v>20</v>
      </c>
      <c r="E111" s="43">
        <v>522.045</v>
      </c>
      <c r="F111" s="44">
        <v>213</v>
      </c>
      <c r="G111" s="73">
        <v>7.421688</v>
      </c>
      <c r="H111" s="74">
        <f t="shared" ref="H111:H116" si="56">G111*$B$134</f>
        <v>2.916723384</v>
      </c>
      <c r="I111" s="4"/>
      <c r="J111" s="11"/>
      <c r="K111" s="11">
        <f t="shared" si="52"/>
        <v>2.916723384</v>
      </c>
      <c r="L111" s="11">
        <f>K111+C111</f>
        <v>2.916723384</v>
      </c>
      <c r="M111" s="49">
        <v>21.2939</v>
      </c>
      <c r="N111" s="11">
        <f t="shared" si="53"/>
        <v>20.6829</v>
      </c>
      <c r="O111" s="4">
        <f t="shared" si="54"/>
        <v>0.00117039718798188</v>
      </c>
    </row>
    <row r="112" spans="1:15">
      <c r="A112" s="13"/>
      <c r="B112" s="14"/>
      <c r="C112" s="11" t="s">
        <v>175</v>
      </c>
      <c r="D112" s="15" t="s">
        <v>176</v>
      </c>
      <c r="E112" s="16">
        <v>199.772</v>
      </c>
      <c r="F112" s="17" t="s">
        <v>177</v>
      </c>
      <c r="G112" s="73">
        <v>15.049786</v>
      </c>
      <c r="H112" s="74">
        <f t="shared" si="56"/>
        <v>5.914565898</v>
      </c>
      <c r="I112" s="4"/>
      <c r="J112" s="11"/>
      <c r="K112" s="11">
        <f t="shared" ref="K112:K116" si="57">SUM(H112,J112)</f>
        <v>5.914565898</v>
      </c>
      <c r="L112" s="11">
        <f t="shared" si="55"/>
        <v>8.831289282</v>
      </c>
      <c r="M112" s="49">
        <v>20.6829</v>
      </c>
      <c r="N112" s="11">
        <f t="shared" si="53"/>
        <v>20.3964</v>
      </c>
      <c r="O112" s="4">
        <f t="shared" ref="O112:O116" si="58">(M112-N112)/E112</f>
        <v>0.00143413491380174</v>
      </c>
    </row>
    <row r="113" spans="1:15">
      <c r="A113" s="13"/>
      <c r="B113" s="14"/>
      <c r="C113" s="11"/>
      <c r="D113" s="15" t="s">
        <v>178</v>
      </c>
      <c r="E113" s="16">
        <v>383.073</v>
      </c>
      <c r="F113" s="17" t="s">
        <v>179</v>
      </c>
      <c r="G113" s="73">
        <v>15.330102</v>
      </c>
      <c r="H113" s="74">
        <f t="shared" si="56"/>
        <v>6.024730086</v>
      </c>
      <c r="I113" s="4"/>
      <c r="J113" s="11"/>
      <c r="K113" s="11">
        <f t="shared" si="57"/>
        <v>6.024730086</v>
      </c>
      <c r="L113" s="11">
        <f t="shared" si="55"/>
        <v>14.856019368</v>
      </c>
      <c r="M113" s="49">
        <v>20.3964</v>
      </c>
      <c r="N113" s="49">
        <v>19.7499</v>
      </c>
      <c r="O113" s="4">
        <f t="shared" si="58"/>
        <v>0.00168766788575546</v>
      </c>
    </row>
    <row r="114" spans="1:17">
      <c r="A114" s="13"/>
      <c r="B114" s="20"/>
      <c r="C114" s="21" t="s">
        <v>28</v>
      </c>
      <c r="D114" s="32">
        <f>SUM(K111:K113,C111)</f>
        <v>14.856019368</v>
      </c>
      <c r="E114" s="33"/>
      <c r="F114" s="34" t="s">
        <v>29</v>
      </c>
      <c r="G114" s="75">
        <v>37.801576</v>
      </c>
      <c r="H114" s="76"/>
      <c r="I114" s="5"/>
      <c r="J114" s="25"/>
      <c r="K114" s="25"/>
      <c r="L114" s="25"/>
      <c r="M114" s="25"/>
      <c r="N114" s="25"/>
      <c r="O114" s="5"/>
      <c r="Q114" s="12">
        <f>SUM(E111:E114)</f>
        <v>1104.89</v>
      </c>
    </row>
    <row r="115" spans="1:15">
      <c r="A115" s="13"/>
      <c r="D115" s="15" t="s">
        <v>7</v>
      </c>
      <c r="E115" s="16" t="s">
        <v>8</v>
      </c>
      <c r="F115" s="17" t="s">
        <v>9</v>
      </c>
      <c r="G115" s="73" t="s">
        <v>10</v>
      </c>
      <c r="H115" s="74" t="s">
        <v>11</v>
      </c>
      <c r="I115" s="4" t="s">
        <v>12</v>
      </c>
      <c r="J115" s="11" t="s">
        <v>13</v>
      </c>
      <c r="K115" s="11" t="s">
        <v>14</v>
      </c>
      <c r="L115" s="11" t="s">
        <v>15</v>
      </c>
      <c r="M115" s="11" t="s">
        <v>16</v>
      </c>
      <c r="N115" s="11" t="s">
        <v>17</v>
      </c>
      <c r="O115" s="4" t="s">
        <v>18</v>
      </c>
    </row>
    <row r="116" spans="1:15">
      <c r="A116" s="13"/>
      <c r="B116" s="14" t="s">
        <v>19</v>
      </c>
      <c r="C116" s="11">
        <v>0</v>
      </c>
      <c r="D116" s="18" t="s">
        <v>20</v>
      </c>
      <c r="E116" s="43">
        <v>641.101</v>
      </c>
      <c r="F116" s="44" t="s">
        <v>180</v>
      </c>
      <c r="G116" s="73">
        <v>24.797578</v>
      </c>
      <c r="H116" s="74">
        <f t="shared" si="56"/>
        <v>9.745448154</v>
      </c>
      <c r="I116" s="4"/>
      <c r="J116" s="11"/>
      <c r="K116" s="11">
        <f t="shared" si="57"/>
        <v>9.745448154</v>
      </c>
      <c r="L116" s="11">
        <f>K116+C116</f>
        <v>9.745448154</v>
      </c>
      <c r="M116" s="49">
        <v>21.2648</v>
      </c>
      <c r="N116" s="11">
        <f t="shared" ref="N116:N122" si="59">M117</f>
        <v>20.7952</v>
      </c>
      <c r="O116" s="4">
        <f t="shared" si="58"/>
        <v>0.000732489888488709</v>
      </c>
    </row>
    <row r="117" spans="1:15">
      <c r="A117" s="13"/>
      <c r="B117" s="55"/>
      <c r="C117" s="37" t="s">
        <v>181</v>
      </c>
      <c r="D117" s="38" t="s">
        <v>182</v>
      </c>
      <c r="E117" s="39">
        <v>295.963</v>
      </c>
      <c r="F117" s="40" t="s">
        <v>183</v>
      </c>
      <c r="G117" s="77">
        <v>17.360879</v>
      </c>
      <c r="H117" s="74">
        <f t="shared" ref="H117:H121" si="60">G117*$B$134</f>
        <v>6.822825447</v>
      </c>
      <c r="I117" s="6"/>
      <c r="J117" s="37"/>
      <c r="K117" s="11">
        <f t="shared" ref="K117:K121" si="61">SUM(H117,J117)</f>
        <v>6.822825447</v>
      </c>
      <c r="L117" s="11">
        <f t="shared" ref="L117:L123" si="62">L116+K117</f>
        <v>16.568273601</v>
      </c>
      <c r="M117" s="49">
        <v>20.7952</v>
      </c>
      <c r="N117" s="11">
        <f t="shared" si="59"/>
        <v>20.3728</v>
      </c>
      <c r="O117" s="4">
        <f t="shared" ref="O117:O121" si="63">(M117-N117)/E117</f>
        <v>0.00142720542770549</v>
      </c>
    </row>
    <row r="118" spans="1:15">
      <c r="A118" s="13"/>
      <c r="B118" s="55"/>
      <c r="C118" s="37"/>
      <c r="D118" s="38" t="s">
        <v>184</v>
      </c>
      <c r="E118" s="39">
        <v>388.181</v>
      </c>
      <c r="F118" s="40" t="s">
        <v>185</v>
      </c>
      <c r="G118" s="77">
        <v>28.624863</v>
      </c>
      <c r="H118" s="74">
        <f t="shared" si="60"/>
        <v>11.249571159</v>
      </c>
      <c r="I118" s="6"/>
      <c r="J118" s="37"/>
      <c r="K118" s="11">
        <f t="shared" si="61"/>
        <v>11.249571159</v>
      </c>
      <c r="L118" s="11">
        <f t="shared" si="62"/>
        <v>27.81784476</v>
      </c>
      <c r="M118" s="49">
        <v>20.3728</v>
      </c>
      <c r="N118" s="49">
        <v>19.7363</v>
      </c>
      <c r="O118" s="4">
        <f t="shared" si="63"/>
        <v>0.00163969900639135</v>
      </c>
    </row>
    <row r="119" spans="1:17">
      <c r="A119" s="13"/>
      <c r="B119" s="20"/>
      <c r="C119" s="21" t="s">
        <v>28</v>
      </c>
      <c r="D119" s="32">
        <f>SUM(K116:K118,C116)</f>
        <v>27.81784476</v>
      </c>
      <c r="E119" s="33"/>
      <c r="F119" s="34" t="s">
        <v>29</v>
      </c>
      <c r="G119" s="75">
        <v>70.78332</v>
      </c>
      <c r="H119" s="76"/>
      <c r="I119" s="5"/>
      <c r="J119" s="25"/>
      <c r="K119" s="25"/>
      <c r="L119" s="25"/>
      <c r="M119" s="25"/>
      <c r="N119" s="25"/>
      <c r="O119" s="5"/>
      <c r="Q119" s="12">
        <f>SUM(E117:E119)</f>
        <v>684.144</v>
      </c>
    </row>
    <row r="120" spans="1:15">
      <c r="A120" s="13"/>
      <c r="D120" s="15" t="s">
        <v>7</v>
      </c>
      <c r="E120" s="16" t="s">
        <v>8</v>
      </c>
      <c r="F120" s="17" t="s">
        <v>9</v>
      </c>
      <c r="G120" s="73" t="s">
        <v>10</v>
      </c>
      <c r="H120" s="74" t="s">
        <v>11</v>
      </c>
      <c r="I120" s="4" t="s">
        <v>12</v>
      </c>
      <c r="J120" s="11" t="s">
        <v>13</v>
      </c>
      <c r="K120" s="11" t="s">
        <v>14</v>
      </c>
      <c r="L120" s="11" t="s">
        <v>15</v>
      </c>
      <c r="M120" s="11" t="s">
        <v>16</v>
      </c>
      <c r="N120" s="11" t="s">
        <v>17</v>
      </c>
      <c r="O120" s="4" t="s">
        <v>18</v>
      </c>
    </row>
    <row r="121" spans="1:15">
      <c r="A121" s="13"/>
      <c r="B121" s="14" t="s">
        <v>19</v>
      </c>
      <c r="C121" s="11">
        <v>0</v>
      </c>
      <c r="D121" s="18" t="s">
        <v>20</v>
      </c>
      <c r="E121" s="43">
        <v>718.245</v>
      </c>
      <c r="F121" s="44">
        <v>230</v>
      </c>
      <c r="G121" s="73">
        <v>15.555087</v>
      </c>
      <c r="H121" s="74">
        <f t="shared" si="60"/>
        <v>6.113149191</v>
      </c>
      <c r="I121" s="4"/>
      <c r="J121" s="11"/>
      <c r="K121" s="11">
        <f t="shared" si="61"/>
        <v>6.113149191</v>
      </c>
      <c r="L121" s="11">
        <f>K121+C121</f>
        <v>6.113149191</v>
      </c>
      <c r="M121" s="49">
        <v>21.2321</v>
      </c>
      <c r="N121" s="11">
        <f t="shared" si="59"/>
        <v>20.3456</v>
      </c>
      <c r="O121" s="4">
        <f t="shared" si="63"/>
        <v>0.00123425850510619</v>
      </c>
    </row>
    <row r="122" spans="1:15">
      <c r="A122" s="13"/>
      <c r="B122" s="14"/>
      <c r="C122" s="11" t="s">
        <v>186</v>
      </c>
      <c r="D122" s="15" t="s">
        <v>187</v>
      </c>
      <c r="E122" s="16">
        <v>194.351</v>
      </c>
      <c r="F122" s="17">
        <v>231</v>
      </c>
      <c r="G122" s="73">
        <v>4.827073</v>
      </c>
      <c r="H122" s="74">
        <f t="shared" ref="H122:H131" si="64">G122*$B$134</f>
        <v>1.897039689</v>
      </c>
      <c r="I122" s="4" t="s">
        <v>188</v>
      </c>
      <c r="J122" s="11">
        <f>D195</f>
        <v>55.556</v>
      </c>
      <c r="K122" s="11">
        <f t="shared" ref="K122:K126" si="65">SUM(H122,J122)</f>
        <v>57.453039689</v>
      </c>
      <c r="L122" s="11">
        <f t="shared" si="62"/>
        <v>63.56618888</v>
      </c>
      <c r="M122" s="49">
        <v>20.3456</v>
      </c>
      <c r="N122" s="11">
        <f t="shared" si="59"/>
        <v>20.0856</v>
      </c>
      <c r="O122" s="4">
        <f t="shared" ref="O122:O126" si="66">(M122-N122)/E122</f>
        <v>0.00133778575875607</v>
      </c>
    </row>
    <row r="123" spans="1:15">
      <c r="A123" s="13"/>
      <c r="B123" s="14"/>
      <c r="C123" s="11"/>
      <c r="D123" s="15" t="s">
        <v>189</v>
      </c>
      <c r="E123" s="16">
        <v>205.733</v>
      </c>
      <c r="F123" s="17">
        <v>232</v>
      </c>
      <c r="G123" s="73">
        <v>5.097292</v>
      </c>
      <c r="H123" s="74">
        <f t="shared" si="64"/>
        <v>2.003235756</v>
      </c>
      <c r="I123" s="4"/>
      <c r="J123" s="11"/>
      <c r="K123" s="11">
        <f t="shared" si="65"/>
        <v>2.003235756</v>
      </c>
      <c r="L123" s="11">
        <f t="shared" si="62"/>
        <v>65.569424636</v>
      </c>
      <c r="M123" s="49">
        <v>20.0856</v>
      </c>
      <c r="N123" s="49">
        <v>19.6989</v>
      </c>
      <c r="O123" s="4">
        <f t="shared" si="66"/>
        <v>0.00187962067339708</v>
      </c>
    </row>
    <row r="124" spans="1:15">
      <c r="A124" s="13"/>
      <c r="B124" s="20"/>
      <c r="C124" s="21" t="s">
        <v>28</v>
      </c>
      <c r="D124" s="32">
        <f>SUM(K121:K123,C121)</f>
        <v>65.569424636</v>
      </c>
      <c r="E124" s="33"/>
      <c r="F124" s="34" t="s">
        <v>29</v>
      </c>
      <c r="G124" s="75">
        <v>25.479452</v>
      </c>
      <c r="H124" s="76"/>
      <c r="I124" s="5"/>
      <c r="J124" s="25"/>
      <c r="K124" s="25"/>
      <c r="L124" s="25"/>
      <c r="M124" s="25"/>
      <c r="N124" s="25"/>
      <c r="O124" s="5"/>
    </row>
    <row r="125" spans="1:15">
      <c r="A125" s="13"/>
      <c r="D125" s="15" t="s">
        <v>7</v>
      </c>
      <c r="E125" s="16" t="s">
        <v>8</v>
      </c>
      <c r="F125" s="17" t="s">
        <v>9</v>
      </c>
      <c r="G125" s="73" t="s">
        <v>10</v>
      </c>
      <c r="H125" s="74" t="s">
        <v>11</v>
      </c>
      <c r="I125" s="4" t="s">
        <v>12</v>
      </c>
      <c r="J125" s="11" t="s">
        <v>13</v>
      </c>
      <c r="K125" s="11" t="s">
        <v>14</v>
      </c>
      <c r="L125" s="11" t="s">
        <v>15</v>
      </c>
      <c r="M125" s="11" t="s">
        <v>16</v>
      </c>
      <c r="N125" s="11" t="s">
        <v>17</v>
      </c>
      <c r="O125" s="4" t="s">
        <v>18</v>
      </c>
    </row>
    <row r="126" spans="1:15">
      <c r="A126" s="13"/>
      <c r="B126" s="14" t="s">
        <v>19</v>
      </c>
      <c r="C126" s="11">
        <f>L103</f>
        <v>63.294382026</v>
      </c>
      <c r="D126" s="18" t="s">
        <v>190</v>
      </c>
      <c r="E126" s="16">
        <v>294.763</v>
      </c>
      <c r="F126" s="17"/>
      <c r="G126" s="73">
        <v>0</v>
      </c>
      <c r="H126" s="74">
        <f t="shared" si="64"/>
        <v>0</v>
      </c>
      <c r="I126" s="4"/>
      <c r="J126" s="11"/>
      <c r="K126" s="11">
        <f t="shared" si="65"/>
        <v>0</v>
      </c>
      <c r="L126" s="11">
        <f>K126+C126</f>
        <v>63.294382026</v>
      </c>
      <c r="M126" s="49">
        <v>19.7968</v>
      </c>
      <c r="N126" s="11">
        <f>M127</f>
        <v>19.8071</v>
      </c>
      <c r="O126" s="4">
        <f t="shared" si="66"/>
        <v>-3.4943327351117e-5</v>
      </c>
    </row>
    <row r="127" spans="1:15">
      <c r="A127" s="13"/>
      <c r="B127" s="14"/>
      <c r="C127" s="67" t="s">
        <v>191</v>
      </c>
      <c r="D127" s="15" t="s">
        <v>192</v>
      </c>
      <c r="E127" s="16">
        <v>338.61</v>
      </c>
      <c r="F127" s="17"/>
      <c r="G127" s="73">
        <v>0</v>
      </c>
      <c r="H127" s="74">
        <f t="shared" si="64"/>
        <v>0</v>
      </c>
      <c r="I127" s="4"/>
      <c r="J127" s="11"/>
      <c r="K127" s="11">
        <f t="shared" ref="K127:K133" si="67">SUM(H127,J127)</f>
        <v>0</v>
      </c>
      <c r="L127" s="11">
        <f>L126+K127</f>
        <v>63.294382026</v>
      </c>
      <c r="M127" s="49">
        <v>19.8071</v>
      </c>
      <c r="N127" s="11">
        <f>M128</f>
        <v>19.4121</v>
      </c>
      <c r="O127" s="4">
        <f t="shared" ref="O127:O133" si="68">(M127-N127)/E127</f>
        <v>0.00116653377041434</v>
      </c>
    </row>
    <row r="128" spans="1:15">
      <c r="A128" s="13"/>
      <c r="B128" s="14"/>
      <c r="C128" s="67"/>
      <c r="D128" s="15" t="s">
        <v>193</v>
      </c>
      <c r="E128" s="16">
        <v>497.124</v>
      </c>
      <c r="F128" s="17"/>
      <c r="G128" s="73">
        <v>0</v>
      </c>
      <c r="H128" s="74">
        <f t="shared" si="64"/>
        <v>0</v>
      </c>
      <c r="I128" s="4"/>
      <c r="J128" s="11"/>
      <c r="K128" s="11">
        <f t="shared" si="67"/>
        <v>0</v>
      </c>
      <c r="L128" s="11">
        <f t="shared" ref="L128:L133" si="69">L127+K128</f>
        <v>63.294382026</v>
      </c>
      <c r="M128" s="49">
        <v>19.4121</v>
      </c>
      <c r="N128" s="11">
        <f>M129</f>
        <v>19.7243</v>
      </c>
      <c r="O128" s="4">
        <f t="shared" si="68"/>
        <v>-0.000628012326904355</v>
      </c>
    </row>
    <row r="129" spans="1:15">
      <c r="A129" s="13"/>
      <c r="B129" s="14"/>
      <c r="C129" s="67"/>
      <c r="D129" s="15" t="s">
        <v>194</v>
      </c>
      <c r="E129" s="16">
        <v>278.743</v>
      </c>
      <c r="F129" s="17"/>
      <c r="G129" s="73">
        <v>0</v>
      </c>
      <c r="H129" s="74">
        <f t="shared" si="64"/>
        <v>0</v>
      </c>
      <c r="I129" s="4"/>
      <c r="J129" s="11"/>
      <c r="K129" s="11">
        <f t="shared" si="67"/>
        <v>0</v>
      </c>
      <c r="L129" s="11">
        <f t="shared" si="69"/>
        <v>63.294382026</v>
      </c>
      <c r="M129" s="49">
        <v>19.7243</v>
      </c>
      <c r="N129" s="11">
        <f>M130</f>
        <v>19.7498</v>
      </c>
      <c r="O129" s="4">
        <f t="shared" si="68"/>
        <v>-9.14821179365974e-5</v>
      </c>
    </row>
    <row r="130" spans="1:17">
      <c r="A130" s="13"/>
      <c r="B130" s="14"/>
      <c r="C130" s="67"/>
      <c r="D130" s="15" t="s">
        <v>195</v>
      </c>
      <c r="E130" s="16">
        <v>526.643</v>
      </c>
      <c r="F130" s="17"/>
      <c r="G130" s="73">
        <v>0</v>
      </c>
      <c r="H130" s="74">
        <f t="shared" si="64"/>
        <v>0</v>
      </c>
      <c r="I130" s="4" t="s">
        <v>170</v>
      </c>
      <c r="J130" s="11">
        <f>D109</f>
        <v>18.871861965</v>
      </c>
      <c r="K130" s="11">
        <f t="shared" si="67"/>
        <v>18.871861965</v>
      </c>
      <c r="L130" s="11">
        <f t="shared" si="69"/>
        <v>82.166243991</v>
      </c>
      <c r="M130" s="49">
        <v>19.7498</v>
      </c>
      <c r="N130" s="11">
        <f>M131</f>
        <v>19.7499</v>
      </c>
      <c r="O130" s="4">
        <f t="shared" si="68"/>
        <v>-1.89881950390999e-7</v>
      </c>
      <c r="Q130" s="12">
        <f>SUM(E126:E130)</f>
        <v>1935.883</v>
      </c>
    </row>
    <row r="131" spans="1:15">
      <c r="A131" s="13"/>
      <c r="B131" s="14"/>
      <c r="C131" s="67"/>
      <c r="D131" s="15" t="s">
        <v>196</v>
      </c>
      <c r="E131" s="16">
        <v>493.897</v>
      </c>
      <c r="F131" s="17"/>
      <c r="G131" s="73">
        <v>0</v>
      </c>
      <c r="H131" s="74">
        <f t="shared" si="64"/>
        <v>0</v>
      </c>
      <c r="I131" s="4" t="s">
        <v>175</v>
      </c>
      <c r="J131" s="11">
        <f>D114</f>
        <v>14.856019368</v>
      </c>
      <c r="K131" s="11">
        <f t="shared" si="67"/>
        <v>14.856019368</v>
      </c>
      <c r="L131" s="11">
        <f t="shared" si="69"/>
        <v>97.022263359</v>
      </c>
      <c r="M131" s="49">
        <v>19.7499</v>
      </c>
      <c r="N131" s="11">
        <f>M132</f>
        <v>19.7363</v>
      </c>
      <c r="O131" s="4">
        <f t="shared" si="68"/>
        <v>2.75361057062511e-5</v>
      </c>
    </row>
    <row r="132" spans="1:15">
      <c r="A132" s="13"/>
      <c r="B132" s="14"/>
      <c r="C132" s="67"/>
      <c r="D132" s="15" t="s">
        <v>197</v>
      </c>
      <c r="E132" s="16">
        <v>880.582</v>
      </c>
      <c r="F132" s="17"/>
      <c r="G132" s="73">
        <v>0</v>
      </c>
      <c r="H132" s="74">
        <f t="shared" ref="H132:H137" si="70">G132*$B$134</f>
        <v>0</v>
      </c>
      <c r="I132" s="4" t="s">
        <v>181</v>
      </c>
      <c r="J132" s="11">
        <f>D119</f>
        <v>27.81784476</v>
      </c>
      <c r="K132" s="11">
        <f t="shared" si="67"/>
        <v>27.81784476</v>
      </c>
      <c r="L132" s="11">
        <f t="shared" si="69"/>
        <v>124.840108119</v>
      </c>
      <c r="M132" s="49">
        <v>19.7363</v>
      </c>
      <c r="N132" s="11">
        <f>M133</f>
        <v>19.6989</v>
      </c>
      <c r="O132" s="4">
        <f t="shared" si="68"/>
        <v>4.24719106227491e-5</v>
      </c>
    </row>
    <row r="133" spans="1:15">
      <c r="A133" s="13"/>
      <c r="B133" s="14"/>
      <c r="C133" s="67"/>
      <c r="D133" s="15" t="s">
        <v>198</v>
      </c>
      <c r="E133" s="16">
        <v>325.808</v>
      </c>
      <c r="F133" s="17"/>
      <c r="G133" s="73">
        <v>0</v>
      </c>
      <c r="H133" s="74">
        <f t="shared" si="70"/>
        <v>0</v>
      </c>
      <c r="I133" s="4" t="s">
        <v>186</v>
      </c>
      <c r="J133" s="11">
        <f>D124</f>
        <v>65.569424636</v>
      </c>
      <c r="K133" s="11">
        <f t="shared" si="67"/>
        <v>65.569424636</v>
      </c>
      <c r="L133" s="11">
        <f t="shared" si="69"/>
        <v>190.409532755</v>
      </c>
      <c r="M133" s="49">
        <v>19.6989</v>
      </c>
      <c r="N133" s="49">
        <v>19.6816</v>
      </c>
      <c r="O133" s="4">
        <f t="shared" si="68"/>
        <v>5.30987575504554e-5</v>
      </c>
    </row>
    <row r="134" spans="1:15">
      <c r="A134" s="68" t="s">
        <v>129</v>
      </c>
      <c r="B134" s="5">
        <v>0.393</v>
      </c>
      <c r="C134" s="21" t="s">
        <v>28</v>
      </c>
      <c r="D134" s="32">
        <f>SUM(K126:K133,C126)</f>
        <v>190.409532755</v>
      </c>
      <c r="E134" s="33"/>
      <c r="F134" s="34" t="s">
        <v>29</v>
      </c>
      <c r="G134" s="75">
        <v>0</v>
      </c>
      <c r="H134" s="76"/>
      <c r="I134" s="5"/>
      <c r="J134" s="25"/>
      <c r="K134" s="25"/>
      <c r="L134" s="25"/>
      <c r="M134" s="25"/>
      <c r="N134" s="25"/>
      <c r="O134" s="5"/>
    </row>
    <row r="135" spans="4:15">
      <c r="D135" s="15" t="s">
        <v>7</v>
      </c>
      <c r="E135" s="16" t="s">
        <v>8</v>
      </c>
      <c r="F135" s="17" t="s">
        <v>9</v>
      </c>
      <c r="G135" s="73" t="s">
        <v>10</v>
      </c>
      <c r="H135" s="74" t="s">
        <v>11</v>
      </c>
      <c r="I135" s="4" t="s">
        <v>12</v>
      </c>
      <c r="J135" s="11" t="s">
        <v>13</v>
      </c>
      <c r="K135" s="11" t="s">
        <v>14</v>
      </c>
      <c r="L135" s="11" t="s">
        <v>15</v>
      </c>
      <c r="M135" s="11" t="s">
        <v>16</v>
      </c>
      <c r="N135" s="11" t="s">
        <v>17</v>
      </c>
      <c r="O135" s="4" t="s">
        <v>18</v>
      </c>
    </row>
    <row r="136" s="7" customFormat="1" spans="1:70">
      <c r="A136" s="58" t="s">
        <v>199</v>
      </c>
      <c r="B136" s="4" t="s">
        <v>19</v>
      </c>
      <c r="C136" s="11">
        <f>L133</f>
        <v>190.409532755</v>
      </c>
      <c r="D136" s="18" t="s">
        <v>200</v>
      </c>
      <c r="E136" s="16">
        <v>325.808</v>
      </c>
      <c r="F136" s="17"/>
      <c r="G136" s="73">
        <v>0</v>
      </c>
      <c r="H136" s="74"/>
      <c r="I136" s="4"/>
      <c r="J136" s="11"/>
      <c r="K136" s="11">
        <f t="shared" ref="K136:K141" si="71">SUM(H136,J136)</f>
        <v>0</v>
      </c>
      <c r="L136" s="11">
        <f>K136+C136</f>
        <v>190.409532755</v>
      </c>
      <c r="M136" s="49">
        <v>19.6989</v>
      </c>
      <c r="N136" s="49">
        <v>19.6816</v>
      </c>
      <c r="O136" s="4">
        <f t="shared" ref="O136:O140" si="72">(M136-N136)/E136</f>
        <v>5.30987575504554e-5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</row>
    <row r="137" s="7" customFormat="1" spans="1:70">
      <c r="A137" s="58"/>
      <c r="B137" s="4"/>
      <c r="C137" s="11" t="s">
        <v>201</v>
      </c>
      <c r="D137" s="15" t="s">
        <v>202</v>
      </c>
      <c r="E137" s="16">
        <v>556.75</v>
      </c>
      <c r="F137" s="17"/>
      <c r="G137" s="73">
        <v>0</v>
      </c>
      <c r="H137" s="74">
        <f t="shared" si="70"/>
        <v>0</v>
      </c>
      <c r="I137" s="4"/>
      <c r="J137" s="11"/>
      <c r="K137" s="11">
        <f t="shared" si="71"/>
        <v>0</v>
      </c>
      <c r="L137" s="11">
        <f>L136+K137</f>
        <v>190.409532755</v>
      </c>
      <c r="M137" s="49">
        <v>19.6816</v>
      </c>
      <c r="N137" s="11">
        <v>19.4455</v>
      </c>
      <c r="O137" s="4">
        <f t="shared" si="72"/>
        <v>0.000424068253255501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</row>
    <row r="138" s="7" customFormat="1" spans="1:70">
      <c r="A138" s="59"/>
      <c r="B138" s="5"/>
      <c r="C138" s="21" t="s">
        <v>28</v>
      </c>
      <c r="D138" s="32">
        <f>SUM(K136:K137,C136)</f>
        <v>190.409532755</v>
      </c>
      <c r="E138" s="33"/>
      <c r="F138" s="34" t="s">
        <v>29</v>
      </c>
      <c r="G138" s="75">
        <v>0</v>
      </c>
      <c r="H138" s="76"/>
      <c r="I138" s="5"/>
      <c r="J138" s="25"/>
      <c r="K138" s="25"/>
      <c r="L138" s="25"/>
      <c r="M138" s="25"/>
      <c r="N138" s="25"/>
      <c r="O138" s="5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</row>
    <row r="139" s="7" customFormat="1" customHeight="1" spans="1:70">
      <c r="A139" s="69"/>
      <c r="B139" s="2"/>
      <c r="C139" s="8"/>
      <c r="D139" s="15" t="s">
        <v>7</v>
      </c>
      <c r="E139" s="16" t="s">
        <v>8</v>
      </c>
      <c r="F139" s="17" t="s">
        <v>9</v>
      </c>
      <c r="G139" s="73" t="s">
        <v>10</v>
      </c>
      <c r="H139" s="74" t="s">
        <v>11</v>
      </c>
      <c r="I139" s="4" t="s">
        <v>12</v>
      </c>
      <c r="J139" s="11" t="s">
        <v>13</v>
      </c>
      <c r="K139" s="11" t="s">
        <v>14</v>
      </c>
      <c r="L139" s="11" t="s">
        <v>15</v>
      </c>
      <c r="M139" s="11" t="s">
        <v>16</v>
      </c>
      <c r="N139" s="11" t="s">
        <v>17</v>
      </c>
      <c r="O139" s="4" t="s">
        <v>18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</row>
    <row r="140" s="4" customFormat="1" customHeight="1" spans="1:71">
      <c r="A140" s="13" t="s">
        <v>203</v>
      </c>
      <c r="B140" s="14" t="s">
        <v>19</v>
      </c>
      <c r="C140" s="11">
        <v>0</v>
      </c>
      <c r="D140" s="18" t="s">
        <v>20</v>
      </c>
      <c r="E140" s="43">
        <v>249.412</v>
      </c>
      <c r="F140" s="44"/>
      <c r="G140" s="73">
        <v>0</v>
      </c>
      <c r="H140" s="74">
        <f>G140*$B$185</f>
        <v>0</v>
      </c>
      <c r="I140" s="4" t="s">
        <v>204</v>
      </c>
      <c r="J140" s="11">
        <f>C191</f>
        <v>1.389</v>
      </c>
      <c r="K140" s="11">
        <f t="shared" si="71"/>
        <v>1.389</v>
      </c>
      <c r="L140" s="11">
        <f>K140+C140</f>
        <v>1.389</v>
      </c>
      <c r="M140" s="49">
        <v>20.5596</v>
      </c>
      <c r="N140" s="11">
        <f>M141</f>
        <v>20.3054</v>
      </c>
      <c r="O140" s="4">
        <f t="shared" si="72"/>
        <v>0.0010191971517008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4"/>
    </row>
    <row r="141" s="4" customFormat="1" customHeight="1" spans="1:71">
      <c r="A141" s="13"/>
      <c r="B141" s="14"/>
      <c r="C141" s="11" t="s">
        <v>205</v>
      </c>
      <c r="D141" s="15" t="s">
        <v>206</v>
      </c>
      <c r="E141" s="16">
        <v>141.163</v>
      </c>
      <c r="F141" s="17">
        <v>152</v>
      </c>
      <c r="G141" s="73">
        <v>2.308038</v>
      </c>
      <c r="H141" s="74">
        <f>G141*$B$185</f>
        <v>2.109546732</v>
      </c>
      <c r="J141" s="11"/>
      <c r="K141" s="11">
        <f t="shared" si="71"/>
        <v>2.109546732</v>
      </c>
      <c r="L141" s="11">
        <f>L140+K141</f>
        <v>3.498546732</v>
      </c>
      <c r="M141" s="49">
        <v>20.3054</v>
      </c>
      <c r="N141" s="11">
        <f>M142</f>
        <v>20.1629</v>
      </c>
      <c r="O141" s="4">
        <f>(M141-N141)/E141</f>
        <v>0.00100947132038847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4"/>
    </row>
    <row r="142" s="4" customFormat="1" customHeight="1" spans="1:71">
      <c r="A142" s="13"/>
      <c r="B142" s="14"/>
      <c r="C142" s="11"/>
      <c r="D142" s="15" t="s">
        <v>207</v>
      </c>
      <c r="E142" s="16">
        <v>169.947</v>
      </c>
      <c r="F142" s="17" t="s">
        <v>208</v>
      </c>
      <c r="G142" s="73">
        <v>5.854896</v>
      </c>
      <c r="H142" s="74">
        <f t="shared" ref="H142:H150" si="73">G142*$B$185</f>
        <v>5.351374944</v>
      </c>
      <c r="J142" s="11"/>
      <c r="K142" s="11">
        <f t="shared" ref="K142:K147" si="74">SUM(H142,J142)</f>
        <v>5.351374944</v>
      </c>
      <c r="L142" s="11">
        <f>L141+K142</f>
        <v>8.849921676</v>
      </c>
      <c r="M142" s="49">
        <v>20.1629</v>
      </c>
      <c r="N142" s="11">
        <f t="shared" ref="N142:N150" si="75">M143</f>
        <v>20.0431</v>
      </c>
      <c r="O142" s="4">
        <f t="shared" ref="O142:O147" si="76">(M142-N142)/E142</f>
        <v>0.000704925653291917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4"/>
    </row>
    <row r="143" s="4" customFormat="1" customHeight="1" spans="1:71">
      <c r="A143" s="13"/>
      <c r="B143" s="14"/>
      <c r="C143" s="11"/>
      <c r="D143" s="15" t="s">
        <v>209</v>
      </c>
      <c r="E143" s="16">
        <v>156.67</v>
      </c>
      <c r="F143" s="17" t="s">
        <v>210</v>
      </c>
      <c r="G143" s="73">
        <v>5.561739</v>
      </c>
      <c r="H143" s="74">
        <f t="shared" si="73"/>
        <v>5.083429446</v>
      </c>
      <c r="J143" s="11"/>
      <c r="K143" s="11">
        <f t="shared" si="74"/>
        <v>5.083429446</v>
      </c>
      <c r="L143" s="11">
        <f t="shared" ref="L143:L151" si="77">L142+K143</f>
        <v>13.933351122</v>
      </c>
      <c r="M143" s="82">
        <v>20.0431</v>
      </c>
      <c r="N143" s="11">
        <f t="shared" si="75"/>
        <v>19.8705</v>
      </c>
      <c r="O143" s="4">
        <f t="shared" si="76"/>
        <v>0.00110167868768749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4"/>
    </row>
    <row r="144" s="4" customFormat="1" customHeight="1" spans="1:71">
      <c r="A144" s="13"/>
      <c r="B144" s="14"/>
      <c r="C144" s="11"/>
      <c r="D144" s="81" t="s">
        <v>211</v>
      </c>
      <c r="E144" s="16">
        <v>349.917</v>
      </c>
      <c r="F144" s="17" t="s">
        <v>212</v>
      </c>
      <c r="G144" s="73">
        <v>15.595953</v>
      </c>
      <c r="H144" s="74">
        <f t="shared" si="73"/>
        <v>14.254701042</v>
      </c>
      <c r="J144" s="11"/>
      <c r="K144" s="11">
        <f t="shared" si="74"/>
        <v>14.254701042</v>
      </c>
      <c r="L144" s="11">
        <f t="shared" si="77"/>
        <v>28.188052164</v>
      </c>
      <c r="M144" s="82">
        <v>19.8705</v>
      </c>
      <c r="N144" s="49">
        <v>19.6013</v>
      </c>
      <c r="O144" s="4">
        <f t="shared" si="76"/>
        <v>0.000769325297141898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4"/>
    </row>
    <row r="145" s="5" customFormat="1" customHeight="1" spans="1:71">
      <c r="A145" s="13"/>
      <c r="B145" s="20"/>
      <c r="C145" s="21" t="s">
        <v>28</v>
      </c>
      <c r="D145" s="32">
        <f>SUM(K140:K144,C140)</f>
        <v>28.188052164</v>
      </c>
      <c r="E145" s="33"/>
      <c r="F145" s="34" t="s">
        <v>29</v>
      </c>
      <c r="G145" s="75">
        <v>29.320626</v>
      </c>
      <c r="H145" s="76"/>
      <c r="J145" s="25"/>
      <c r="K145" s="25"/>
      <c r="L145" s="25"/>
      <c r="M145" s="25"/>
      <c r="N145" s="25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20"/>
    </row>
    <row r="146" s="2" customFormat="1" customHeight="1" spans="1:70">
      <c r="A146" s="13"/>
      <c r="C146" s="8"/>
      <c r="D146" s="15" t="s">
        <v>7</v>
      </c>
      <c r="E146" s="16" t="s">
        <v>8</v>
      </c>
      <c r="F146" s="17" t="s">
        <v>9</v>
      </c>
      <c r="G146" s="73" t="s">
        <v>10</v>
      </c>
      <c r="H146" s="74" t="s">
        <v>11</v>
      </c>
      <c r="I146" s="4" t="s">
        <v>12</v>
      </c>
      <c r="J146" s="11" t="s">
        <v>13</v>
      </c>
      <c r="K146" s="11" t="s">
        <v>14</v>
      </c>
      <c r="L146" s="11" t="s">
        <v>15</v>
      </c>
      <c r="M146" s="11" t="s">
        <v>16</v>
      </c>
      <c r="N146" s="11" t="s">
        <v>17</v>
      </c>
      <c r="O146" s="4" t="s">
        <v>18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</row>
    <row r="147" s="4" customFormat="1" customHeight="1" spans="1:71">
      <c r="A147" s="13"/>
      <c r="B147" s="14" t="s">
        <v>19</v>
      </c>
      <c r="C147" s="11">
        <v>0</v>
      </c>
      <c r="D147" s="18" t="s">
        <v>20</v>
      </c>
      <c r="E147" s="43">
        <v>306.045</v>
      </c>
      <c r="F147" s="44">
        <v>164</v>
      </c>
      <c r="G147" s="73">
        <v>6.37202</v>
      </c>
      <c r="H147" s="74">
        <f t="shared" si="73"/>
        <v>5.82402628</v>
      </c>
      <c r="J147" s="11"/>
      <c r="K147" s="11">
        <f t="shared" si="74"/>
        <v>5.82402628</v>
      </c>
      <c r="L147" s="11">
        <f>K147+C147</f>
        <v>5.82402628</v>
      </c>
      <c r="M147" s="49">
        <v>21.4399</v>
      </c>
      <c r="N147" s="11">
        <f t="shared" si="75"/>
        <v>21.0407</v>
      </c>
      <c r="O147" s="4">
        <f t="shared" si="76"/>
        <v>0.00130438334231894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4"/>
    </row>
    <row r="148" s="4" customFormat="1" customHeight="1" spans="1:71">
      <c r="A148" s="13"/>
      <c r="B148" s="14"/>
      <c r="C148" s="11" t="s">
        <v>213</v>
      </c>
      <c r="D148" s="15" t="s">
        <v>214</v>
      </c>
      <c r="E148" s="39">
        <v>267.254</v>
      </c>
      <c r="F148" s="40">
        <v>163</v>
      </c>
      <c r="G148" s="73">
        <v>8.823093</v>
      </c>
      <c r="H148" s="74">
        <f t="shared" si="73"/>
        <v>8.064307002</v>
      </c>
      <c r="J148" s="11"/>
      <c r="K148" s="11">
        <f t="shared" ref="K148:K153" si="78">SUM(H148,J148)</f>
        <v>8.064307002</v>
      </c>
      <c r="L148" s="11">
        <f t="shared" si="77"/>
        <v>13.888333282</v>
      </c>
      <c r="M148" s="49">
        <v>21.0407</v>
      </c>
      <c r="N148" s="11">
        <f t="shared" si="75"/>
        <v>20.7817</v>
      </c>
      <c r="O148" s="4">
        <f t="shared" ref="O148:O153" si="79">(M148-N148)/E148</f>
        <v>0.00096911552306046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4"/>
    </row>
    <row r="149" s="4" customFormat="1" customHeight="1" spans="1:71">
      <c r="A149" s="13"/>
      <c r="B149" s="14"/>
      <c r="C149" s="11"/>
      <c r="D149" s="15" t="s">
        <v>215</v>
      </c>
      <c r="E149" s="39">
        <v>225.424</v>
      </c>
      <c r="F149" s="40" t="s">
        <v>216</v>
      </c>
      <c r="G149" s="73">
        <v>13.912096</v>
      </c>
      <c r="H149" s="74">
        <f t="shared" si="73"/>
        <v>12.715655744</v>
      </c>
      <c r="J149" s="11"/>
      <c r="K149" s="11">
        <f t="shared" si="78"/>
        <v>12.715655744</v>
      </c>
      <c r="L149" s="11">
        <f t="shared" si="77"/>
        <v>26.603989026</v>
      </c>
      <c r="M149" s="49">
        <v>20.7817</v>
      </c>
      <c r="N149" s="11">
        <f t="shared" si="75"/>
        <v>20.5263</v>
      </c>
      <c r="O149" s="4">
        <f t="shared" si="79"/>
        <v>0.00113297608063029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4"/>
    </row>
    <row r="150" s="4" customFormat="1" customHeight="1" spans="1:71">
      <c r="A150" s="13"/>
      <c r="B150" s="14"/>
      <c r="C150" s="11"/>
      <c r="D150" s="15" t="s">
        <v>217</v>
      </c>
      <c r="E150" s="39">
        <v>209.171</v>
      </c>
      <c r="F150" s="40">
        <v>157</v>
      </c>
      <c r="G150" s="73">
        <v>4.395927</v>
      </c>
      <c r="H150" s="74">
        <f t="shared" si="73"/>
        <v>4.017877278</v>
      </c>
      <c r="J150" s="11"/>
      <c r="K150" s="11">
        <f t="shared" si="78"/>
        <v>4.017877278</v>
      </c>
      <c r="L150" s="11">
        <f t="shared" si="77"/>
        <v>30.621866304</v>
      </c>
      <c r="M150" s="49">
        <v>20.5263</v>
      </c>
      <c r="N150" s="11">
        <f t="shared" si="75"/>
        <v>20.2782</v>
      </c>
      <c r="O150" s="4">
        <f t="shared" si="79"/>
        <v>0.00118611088535218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4"/>
    </row>
    <row r="151" s="4" customFormat="1" customHeight="1" spans="1:71">
      <c r="A151" s="13"/>
      <c r="B151" s="14"/>
      <c r="C151" s="11"/>
      <c r="D151" s="15" t="s">
        <v>218</v>
      </c>
      <c r="E151" s="39">
        <v>114.522</v>
      </c>
      <c r="F151" s="40">
        <v>161</v>
      </c>
      <c r="G151" s="73">
        <v>6.693337</v>
      </c>
      <c r="H151" s="74">
        <f t="shared" ref="H151:H156" si="80">G151*$B$185</f>
        <v>6.117710018</v>
      </c>
      <c r="J151" s="11"/>
      <c r="K151" s="11">
        <f t="shared" si="78"/>
        <v>6.117710018</v>
      </c>
      <c r="L151" s="11">
        <f t="shared" si="77"/>
        <v>36.739576322</v>
      </c>
      <c r="M151" s="49">
        <v>20.2782</v>
      </c>
      <c r="N151" s="11">
        <f t="shared" ref="N151:N161" si="81">M152</f>
        <v>20.2652</v>
      </c>
      <c r="O151" s="4">
        <f t="shared" si="79"/>
        <v>0.000113515307102549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4"/>
    </row>
    <row r="152" s="4" customFormat="1" customHeight="1" spans="1:71">
      <c r="A152" s="13"/>
      <c r="B152" s="14"/>
      <c r="C152" s="11"/>
      <c r="D152" s="15" t="s">
        <v>219</v>
      </c>
      <c r="E152" s="39">
        <v>193.32</v>
      </c>
      <c r="F152" s="40" t="s">
        <v>220</v>
      </c>
      <c r="G152" s="73">
        <v>11.781804</v>
      </c>
      <c r="H152" s="74">
        <f t="shared" si="80"/>
        <v>10.768568856</v>
      </c>
      <c r="J152" s="11"/>
      <c r="K152" s="11">
        <f t="shared" si="78"/>
        <v>10.768568856</v>
      </c>
      <c r="L152" s="11">
        <f t="shared" ref="L152:L157" si="82">L151+K152</f>
        <v>47.508145178</v>
      </c>
      <c r="M152" s="49">
        <v>20.2652</v>
      </c>
      <c r="N152" s="11">
        <f t="shared" si="81"/>
        <v>20.0099</v>
      </c>
      <c r="O152" s="4">
        <f t="shared" si="79"/>
        <v>0.00132060831781503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4"/>
    </row>
    <row r="153" s="4" customFormat="1" customHeight="1" spans="1:71">
      <c r="A153" s="13"/>
      <c r="B153" s="14"/>
      <c r="C153" s="11"/>
      <c r="D153" s="15" t="s">
        <v>221</v>
      </c>
      <c r="E153" s="39">
        <v>172.682</v>
      </c>
      <c r="F153" s="40" t="s">
        <v>222</v>
      </c>
      <c r="G153" s="73">
        <v>14.6409</v>
      </c>
      <c r="H153" s="74">
        <f t="shared" si="80"/>
        <v>13.3817826</v>
      </c>
      <c r="J153" s="11"/>
      <c r="K153" s="11">
        <f t="shared" si="78"/>
        <v>13.3817826</v>
      </c>
      <c r="L153" s="11">
        <f t="shared" si="82"/>
        <v>60.889927778</v>
      </c>
      <c r="M153" s="49">
        <v>20.0099</v>
      </c>
      <c r="N153" s="49">
        <v>19.6722</v>
      </c>
      <c r="O153" s="4">
        <f t="shared" si="79"/>
        <v>0.00195561784088671</v>
      </c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4"/>
    </row>
    <row r="154" s="5" customFormat="1" customHeight="1" spans="1:71">
      <c r="A154" s="13"/>
      <c r="B154" s="20"/>
      <c r="C154" s="21" t="s">
        <v>28</v>
      </c>
      <c r="D154" s="32">
        <f>SUM(K147:K153,C147)</f>
        <v>60.889927778</v>
      </c>
      <c r="E154" s="33"/>
      <c r="F154" s="34" t="s">
        <v>29</v>
      </c>
      <c r="G154" s="75">
        <v>66.619177</v>
      </c>
      <c r="H154" s="76"/>
      <c r="J154" s="25"/>
      <c r="K154" s="25"/>
      <c r="L154" s="25"/>
      <c r="M154" s="25"/>
      <c r="N154" s="25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20"/>
    </row>
    <row r="155" s="2" customFormat="1" customHeight="1" spans="1:70">
      <c r="A155" s="13"/>
      <c r="C155" s="8"/>
      <c r="D155" s="15" t="s">
        <v>7</v>
      </c>
      <c r="E155" s="16" t="s">
        <v>8</v>
      </c>
      <c r="F155" s="17" t="s">
        <v>9</v>
      </c>
      <c r="G155" s="73" t="s">
        <v>10</v>
      </c>
      <c r="H155" s="74" t="s">
        <v>11</v>
      </c>
      <c r="I155" s="4" t="s">
        <v>12</v>
      </c>
      <c r="J155" s="11" t="s">
        <v>13</v>
      </c>
      <c r="K155" s="11" t="s">
        <v>14</v>
      </c>
      <c r="L155" s="11" t="s">
        <v>15</v>
      </c>
      <c r="M155" s="11" t="s">
        <v>16</v>
      </c>
      <c r="N155" s="11" t="s">
        <v>17</v>
      </c>
      <c r="O155" s="4" t="s">
        <v>18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</row>
    <row r="156" s="4" customFormat="1" customHeight="1" spans="1:71">
      <c r="A156" s="13"/>
      <c r="B156" s="14" t="s">
        <v>19</v>
      </c>
      <c r="C156" s="11">
        <v>0</v>
      </c>
      <c r="D156" s="18" t="s">
        <v>20</v>
      </c>
      <c r="E156" s="43">
        <v>260.412</v>
      </c>
      <c r="F156" s="44">
        <v>169</v>
      </c>
      <c r="G156" s="73">
        <v>2.86</v>
      </c>
      <c r="H156" s="74">
        <f t="shared" si="80"/>
        <v>2.61404</v>
      </c>
      <c r="J156" s="11"/>
      <c r="K156" s="11">
        <f>SUM(H156,J156)</f>
        <v>2.61404</v>
      </c>
      <c r="L156" s="11">
        <f>K156+C156</f>
        <v>2.61404</v>
      </c>
      <c r="M156" s="49">
        <v>21.8468</v>
      </c>
      <c r="N156" s="11">
        <f t="shared" si="81"/>
        <v>21.6901</v>
      </c>
      <c r="O156" s="4">
        <f>(M156-N156)/E156</f>
        <v>0.000601738783158997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4"/>
    </row>
    <row r="157" s="6" customFormat="1" customHeight="1" spans="1:71">
      <c r="A157" s="13"/>
      <c r="B157" s="55"/>
      <c r="C157" s="37" t="s">
        <v>223</v>
      </c>
      <c r="D157" s="38" t="s">
        <v>224</v>
      </c>
      <c r="E157" s="39">
        <v>250.619</v>
      </c>
      <c r="F157" s="40" t="s">
        <v>225</v>
      </c>
      <c r="G157" s="77">
        <v>7.316124</v>
      </c>
      <c r="H157" s="74">
        <f t="shared" ref="H157:H162" si="83">G157*$B$185</f>
        <v>6.686937336</v>
      </c>
      <c r="J157" s="37"/>
      <c r="K157" s="11">
        <f t="shared" ref="K157:K165" si="84">SUM(H157,J157)</f>
        <v>6.686937336</v>
      </c>
      <c r="L157" s="11">
        <f t="shared" si="82"/>
        <v>9.300977336</v>
      </c>
      <c r="M157" s="49">
        <v>21.6901</v>
      </c>
      <c r="N157" s="11">
        <f t="shared" si="81"/>
        <v>21.4097</v>
      </c>
      <c r="O157" s="4">
        <f t="shared" ref="O157:O165" si="85">(M157-N157)/E157</f>
        <v>0.00111882977747098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55"/>
    </row>
    <row r="158" s="6" customFormat="1" customHeight="1" spans="1:71">
      <c r="A158" s="13"/>
      <c r="B158" s="55"/>
      <c r="C158" s="37"/>
      <c r="D158" s="38" t="s">
        <v>226</v>
      </c>
      <c r="E158" s="39">
        <v>164.588</v>
      </c>
      <c r="F158" s="40" t="s">
        <v>227</v>
      </c>
      <c r="G158" s="77">
        <v>7.767743</v>
      </c>
      <c r="H158" s="74">
        <f t="shared" si="83"/>
        <v>7.099717102</v>
      </c>
      <c r="J158" s="37"/>
      <c r="K158" s="11">
        <f t="shared" si="84"/>
        <v>7.099717102</v>
      </c>
      <c r="L158" s="11">
        <f t="shared" ref="L158:L165" si="86">L157+K158</f>
        <v>16.400694438</v>
      </c>
      <c r="M158" s="49">
        <v>21.4097</v>
      </c>
      <c r="N158" s="11">
        <f t="shared" si="81"/>
        <v>21.2252</v>
      </c>
      <c r="O158" s="4">
        <f t="shared" si="85"/>
        <v>0.00112098087345371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55"/>
    </row>
    <row r="159" s="6" customFormat="1" customHeight="1" spans="1:71">
      <c r="A159" s="13"/>
      <c r="B159" s="55"/>
      <c r="C159" s="37"/>
      <c r="D159" s="38" t="s">
        <v>228</v>
      </c>
      <c r="E159" s="39">
        <v>139.771</v>
      </c>
      <c r="F159" s="40" t="s">
        <v>229</v>
      </c>
      <c r="G159" s="77">
        <v>3.141217</v>
      </c>
      <c r="H159" s="74">
        <f t="shared" si="83"/>
        <v>2.871072338</v>
      </c>
      <c r="J159" s="37"/>
      <c r="K159" s="11">
        <f t="shared" si="84"/>
        <v>2.871072338</v>
      </c>
      <c r="L159" s="11">
        <f t="shared" si="86"/>
        <v>19.271766776</v>
      </c>
      <c r="M159" s="49">
        <v>21.2252</v>
      </c>
      <c r="N159" s="11">
        <f t="shared" si="81"/>
        <v>21.0678</v>
      </c>
      <c r="O159" s="4">
        <f t="shared" si="85"/>
        <v>0.00112612773751352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55"/>
    </row>
    <row r="160" s="6" customFormat="1" customHeight="1" spans="1:71">
      <c r="A160" s="13"/>
      <c r="B160" s="55"/>
      <c r="C160" s="37"/>
      <c r="D160" s="38" t="s">
        <v>230</v>
      </c>
      <c r="E160" s="39">
        <v>178.634</v>
      </c>
      <c r="F160" s="40" t="s">
        <v>231</v>
      </c>
      <c r="G160" s="77">
        <v>6.551909</v>
      </c>
      <c r="H160" s="74">
        <f t="shared" si="83"/>
        <v>5.988444826</v>
      </c>
      <c r="J160" s="37"/>
      <c r="K160" s="11">
        <f t="shared" si="84"/>
        <v>5.988444826</v>
      </c>
      <c r="L160" s="11">
        <f t="shared" si="86"/>
        <v>25.260211602</v>
      </c>
      <c r="M160" s="49">
        <v>21.0678</v>
      </c>
      <c r="N160" s="11">
        <f t="shared" si="81"/>
        <v>20.8072</v>
      </c>
      <c r="O160" s="4">
        <f t="shared" si="85"/>
        <v>0.00145884881937367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55"/>
    </row>
    <row r="161" s="6" customFormat="1" customHeight="1" spans="1:71">
      <c r="A161" s="13"/>
      <c r="B161" s="55"/>
      <c r="C161" s="37"/>
      <c r="D161" s="38" t="s">
        <v>232</v>
      </c>
      <c r="E161" s="39">
        <v>239.42</v>
      </c>
      <c r="F161" s="40" t="s">
        <v>233</v>
      </c>
      <c r="G161" s="77">
        <v>9.553571</v>
      </c>
      <c r="H161" s="74">
        <f t="shared" si="83"/>
        <v>8.731963894</v>
      </c>
      <c r="J161" s="37"/>
      <c r="K161" s="11">
        <f t="shared" si="84"/>
        <v>8.731963894</v>
      </c>
      <c r="L161" s="11">
        <f t="shared" si="86"/>
        <v>33.992175496</v>
      </c>
      <c r="M161" s="49">
        <v>20.8072</v>
      </c>
      <c r="N161" s="11">
        <f t="shared" si="81"/>
        <v>20.8791</v>
      </c>
      <c r="O161" s="4">
        <f t="shared" si="85"/>
        <v>-0.000300309080277334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55"/>
    </row>
    <row r="162" s="6" customFormat="1" customHeight="1" spans="1:71">
      <c r="A162" s="13"/>
      <c r="B162" s="55"/>
      <c r="C162" s="37"/>
      <c r="D162" s="38" t="s">
        <v>234</v>
      </c>
      <c r="E162" s="39">
        <v>227.023</v>
      </c>
      <c r="F162" s="40" t="s">
        <v>235</v>
      </c>
      <c r="G162" s="77">
        <v>11.675795</v>
      </c>
      <c r="H162" s="74">
        <f t="shared" si="83"/>
        <v>10.67167663</v>
      </c>
      <c r="J162" s="37"/>
      <c r="K162" s="11">
        <f t="shared" si="84"/>
        <v>10.67167663</v>
      </c>
      <c r="L162" s="11">
        <f t="shared" si="86"/>
        <v>44.663852126</v>
      </c>
      <c r="M162" s="49">
        <v>20.8791</v>
      </c>
      <c r="N162" s="11">
        <f>M163</f>
        <v>20.4905</v>
      </c>
      <c r="O162" s="4">
        <f t="shared" si="85"/>
        <v>0.00171172083885774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55"/>
    </row>
    <row r="163" s="6" customFormat="1" customHeight="1" spans="1:71">
      <c r="A163" s="13"/>
      <c r="B163" s="55"/>
      <c r="C163" s="37"/>
      <c r="D163" s="38" t="s">
        <v>236</v>
      </c>
      <c r="E163" s="39">
        <v>179.915</v>
      </c>
      <c r="F163" s="40" t="s">
        <v>237</v>
      </c>
      <c r="G163" s="77">
        <v>10.278777</v>
      </c>
      <c r="H163" s="74">
        <f t="shared" ref="H163:H168" si="87">G163*$B$185</f>
        <v>9.394802178</v>
      </c>
      <c r="J163" s="37"/>
      <c r="K163" s="11">
        <f t="shared" si="84"/>
        <v>9.394802178</v>
      </c>
      <c r="L163" s="11">
        <f t="shared" si="86"/>
        <v>54.058654304</v>
      </c>
      <c r="M163" s="49">
        <v>20.4905</v>
      </c>
      <c r="N163" s="11">
        <f t="shared" ref="N163:N170" si="88">M164</f>
        <v>20.1982</v>
      </c>
      <c r="O163" s="4">
        <f t="shared" si="85"/>
        <v>0.00162465608759693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55"/>
    </row>
    <row r="164" s="6" customFormat="1" customHeight="1" spans="1:71">
      <c r="A164" s="13"/>
      <c r="B164" s="55"/>
      <c r="C164" s="37"/>
      <c r="D164" s="38" t="s">
        <v>238</v>
      </c>
      <c r="E164" s="39">
        <v>167.051</v>
      </c>
      <c r="F164" s="40" t="s">
        <v>239</v>
      </c>
      <c r="G164" s="77">
        <v>8.630563</v>
      </c>
      <c r="H164" s="74">
        <f t="shared" si="87"/>
        <v>7.888334582</v>
      </c>
      <c r="J164" s="37"/>
      <c r="K164" s="11">
        <f t="shared" si="84"/>
        <v>7.888334582</v>
      </c>
      <c r="L164" s="11">
        <f t="shared" si="86"/>
        <v>61.946988886</v>
      </c>
      <c r="M164" s="49">
        <v>20.1982</v>
      </c>
      <c r="N164" s="11">
        <f t="shared" si="88"/>
        <v>19.9017</v>
      </c>
      <c r="O164" s="4">
        <f t="shared" si="85"/>
        <v>0.00177490706430969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55"/>
    </row>
    <row r="165" s="6" customFormat="1" customHeight="1" spans="1:71">
      <c r="A165" s="13"/>
      <c r="B165" s="55"/>
      <c r="C165" s="37"/>
      <c r="D165" s="38" t="s">
        <v>240</v>
      </c>
      <c r="E165" s="39">
        <v>146.103</v>
      </c>
      <c r="F165" s="40" t="s">
        <v>241</v>
      </c>
      <c r="G165" s="77">
        <v>3.851188</v>
      </c>
      <c r="H165" s="74">
        <f t="shared" si="87"/>
        <v>3.519985832</v>
      </c>
      <c r="J165" s="37"/>
      <c r="K165" s="11">
        <f t="shared" si="84"/>
        <v>3.519985832</v>
      </c>
      <c r="L165" s="11">
        <f t="shared" si="86"/>
        <v>65.466974718</v>
      </c>
      <c r="M165" s="49">
        <v>19.9017</v>
      </c>
      <c r="N165" s="49">
        <v>19.6139</v>
      </c>
      <c r="O165" s="4">
        <f t="shared" si="85"/>
        <v>0.00196984319281603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55"/>
    </row>
    <row r="166" s="5" customFormat="1" customHeight="1" spans="1:71">
      <c r="A166" s="13"/>
      <c r="B166" s="20"/>
      <c r="C166" s="21" t="s">
        <v>28</v>
      </c>
      <c r="D166" s="32">
        <f>SUM(K156:K165,C156)</f>
        <v>65.466974718</v>
      </c>
      <c r="E166" s="33"/>
      <c r="F166" s="34" t="s">
        <v>29</v>
      </c>
      <c r="G166" s="75">
        <v>71.626887</v>
      </c>
      <c r="H166" s="76"/>
      <c r="J166" s="25"/>
      <c r="K166" s="25"/>
      <c r="L166" s="25"/>
      <c r="M166" s="25"/>
      <c r="N166" s="25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20"/>
    </row>
    <row r="167" s="2" customFormat="1" customHeight="1" spans="1:70">
      <c r="A167" s="13"/>
      <c r="C167" s="8"/>
      <c r="D167" s="15" t="s">
        <v>7</v>
      </c>
      <c r="E167" s="16" t="s">
        <v>8</v>
      </c>
      <c r="F167" s="17" t="s">
        <v>9</v>
      </c>
      <c r="G167" s="73" t="s">
        <v>10</v>
      </c>
      <c r="H167" s="74" t="s">
        <v>11</v>
      </c>
      <c r="I167" s="4" t="s">
        <v>12</v>
      </c>
      <c r="J167" s="11" t="s">
        <v>13</v>
      </c>
      <c r="K167" s="11" t="s">
        <v>14</v>
      </c>
      <c r="L167" s="11" t="s">
        <v>15</v>
      </c>
      <c r="M167" s="11" t="s">
        <v>16</v>
      </c>
      <c r="N167" s="11" t="s">
        <v>17</v>
      </c>
      <c r="O167" s="4" t="s">
        <v>18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</row>
    <row r="168" s="4" customFormat="1" customHeight="1" spans="1:71">
      <c r="A168" s="13"/>
      <c r="B168" s="14" t="s">
        <v>19</v>
      </c>
      <c r="C168" s="11">
        <v>0</v>
      </c>
      <c r="D168" s="18" t="s">
        <v>20</v>
      </c>
      <c r="E168" s="43">
        <v>230.678</v>
      </c>
      <c r="F168" s="44">
        <v>189</v>
      </c>
      <c r="G168" s="73">
        <v>4.132799</v>
      </c>
      <c r="H168" s="74">
        <f t="shared" si="87"/>
        <v>3.777378286</v>
      </c>
      <c r="J168" s="11"/>
      <c r="K168" s="11">
        <f>SUM(H168,J168)</f>
        <v>3.777378286</v>
      </c>
      <c r="L168" s="11">
        <f>K168+C168</f>
        <v>3.777378286</v>
      </c>
      <c r="M168" s="49">
        <v>20.9289</v>
      </c>
      <c r="N168" s="11">
        <f t="shared" si="88"/>
        <v>20.6591</v>
      </c>
      <c r="O168" s="4">
        <f>(M168-N168)/E168</f>
        <v>0.00116959571350541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4"/>
    </row>
    <row r="169" s="4" customFormat="1" customHeight="1" spans="1:71">
      <c r="A169" s="13"/>
      <c r="B169" s="14"/>
      <c r="C169" s="11" t="s">
        <v>242</v>
      </c>
      <c r="D169" s="15" t="s">
        <v>243</v>
      </c>
      <c r="E169" s="16">
        <v>265.899</v>
      </c>
      <c r="F169" s="17" t="s">
        <v>244</v>
      </c>
      <c r="G169" s="73">
        <v>15.160752</v>
      </c>
      <c r="H169" s="74">
        <f t="shared" ref="H169:H175" si="89">G169*$B$185</f>
        <v>13.856927328</v>
      </c>
      <c r="J169" s="11"/>
      <c r="K169" s="11">
        <f t="shared" ref="K169:K175" si="90">SUM(H169,J169)</f>
        <v>13.856927328</v>
      </c>
      <c r="L169" s="11">
        <f>L168+K169</f>
        <v>17.634305614</v>
      </c>
      <c r="M169" s="49">
        <v>20.6591</v>
      </c>
      <c r="N169" s="11">
        <f t="shared" si="88"/>
        <v>20.2327</v>
      </c>
      <c r="O169" s="4">
        <f t="shared" ref="O169:O174" si="91">(M169-N169)/E169</f>
        <v>0.00160361641074242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4"/>
    </row>
    <row r="170" s="4" customFormat="1" customHeight="1" spans="1:71">
      <c r="A170" s="13"/>
      <c r="B170" s="14"/>
      <c r="C170" s="11"/>
      <c r="D170" s="15" t="s">
        <v>245</v>
      </c>
      <c r="E170" s="16">
        <v>177.393</v>
      </c>
      <c r="F170" s="17" t="s">
        <v>246</v>
      </c>
      <c r="G170" s="73">
        <v>12.897618</v>
      </c>
      <c r="H170" s="74">
        <f t="shared" si="89"/>
        <v>11.788422852</v>
      </c>
      <c r="J170" s="11"/>
      <c r="K170" s="11">
        <f t="shared" si="90"/>
        <v>11.788422852</v>
      </c>
      <c r="L170" s="11">
        <f t="shared" ref="L170:L175" si="92">L169+K170</f>
        <v>29.422728466</v>
      </c>
      <c r="M170" s="49">
        <v>20.2327</v>
      </c>
      <c r="N170" s="11">
        <f t="shared" si="88"/>
        <v>19.9344</v>
      </c>
      <c r="O170" s="4">
        <f t="shared" si="91"/>
        <v>0.00168157706335651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4"/>
    </row>
    <row r="171" s="4" customFormat="1" customHeight="1" spans="1:71">
      <c r="A171" s="13"/>
      <c r="B171" s="14"/>
      <c r="C171" s="11"/>
      <c r="D171" s="15" t="s">
        <v>247</v>
      </c>
      <c r="E171" s="16">
        <v>209.839</v>
      </c>
      <c r="F171" s="17" t="s">
        <v>248</v>
      </c>
      <c r="G171" s="73">
        <v>13.019179</v>
      </c>
      <c r="H171" s="74">
        <f t="shared" si="89"/>
        <v>11.899529606</v>
      </c>
      <c r="J171" s="11"/>
      <c r="K171" s="11">
        <f t="shared" si="90"/>
        <v>11.899529606</v>
      </c>
      <c r="L171" s="11">
        <f t="shared" si="92"/>
        <v>41.322258072</v>
      </c>
      <c r="M171" s="49">
        <v>19.9344</v>
      </c>
      <c r="N171" s="49">
        <v>19.517</v>
      </c>
      <c r="O171" s="4">
        <f t="shared" si="91"/>
        <v>0.00198914405806357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4"/>
    </row>
    <row r="172" s="5" customFormat="1" customHeight="1" spans="1:71">
      <c r="A172" s="13"/>
      <c r="B172" s="20"/>
      <c r="C172" s="21" t="s">
        <v>28</v>
      </c>
      <c r="D172" s="32">
        <f>SUM(K168:K171,C168)</f>
        <v>41.322258072</v>
      </c>
      <c r="E172" s="33"/>
      <c r="F172" s="34" t="s">
        <v>29</v>
      </c>
      <c r="G172" s="75">
        <v>45.210348</v>
      </c>
      <c r="H172" s="76"/>
      <c r="J172" s="25"/>
      <c r="K172" s="25"/>
      <c r="L172" s="25"/>
      <c r="M172" s="25"/>
      <c r="N172" s="25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20"/>
    </row>
    <row r="173" s="2" customFormat="1" customHeight="1" spans="1:70">
      <c r="A173" s="13"/>
      <c r="C173" s="8"/>
      <c r="D173" s="15" t="s">
        <v>7</v>
      </c>
      <c r="E173" s="16" t="s">
        <v>8</v>
      </c>
      <c r="F173" s="17" t="s">
        <v>9</v>
      </c>
      <c r="G173" s="73" t="s">
        <v>10</v>
      </c>
      <c r="H173" s="74" t="s">
        <v>11</v>
      </c>
      <c r="I173" s="4" t="s">
        <v>12</v>
      </c>
      <c r="J173" s="11" t="s">
        <v>13</v>
      </c>
      <c r="K173" s="11" t="s">
        <v>14</v>
      </c>
      <c r="L173" s="11" t="s">
        <v>15</v>
      </c>
      <c r="M173" s="11" t="s">
        <v>16</v>
      </c>
      <c r="N173" s="11" t="s">
        <v>17</v>
      </c>
      <c r="O173" s="4" t="s">
        <v>18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</row>
    <row r="174" s="4" customFormat="1" customHeight="1" spans="1:71">
      <c r="A174" s="13"/>
      <c r="B174" s="14" t="s">
        <v>19</v>
      </c>
      <c r="C174" s="11">
        <v>0</v>
      </c>
      <c r="D174" s="18" t="s">
        <v>20</v>
      </c>
      <c r="E174" s="43">
        <v>537.514</v>
      </c>
      <c r="F174" s="44" t="s">
        <v>249</v>
      </c>
      <c r="G174" s="73">
        <v>15.493991</v>
      </c>
      <c r="H174" s="74">
        <f t="shared" si="89"/>
        <v>14.161507774</v>
      </c>
      <c r="J174" s="11"/>
      <c r="K174" s="11">
        <f t="shared" si="90"/>
        <v>14.161507774</v>
      </c>
      <c r="L174" s="11">
        <f>K174+C174</f>
        <v>14.161507774</v>
      </c>
      <c r="M174" s="49">
        <v>20.4934</v>
      </c>
      <c r="N174" s="11">
        <f>M175</f>
        <v>20.0439</v>
      </c>
      <c r="O174" s="4">
        <f t="shared" si="91"/>
        <v>0.000836257288182262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4"/>
    </row>
    <row r="175" s="4" customFormat="1" customHeight="1" spans="1:71">
      <c r="A175" s="13"/>
      <c r="B175" s="14"/>
      <c r="C175" s="11" t="s">
        <v>250</v>
      </c>
      <c r="D175" s="15" t="s">
        <v>251</v>
      </c>
      <c r="E175" s="16">
        <v>313.897</v>
      </c>
      <c r="F175" s="17" t="s">
        <v>252</v>
      </c>
      <c r="G175" s="73">
        <v>22.327281</v>
      </c>
      <c r="H175" s="74">
        <f t="shared" si="89"/>
        <v>20.407134834</v>
      </c>
      <c r="J175" s="11"/>
      <c r="K175" s="11">
        <f t="shared" si="90"/>
        <v>20.407134834</v>
      </c>
      <c r="L175" s="11">
        <f t="shared" si="92"/>
        <v>34.568642608</v>
      </c>
      <c r="M175" s="49">
        <v>20.0439</v>
      </c>
      <c r="N175" s="49">
        <v>19.4455</v>
      </c>
      <c r="O175" s="4">
        <f>(M175-N175)/E175</f>
        <v>0.00190635781801037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4"/>
    </row>
    <row r="176" s="5" customFormat="1" customHeight="1" spans="1:71">
      <c r="A176" s="13"/>
      <c r="B176" s="20"/>
      <c r="C176" s="21" t="s">
        <v>28</v>
      </c>
      <c r="D176" s="32">
        <f>SUM(K174:K175,C174)</f>
        <v>34.568642608</v>
      </c>
      <c r="E176" s="33"/>
      <c r="F176" s="34" t="s">
        <v>29</v>
      </c>
      <c r="G176" s="75">
        <v>37.821272</v>
      </c>
      <c r="H176" s="76"/>
      <c r="J176" s="25"/>
      <c r="K176" s="25"/>
      <c r="L176" s="25"/>
      <c r="M176" s="25"/>
      <c r="N176" s="25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20"/>
    </row>
    <row r="177" s="2" customFormat="1" customHeight="1" spans="1:70">
      <c r="A177" s="13"/>
      <c r="C177" s="8"/>
      <c r="D177" s="15" t="s">
        <v>7</v>
      </c>
      <c r="E177" s="16" t="s">
        <v>8</v>
      </c>
      <c r="F177" s="17" t="s">
        <v>9</v>
      </c>
      <c r="G177" s="73" t="s">
        <v>10</v>
      </c>
      <c r="H177" s="74" t="s">
        <v>11</v>
      </c>
      <c r="I177" s="4" t="s">
        <v>12</v>
      </c>
      <c r="J177" s="11" t="s">
        <v>13</v>
      </c>
      <c r="K177" s="11" t="s">
        <v>14</v>
      </c>
      <c r="L177" s="11" t="s">
        <v>15</v>
      </c>
      <c r="M177" s="11" t="s">
        <v>16</v>
      </c>
      <c r="N177" s="11" t="s">
        <v>17</v>
      </c>
      <c r="O177" s="4" t="s">
        <v>18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</row>
    <row r="178" s="4" customFormat="1" customHeight="1" spans="1:71">
      <c r="A178" s="13"/>
      <c r="B178" s="14" t="s">
        <v>19</v>
      </c>
      <c r="C178" s="11">
        <f>L74</f>
        <v>323.016835865</v>
      </c>
      <c r="D178" s="18" t="s">
        <v>253</v>
      </c>
      <c r="E178" s="16">
        <v>109.685</v>
      </c>
      <c r="F178" s="17"/>
      <c r="G178" s="73">
        <v>0</v>
      </c>
      <c r="H178" s="74">
        <f>G178*$B$185</f>
        <v>0</v>
      </c>
      <c r="J178" s="11"/>
      <c r="K178" s="11">
        <f>SUM(H178,J178)</f>
        <v>0</v>
      </c>
      <c r="L178" s="11">
        <f>K178+C178</f>
        <v>323.016835865</v>
      </c>
      <c r="M178" s="49">
        <v>19.304</v>
      </c>
      <c r="N178" s="11">
        <f>M179</f>
        <v>19.4197</v>
      </c>
      <c r="O178" s="4">
        <f>(M178-N178)/E178</f>
        <v>-0.00105483885672608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4"/>
    </row>
    <row r="179" s="4" customFormat="1" customHeight="1" spans="1:71">
      <c r="A179" s="13"/>
      <c r="B179" s="14"/>
      <c r="C179" s="67" t="s">
        <v>254</v>
      </c>
      <c r="D179" s="15" t="s">
        <v>255</v>
      </c>
      <c r="E179" s="16">
        <v>521.697</v>
      </c>
      <c r="F179" s="17"/>
      <c r="G179" s="73">
        <v>0</v>
      </c>
      <c r="H179" s="74">
        <f t="shared" ref="H179:H184" si="93">G179*$B$185</f>
        <v>0</v>
      </c>
      <c r="J179" s="11"/>
      <c r="K179" s="11">
        <f t="shared" ref="K179:K184" si="94">SUM(H179,J179)</f>
        <v>0</v>
      </c>
      <c r="L179" s="11">
        <f t="shared" ref="L179:L184" si="95">L178+K179</f>
        <v>323.016835865</v>
      </c>
      <c r="M179" s="49">
        <v>19.4197</v>
      </c>
      <c r="N179" s="11">
        <f>M180</f>
        <v>19.6013</v>
      </c>
      <c r="O179" s="4">
        <f t="shared" ref="O179:O184" si="96">(M179-N179)/E179</f>
        <v>-0.000348094775319773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4"/>
    </row>
    <row r="180" s="4" customFormat="1" customHeight="1" spans="1:71">
      <c r="A180" s="13"/>
      <c r="B180" s="14"/>
      <c r="C180" s="67"/>
      <c r="D180" s="15" t="s">
        <v>256</v>
      </c>
      <c r="E180" s="16">
        <v>666.11</v>
      </c>
      <c r="F180" s="17"/>
      <c r="G180" s="73">
        <v>0</v>
      </c>
      <c r="H180" s="74">
        <f t="shared" si="93"/>
        <v>0</v>
      </c>
      <c r="I180" s="4" t="s">
        <v>205</v>
      </c>
      <c r="J180" s="11">
        <f>D145</f>
        <v>28.188052164</v>
      </c>
      <c r="K180" s="11">
        <f t="shared" si="94"/>
        <v>28.188052164</v>
      </c>
      <c r="L180" s="11">
        <f t="shared" si="95"/>
        <v>351.204888029</v>
      </c>
      <c r="M180" s="49">
        <v>19.6013</v>
      </c>
      <c r="N180" s="11">
        <f>M181</f>
        <v>19.6722</v>
      </c>
      <c r="O180" s="4">
        <f t="shared" si="96"/>
        <v>-0.000106438876461848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4"/>
    </row>
    <row r="181" s="4" customFormat="1" customHeight="1" spans="1:71">
      <c r="A181" s="13"/>
      <c r="B181" s="14"/>
      <c r="C181" s="67"/>
      <c r="D181" s="15" t="s">
        <v>257</v>
      </c>
      <c r="E181" s="16">
        <v>733.561</v>
      </c>
      <c r="F181" s="17"/>
      <c r="G181" s="73">
        <v>0</v>
      </c>
      <c r="H181" s="74">
        <f t="shared" si="93"/>
        <v>0</v>
      </c>
      <c r="I181" s="4" t="s">
        <v>213</v>
      </c>
      <c r="J181" s="11">
        <f>D154</f>
        <v>60.889927778</v>
      </c>
      <c r="K181" s="11">
        <f t="shared" si="94"/>
        <v>60.889927778</v>
      </c>
      <c r="L181" s="11">
        <f t="shared" si="95"/>
        <v>412.094815807</v>
      </c>
      <c r="M181" s="49">
        <v>19.6722</v>
      </c>
      <c r="N181" s="11">
        <f>M182</f>
        <v>19.6139</v>
      </c>
      <c r="O181" s="4">
        <f t="shared" si="96"/>
        <v>7.94753265236281e-5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4"/>
    </row>
    <row r="182" s="4" customFormat="1" customHeight="1" spans="1:71">
      <c r="A182" s="13"/>
      <c r="B182" s="14"/>
      <c r="C182" s="67"/>
      <c r="D182" s="15" t="s">
        <v>258</v>
      </c>
      <c r="E182" s="16">
        <v>563.53</v>
      </c>
      <c r="F182" s="17"/>
      <c r="G182" s="73">
        <v>0</v>
      </c>
      <c r="H182" s="74">
        <f t="shared" si="93"/>
        <v>0</v>
      </c>
      <c r="I182" s="4" t="s">
        <v>223</v>
      </c>
      <c r="J182" s="11">
        <f>D166</f>
        <v>65.466974718</v>
      </c>
      <c r="K182" s="11">
        <f t="shared" si="94"/>
        <v>65.466974718</v>
      </c>
      <c r="L182" s="11">
        <f t="shared" si="95"/>
        <v>477.561790525</v>
      </c>
      <c r="M182" s="49">
        <v>19.6139</v>
      </c>
      <c r="N182" s="11">
        <f>M183</f>
        <v>19.517</v>
      </c>
      <c r="O182" s="4">
        <f t="shared" si="96"/>
        <v>0.000171951803808141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4"/>
    </row>
    <row r="183" s="4" customFormat="1" customHeight="1" spans="1:71">
      <c r="A183" s="13"/>
      <c r="B183" s="14"/>
      <c r="C183" s="67"/>
      <c r="D183" s="15" t="s">
        <v>259</v>
      </c>
      <c r="E183" s="16">
        <v>737.925</v>
      </c>
      <c r="F183" s="17"/>
      <c r="G183" s="73">
        <v>0</v>
      </c>
      <c r="H183" s="74">
        <f t="shared" si="93"/>
        <v>0</v>
      </c>
      <c r="I183" s="4" t="s">
        <v>242</v>
      </c>
      <c r="J183" s="11">
        <f>D172</f>
        <v>41.322258072</v>
      </c>
      <c r="K183" s="11">
        <f t="shared" si="94"/>
        <v>41.322258072</v>
      </c>
      <c r="L183" s="11">
        <f t="shared" si="95"/>
        <v>518.884048597</v>
      </c>
      <c r="M183" s="49">
        <v>19.517</v>
      </c>
      <c r="N183" s="11">
        <f>M184</f>
        <v>19.4455</v>
      </c>
      <c r="O183" s="4">
        <f t="shared" si="96"/>
        <v>9.68933157163673e-5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4"/>
    </row>
    <row r="184" s="4" customFormat="1" customHeight="1" spans="1:71">
      <c r="A184" s="13"/>
      <c r="B184" s="14"/>
      <c r="C184" s="67"/>
      <c r="D184" s="15" t="s">
        <v>260</v>
      </c>
      <c r="E184" s="16">
        <v>715.554</v>
      </c>
      <c r="F184" s="17"/>
      <c r="G184" s="73">
        <v>0</v>
      </c>
      <c r="H184" s="74">
        <f t="shared" si="93"/>
        <v>0</v>
      </c>
      <c r="I184" s="4" t="s">
        <v>261</v>
      </c>
      <c r="J184" s="11">
        <f>SUM(D176,L137)</f>
        <v>224.978175363</v>
      </c>
      <c r="K184" s="11">
        <f t="shared" si="94"/>
        <v>224.978175363</v>
      </c>
      <c r="L184" s="11">
        <f t="shared" si="95"/>
        <v>743.86222396</v>
      </c>
      <c r="M184" s="49">
        <v>19.4455</v>
      </c>
      <c r="N184" s="49">
        <v>19.5181</v>
      </c>
      <c r="O184" s="4">
        <f t="shared" si="96"/>
        <v>-0.000101459847894081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4"/>
    </row>
    <row r="185" s="4" customFormat="1" customHeight="1" spans="1:71">
      <c r="A185" s="68" t="s">
        <v>129</v>
      </c>
      <c r="B185" s="5">
        <v>0.914</v>
      </c>
      <c r="C185" s="21" t="s">
        <v>28</v>
      </c>
      <c r="D185" s="32">
        <f>SUM(K178:K184,C178)</f>
        <v>743.86222396</v>
      </c>
      <c r="E185" s="33"/>
      <c r="F185" s="34" t="s">
        <v>29</v>
      </c>
      <c r="G185" s="75">
        <v>0</v>
      </c>
      <c r="H185" s="76"/>
      <c r="I185" s="5"/>
      <c r="J185" s="25"/>
      <c r="K185" s="25"/>
      <c r="L185" s="25"/>
      <c r="M185" s="25"/>
      <c r="N185" s="25"/>
      <c r="O185" s="5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4"/>
    </row>
    <row r="188" spans="1:4">
      <c r="A188" s="70" t="s">
        <v>262</v>
      </c>
      <c r="B188" s="4"/>
      <c r="C188" s="11" t="s">
        <v>204</v>
      </c>
      <c r="D188" s="4" t="s">
        <v>153</v>
      </c>
    </row>
    <row r="189" spans="1:4">
      <c r="A189" s="4"/>
      <c r="B189" s="4" t="s">
        <v>263</v>
      </c>
      <c r="C189" s="11">
        <v>1.389</v>
      </c>
      <c r="D189" s="4">
        <v>15.625</v>
      </c>
    </row>
    <row r="190" spans="1:4">
      <c r="A190" s="4"/>
      <c r="B190" s="4" t="s">
        <v>264</v>
      </c>
      <c r="C190" s="11">
        <v>0</v>
      </c>
      <c r="D190" s="4">
        <v>0</v>
      </c>
    </row>
    <row r="191" spans="1:4">
      <c r="A191" s="4"/>
      <c r="B191" s="4" t="s">
        <v>265</v>
      </c>
      <c r="C191" s="11">
        <f>SUM(C189:C190)</f>
        <v>1.389</v>
      </c>
      <c r="D191" s="4">
        <f>SUM(D189:D190)</f>
        <v>15.625</v>
      </c>
    </row>
    <row r="192" spans="1:4">
      <c r="A192" s="70" t="s">
        <v>262</v>
      </c>
      <c r="B192" s="4"/>
      <c r="C192" s="11" t="s">
        <v>45</v>
      </c>
      <c r="D192" s="11" t="s">
        <v>188</v>
      </c>
    </row>
    <row r="193" spans="1:4">
      <c r="A193" s="4"/>
      <c r="B193" s="4" t="s">
        <v>263</v>
      </c>
      <c r="C193" s="11">
        <v>0</v>
      </c>
      <c r="D193" s="11">
        <v>0</v>
      </c>
    </row>
    <row r="194" spans="1:4">
      <c r="A194" s="4"/>
      <c r="B194" s="4" t="s">
        <v>264</v>
      </c>
      <c r="C194" s="11">
        <v>41.667</v>
      </c>
      <c r="D194" s="11">
        <v>55.556</v>
      </c>
    </row>
    <row r="195" spans="1:4">
      <c r="A195" s="4"/>
      <c r="B195" s="4" t="s">
        <v>265</v>
      </c>
      <c r="C195" s="11">
        <f>SUM(C193:C194)</f>
        <v>41.667</v>
      </c>
      <c r="D195" s="11">
        <f>SUM(D193:D194)</f>
        <v>55.556</v>
      </c>
    </row>
  </sheetData>
  <mergeCells count="29">
    <mergeCell ref="A1:A70"/>
    <mergeCell ref="A73:A74"/>
    <mergeCell ref="A77:A99"/>
    <mergeCell ref="A102:A103"/>
    <mergeCell ref="A106:A133"/>
    <mergeCell ref="A136:A137"/>
    <mergeCell ref="A140:A184"/>
    <mergeCell ref="A188:A191"/>
    <mergeCell ref="A192:A195"/>
    <mergeCell ref="C3:C5"/>
    <mergeCell ref="C9:C14"/>
    <mergeCell ref="C18:C30"/>
    <mergeCell ref="C34:C46"/>
    <mergeCell ref="C50:C61"/>
    <mergeCell ref="C65:C70"/>
    <mergeCell ref="C78:C81"/>
    <mergeCell ref="C85:C87"/>
    <mergeCell ref="C91:C93"/>
    <mergeCell ref="C97:C99"/>
    <mergeCell ref="C107:C108"/>
    <mergeCell ref="C112:C113"/>
    <mergeCell ref="C117:C118"/>
    <mergeCell ref="C122:C123"/>
    <mergeCell ref="C127:C133"/>
    <mergeCell ref="C141:C144"/>
    <mergeCell ref="C148:C153"/>
    <mergeCell ref="C157:C165"/>
    <mergeCell ref="C169:C171"/>
    <mergeCell ref="C179:C184"/>
  </mergeCells>
  <pageMargins left="0.7" right="0.7" top="0.75" bottom="0.75" header="0.3" footer="0.3"/>
  <headerFooter/>
  <ignoredErrors>
    <ignoredError sqref="F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93"/>
  <sheetViews>
    <sheetView zoomScale="115" zoomScaleNormal="115" workbookViewId="0">
      <selection activeCell="P187" sqref="P187"/>
    </sheetView>
  </sheetViews>
  <sheetFormatPr defaultColWidth="9" defaultRowHeight="14.25"/>
  <cols>
    <col min="1" max="1" width="14.85" style="2" customWidth="1"/>
    <col min="2" max="2" width="8.875" style="2" customWidth="1"/>
    <col min="3" max="3" width="21.875" style="8" customWidth="1"/>
    <col min="4" max="4" width="17.0583333333333" style="2" customWidth="1"/>
    <col min="5" max="5" width="9.375" style="9" customWidth="1"/>
    <col min="6" max="6" width="25.875" style="10" customWidth="1"/>
    <col min="7" max="7" width="27.75" style="8" customWidth="1"/>
    <col min="8" max="8" width="16.625" style="8" customWidth="1"/>
    <col min="9" max="9" width="11.6666666666667" style="8" customWidth="1"/>
    <col min="10" max="10" width="13.675" style="8" customWidth="1"/>
    <col min="11" max="11" width="12.375" style="8" customWidth="1"/>
    <col min="12" max="12" width="12.6666666666667" style="8"/>
    <col min="13" max="14" width="13.75" style="11"/>
    <col min="15" max="15" width="20.2833333333333" style="2" customWidth="1"/>
    <col min="16" max="16" width="17.925" style="12" customWidth="1"/>
    <col min="17" max="17" width="9.375" style="12"/>
    <col min="18" max="70" width="9" style="12"/>
    <col min="71" max="16383" width="9" style="2"/>
    <col min="16384" max="16384" width="9" style="7"/>
  </cols>
  <sheetData>
    <row r="1" s="2" customFormat="1" spans="1:70">
      <c r="A1" s="13" t="s">
        <v>6</v>
      </c>
      <c r="B1" s="14"/>
      <c r="C1" s="11"/>
      <c r="D1" s="15" t="s">
        <v>7</v>
      </c>
      <c r="E1" s="16" t="s">
        <v>8</v>
      </c>
      <c r="F1" s="17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48" t="s">
        <v>266</v>
      </c>
      <c r="M1" s="11" t="s">
        <v>16</v>
      </c>
      <c r="N1" s="11" t="s">
        <v>17</v>
      </c>
      <c r="O1" s="14" t="s">
        <v>18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="2" customFormat="1" spans="1:70">
      <c r="A2" s="13"/>
      <c r="B2" s="14" t="s">
        <v>19</v>
      </c>
      <c r="C2" s="11">
        <v>0</v>
      </c>
      <c r="D2" s="18" t="s">
        <v>20</v>
      </c>
      <c r="E2" s="16">
        <v>854.605</v>
      </c>
      <c r="F2" s="17">
        <v>1</v>
      </c>
      <c r="G2" s="11">
        <v>24.922307</v>
      </c>
      <c r="H2" s="11">
        <f>G2*$B$69</f>
        <v>20.760281731</v>
      </c>
      <c r="I2" s="11"/>
      <c r="J2" s="11"/>
      <c r="K2" s="11">
        <f>SUM(H2,J2)</f>
        <v>20.760281731</v>
      </c>
      <c r="L2" s="48">
        <f>K2+C2</f>
        <v>20.760281731</v>
      </c>
      <c r="M2" s="49">
        <v>20.1052</v>
      </c>
      <c r="N2" s="11">
        <f>M3</f>
        <v>19.3765</v>
      </c>
      <c r="O2" s="14">
        <f>(M2-N2)/E2</f>
        <v>0.000852674627459469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="2" customFormat="1" spans="1:70">
      <c r="A3" s="13"/>
      <c r="B3" s="14"/>
      <c r="C3" s="11" t="s">
        <v>21</v>
      </c>
      <c r="D3" s="19" t="s">
        <v>22</v>
      </c>
      <c r="E3" s="16">
        <v>959.09</v>
      </c>
      <c r="F3" s="17" t="s">
        <v>23</v>
      </c>
      <c r="G3" s="11">
        <v>33.494856</v>
      </c>
      <c r="H3" s="11">
        <f t="shared" ref="H3:H8" si="0">G3*$B$69</f>
        <v>27.901215048</v>
      </c>
      <c r="I3" s="11"/>
      <c r="J3" s="11"/>
      <c r="K3" s="11">
        <f>SUM(H3,J3)</f>
        <v>27.901215048</v>
      </c>
      <c r="L3" s="48">
        <f>L2+K3</f>
        <v>48.661496779</v>
      </c>
      <c r="M3" s="49">
        <v>19.3765</v>
      </c>
      <c r="N3" s="11">
        <f t="shared" ref="N3:N8" si="1">M4</f>
        <v>19.4229</v>
      </c>
      <c r="O3" s="14">
        <f t="shared" ref="O3:O8" si="2">(M3-N3)/E3</f>
        <v>-4.83791927764844e-5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s="2" customFormat="1" spans="1:70">
      <c r="A4" s="13"/>
      <c r="B4" s="14"/>
      <c r="C4" s="11"/>
      <c r="D4" s="19" t="s">
        <v>24</v>
      </c>
      <c r="E4" s="16">
        <v>232.196</v>
      </c>
      <c r="F4" s="17" t="s">
        <v>25</v>
      </c>
      <c r="G4" s="11">
        <v>8.22376</v>
      </c>
      <c r="H4" s="11">
        <f t="shared" si="0"/>
        <v>6.85039208</v>
      </c>
      <c r="I4" s="11"/>
      <c r="J4" s="11"/>
      <c r="K4" s="11">
        <f>SUM(H4,J4)</f>
        <v>6.85039208</v>
      </c>
      <c r="L4" s="48">
        <f>L3+K4</f>
        <v>55.511888859</v>
      </c>
      <c r="M4" s="49">
        <v>19.4229</v>
      </c>
      <c r="N4" s="11">
        <f t="shared" si="1"/>
        <v>19.4845</v>
      </c>
      <c r="O4" s="14">
        <f t="shared" si="2"/>
        <v>-0.000265293114437812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</row>
    <row r="5" s="2" customFormat="1" spans="1:70">
      <c r="A5" s="13"/>
      <c r="B5" s="14"/>
      <c r="C5" s="11"/>
      <c r="D5" s="19" t="s">
        <v>26</v>
      </c>
      <c r="E5" s="16">
        <v>209.003</v>
      </c>
      <c r="F5" s="17" t="s">
        <v>27</v>
      </c>
      <c r="G5" s="11">
        <v>5.835858</v>
      </c>
      <c r="H5" s="11">
        <f t="shared" si="0"/>
        <v>4.861269714</v>
      </c>
      <c r="I5" s="11"/>
      <c r="J5" s="11"/>
      <c r="K5" s="11">
        <f>SUM(H5,J5)</f>
        <v>4.861269714</v>
      </c>
      <c r="L5" s="48">
        <f>L4+K5</f>
        <v>60.373158573</v>
      </c>
      <c r="M5" s="49">
        <v>19.4845</v>
      </c>
      <c r="N5" s="49">
        <v>19.457</v>
      </c>
      <c r="O5" s="14">
        <f t="shared" si="2"/>
        <v>0.000131577058702506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s="3" customFormat="1" spans="1:70">
      <c r="A6" s="13"/>
      <c r="B6" s="20"/>
      <c r="C6" s="21" t="s">
        <v>28</v>
      </c>
      <c r="D6" s="22">
        <f>SUM(K2:K5,C2)</f>
        <v>60.373158573</v>
      </c>
      <c r="E6" s="23"/>
      <c r="F6" s="24" t="s">
        <v>29</v>
      </c>
      <c r="G6" s="25">
        <v>72.476781</v>
      </c>
      <c r="H6" s="25"/>
      <c r="I6" s="21"/>
      <c r="J6" s="21"/>
      <c r="K6" s="25"/>
      <c r="L6" s="50"/>
      <c r="M6" s="21"/>
      <c r="N6" s="21"/>
      <c r="O6" s="5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15">
      <c r="A7" s="26"/>
      <c r="C7" s="27"/>
      <c r="D7" s="15" t="s">
        <v>7</v>
      </c>
      <c r="E7" s="16" t="s">
        <v>8</v>
      </c>
      <c r="F7" s="17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48" t="s">
        <v>15</v>
      </c>
      <c r="M7" s="11" t="s">
        <v>16</v>
      </c>
      <c r="N7" s="11" t="s">
        <v>17</v>
      </c>
      <c r="O7" s="14" t="s">
        <v>18</v>
      </c>
    </row>
    <row r="8" s="4" customFormat="1" spans="1:71">
      <c r="A8" s="13"/>
      <c r="B8" s="4" t="s">
        <v>19</v>
      </c>
      <c r="C8" s="28">
        <v>0</v>
      </c>
      <c r="D8" s="18" t="s">
        <v>20</v>
      </c>
      <c r="E8" s="16">
        <v>618.803</v>
      </c>
      <c r="F8" s="17" t="s">
        <v>267</v>
      </c>
      <c r="G8" s="11">
        <v>5.51798</v>
      </c>
      <c r="H8" s="11">
        <f t="shared" si="0"/>
        <v>4.59647734</v>
      </c>
      <c r="I8" s="11" t="s">
        <v>45</v>
      </c>
      <c r="J8" s="11">
        <f>C193</f>
        <v>41.667</v>
      </c>
      <c r="K8" s="11">
        <f>SUM(H8,J8)</f>
        <v>46.26347734</v>
      </c>
      <c r="L8" s="48">
        <f>K8+C8</f>
        <v>46.26347734</v>
      </c>
      <c r="M8" s="49">
        <v>22.5937</v>
      </c>
      <c r="N8" s="11">
        <f t="shared" si="1"/>
        <v>22.3442</v>
      </c>
      <c r="O8" s="14">
        <f t="shared" si="2"/>
        <v>0.000403197786694631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4"/>
    </row>
    <row r="9" s="4" customFormat="1" spans="1:71">
      <c r="A9" s="13"/>
      <c r="C9" s="11" t="s">
        <v>30</v>
      </c>
      <c r="D9" s="19" t="s">
        <v>31</v>
      </c>
      <c r="E9" s="16">
        <v>141.799</v>
      </c>
      <c r="F9" s="17" t="s">
        <v>268</v>
      </c>
      <c r="G9" s="11">
        <v>7.735506</v>
      </c>
      <c r="H9" s="11">
        <f t="shared" ref="H9:H19" si="3">G9*$B$69</f>
        <v>6.443676498</v>
      </c>
      <c r="I9" s="11"/>
      <c r="J9" s="11"/>
      <c r="K9" s="11">
        <f t="shared" ref="K9:K19" si="4">SUM(H9,J9)</f>
        <v>6.443676498</v>
      </c>
      <c r="L9" s="48">
        <f>L8+K9</f>
        <v>52.707153838</v>
      </c>
      <c r="M9" s="49">
        <v>22.3442</v>
      </c>
      <c r="N9" s="11">
        <f t="shared" ref="N9:N18" si="5">M10</f>
        <v>22.1925</v>
      </c>
      <c r="O9" s="14">
        <f t="shared" ref="O9:O19" si="6">(M9-N9)/E9</f>
        <v>0.00106982418775874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4"/>
    </row>
    <row r="10" s="4" customFormat="1" spans="1:71">
      <c r="A10" s="13"/>
      <c r="C10" s="11"/>
      <c r="D10" s="19" t="s">
        <v>33</v>
      </c>
      <c r="E10" s="29">
        <v>204.33</v>
      </c>
      <c r="F10" s="30" t="s">
        <v>269</v>
      </c>
      <c r="G10" s="11">
        <v>8.92715</v>
      </c>
      <c r="H10" s="11">
        <f t="shared" si="3"/>
        <v>7.43631595</v>
      </c>
      <c r="I10" s="28"/>
      <c r="J10" s="28"/>
      <c r="K10" s="11">
        <f t="shared" si="4"/>
        <v>7.43631595</v>
      </c>
      <c r="L10" s="48">
        <f t="shared" ref="L10:L20" si="7">L9+K10</f>
        <v>60.143469788</v>
      </c>
      <c r="M10" s="49">
        <v>22.1925</v>
      </c>
      <c r="N10" s="11">
        <f t="shared" si="5"/>
        <v>21.952</v>
      </c>
      <c r="O10" s="14">
        <f t="shared" si="6"/>
        <v>0.00117701756961776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4"/>
    </row>
    <row r="11" s="4" customFormat="1" spans="1:71">
      <c r="A11" s="13"/>
      <c r="C11" s="11"/>
      <c r="D11" s="31" t="s">
        <v>35</v>
      </c>
      <c r="E11" s="29">
        <v>209.449</v>
      </c>
      <c r="F11" s="30" t="s">
        <v>270</v>
      </c>
      <c r="G11" s="11">
        <v>5.665144</v>
      </c>
      <c r="H11" s="11">
        <f t="shared" si="3"/>
        <v>4.719064952</v>
      </c>
      <c r="I11" s="28"/>
      <c r="J11" s="28"/>
      <c r="K11" s="11">
        <f t="shared" si="4"/>
        <v>4.719064952</v>
      </c>
      <c r="L11" s="48">
        <f t="shared" si="7"/>
        <v>64.86253474</v>
      </c>
      <c r="M11" s="49">
        <v>21.952</v>
      </c>
      <c r="N11" s="11">
        <f t="shared" si="5"/>
        <v>21.959</v>
      </c>
      <c r="O11" s="14">
        <f t="shared" si="6"/>
        <v>-3.34210237336912e-5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4"/>
    </row>
    <row r="12" s="4" customFormat="1" spans="1:71">
      <c r="A12" s="13"/>
      <c r="C12" s="11"/>
      <c r="D12" s="31" t="s">
        <v>37</v>
      </c>
      <c r="E12" s="29">
        <v>152.326</v>
      </c>
      <c r="F12" s="30" t="s">
        <v>271</v>
      </c>
      <c r="G12" s="11">
        <v>5.95566</v>
      </c>
      <c r="H12" s="11">
        <f t="shared" si="3"/>
        <v>4.96106478</v>
      </c>
      <c r="I12" s="28"/>
      <c r="J12" s="28"/>
      <c r="K12" s="11">
        <f t="shared" si="4"/>
        <v>4.96106478</v>
      </c>
      <c r="L12" s="48">
        <f t="shared" si="7"/>
        <v>69.82359952</v>
      </c>
      <c r="M12" s="49">
        <v>21.959</v>
      </c>
      <c r="N12" s="11">
        <f t="shared" si="5"/>
        <v>21.6768</v>
      </c>
      <c r="O12" s="14">
        <f t="shared" si="6"/>
        <v>0.00185260559589302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4"/>
    </row>
    <row r="13" s="4" customFormat="1" spans="1:71">
      <c r="A13" s="13"/>
      <c r="C13" s="11"/>
      <c r="D13" s="31" t="s">
        <v>39</v>
      </c>
      <c r="E13" s="29">
        <v>157.715</v>
      </c>
      <c r="F13" s="30" t="s">
        <v>272</v>
      </c>
      <c r="G13" s="11">
        <v>10.485253</v>
      </c>
      <c r="H13" s="11">
        <f t="shared" si="3"/>
        <v>8.734215749</v>
      </c>
      <c r="I13" s="28"/>
      <c r="J13" s="28"/>
      <c r="K13" s="11">
        <f t="shared" si="4"/>
        <v>8.734215749</v>
      </c>
      <c r="L13" s="48">
        <f t="shared" si="7"/>
        <v>78.557815269</v>
      </c>
      <c r="M13" s="49">
        <v>21.6768</v>
      </c>
      <c r="N13" s="11">
        <f t="shared" si="5"/>
        <v>21.386</v>
      </c>
      <c r="O13" s="14">
        <f t="shared" si="6"/>
        <v>0.00184383222902071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4"/>
    </row>
    <row r="14" s="4" customFormat="1" spans="1:71">
      <c r="A14" s="13"/>
      <c r="C14" s="11"/>
      <c r="D14" s="31" t="s">
        <v>41</v>
      </c>
      <c r="E14" s="29">
        <v>162.784</v>
      </c>
      <c r="F14" s="30" t="s">
        <v>273</v>
      </c>
      <c r="G14" s="11">
        <v>4.905618</v>
      </c>
      <c r="H14" s="11">
        <f t="shared" si="3"/>
        <v>4.086379794</v>
      </c>
      <c r="I14" s="28"/>
      <c r="J14" s="28"/>
      <c r="K14" s="11">
        <f t="shared" si="4"/>
        <v>4.086379794</v>
      </c>
      <c r="L14" s="48">
        <f t="shared" si="7"/>
        <v>82.644195063</v>
      </c>
      <c r="M14" s="49">
        <v>21.386</v>
      </c>
      <c r="N14" s="11">
        <f t="shared" si="5"/>
        <v>21.0854</v>
      </c>
      <c r="O14" s="14">
        <f t="shared" si="6"/>
        <v>0.00184661883231767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4"/>
    </row>
    <row r="15" s="4" customFormat="1" spans="1:71">
      <c r="A15" s="13"/>
      <c r="C15" s="11"/>
      <c r="D15" s="31" t="s">
        <v>274</v>
      </c>
      <c r="E15" s="29">
        <v>160.171</v>
      </c>
      <c r="F15" s="30" t="s">
        <v>34</v>
      </c>
      <c r="G15" s="11">
        <v>6.815589</v>
      </c>
      <c r="H15" s="11">
        <f t="shared" si="3"/>
        <v>5.677385637</v>
      </c>
      <c r="I15" s="28"/>
      <c r="J15" s="28"/>
      <c r="K15" s="11">
        <f t="shared" si="4"/>
        <v>5.677385637</v>
      </c>
      <c r="L15" s="48">
        <f t="shared" si="7"/>
        <v>88.3215807</v>
      </c>
      <c r="M15" s="49">
        <v>21.0854</v>
      </c>
      <c r="N15" s="11">
        <f t="shared" si="5"/>
        <v>20.8009</v>
      </c>
      <c r="O15" s="14">
        <f t="shared" si="6"/>
        <v>0.00177622665775953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4"/>
    </row>
    <row r="16" s="4" customFormat="1" spans="1:71">
      <c r="A16" s="13"/>
      <c r="C16" s="11"/>
      <c r="D16" s="31" t="s">
        <v>44</v>
      </c>
      <c r="E16" s="29">
        <v>154.196</v>
      </c>
      <c r="F16" s="30" t="s">
        <v>36</v>
      </c>
      <c r="G16" s="11">
        <v>6.233411</v>
      </c>
      <c r="H16" s="11">
        <f t="shared" si="3"/>
        <v>5.192431363</v>
      </c>
      <c r="I16" s="28"/>
      <c r="J16" s="28"/>
      <c r="K16" s="11">
        <f t="shared" si="4"/>
        <v>5.192431363</v>
      </c>
      <c r="L16" s="48">
        <f t="shared" si="7"/>
        <v>93.514012063</v>
      </c>
      <c r="M16" s="49">
        <v>20.8009</v>
      </c>
      <c r="N16" s="11">
        <f t="shared" si="5"/>
        <v>20.5316</v>
      </c>
      <c r="O16" s="14">
        <f t="shared" si="6"/>
        <v>0.00174647850787308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4"/>
    </row>
    <row r="17" s="4" customFormat="1" spans="1:71">
      <c r="A17" s="13"/>
      <c r="C17" s="11"/>
      <c r="D17" s="31" t="s">
        <v>46</v>
      </c>
      <c r="E17" s="29">
        <v>152.911</v>
      </c>
      <c r="F17" s="30" t="s">
        <v>38</v>
      </c>
      <c r="G17" s="11">
        <v>5.547588</v>
      </c>
      <c r="H17" s="11">
        <f t="shared" si="3"/>
        <v>4.621140804</v>
      </c>
      <c r="I17" s="28"/>
      <c r="J17" s="28"/>
      <c r="K17" s="11">
        <f t="shared" si="4"/>
        <v>4.621140804</v>
      </c>
      <c r="L17" s="48">
        <f t="shared" si="7"/>
        <v>98.135152867</v>
      </c>
      <c r="M17" s="49">
        <v>20.5316</v>
      </c>
      <c r="N17" s="11">
        <f t="shared" si="5"/>
        <v>20.2651</v>
      </c>
      <c r="O17" s="14">
        <f t="shared" si="6"/>
        <v>0.00174284387650333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4"/>
    </row>
    <row r="18" s="4" customFormat="1" spans="1:71">
      <c r="A18" s="13"/>
      <c r="C18" s="11"/>
      <c r="D18" s="31" t="s">
        <v>48</v>
      </c>
      <c r="E18" s="29">
        <v>138.283</v>
      </c>
      <c r="F18" s="30" t="s">
        <v>40</v>
      </c>
      <c r="G18" s="11">
        <v>4.847604</v>
      </c>
      <c r="H18" s="11">
        <f t="shared" si="3"/>
        <v>4.038054132</v>
      </c>
      <c r="I18" s="28"/>
      <c r="J18" s="28"/>
      <c r="K18" s="11">
        <f t="shared" si="4"/>
        <v>4.038054132</v>
      </c>
      <c r="L18" s="48">
        <f t="shared" si="7"/>
        <v>102.173206999</v>
      </c>
      <c r="M18" s="49">
        <v>20.2651</v>
      </c>
      <c r="N18" s="11">
        <f t="shared" si="5"/>
        <v>20.0253</v>
      </c>
      <c r="O18" s="14">
        <f t="shared" si="6"/>
        <v>0.00173412494666733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4"/>
    </row>
    <row r="19" s="4" customFormat="1" spans="1:71">
      <c r="A19" s="13"/>
      <c r="C19" s="11"/>
      <c r="D19" s="31" t="s">
        <v>50</v>
      </c>
      <c r="E19" s="29">
        <v>143.043</v>
      </c>
      <c r="F19" s="30" t="s">
        <v>42</v>
      </c>
      <c r="G19" s="11">
        <v>4.249553</v>
      </c>
      <c r="H19" s="11">
        <f t="shared" si="3"/>
        <v>3.539877649</v>
      </c>
      <c r="I19" s="28"/>
      <c r="J19" s="28"/>
      <c r="K19" s="11">
        <f t="shared" si="4"/>
        <v>3.539877649</v>
      </c>
      <c r="L19" s="48">
        <f t="shared" si="7"/>
        <v>105.713084648</v>
      </c>
      <c r="M19" s="49">
        <v>20.0253</v>
      </c>
      <c r="N19" s="49">
        <v>19.5063</v>
      </c>
      <c r="O19" s="14">
        <f t="shared" si="6"/>
        <v>0.00362827960822971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4"/>
    </row>
    <row r="20" s="5" customFormat="1" spans="1:71">
      <c r="A20" s="13"/>
      <c r="C20" s="21" t="s">
        <v>28</v>
      </c>
      <c r="D20" s="32">
        <f>SUM(K8:K19,C8)</f>
        <v>105.713084648</v>
      </c>
      <c r="E20" s="33"/>
      <c r="F20" s="34" t="s">
        <v>29</v>
      </c>
      <c r="G20" s="25">
        <v>76.886056</v>
      </c>
      <c r="H20" s="25"/>
      <c r="I20" s="25"/>
      <c r="J20" s="25"/>
      <c r="K20" s="25"/>
      <c r="L20" s="52"/>
      <c r="M20" s="53"/>
      <c r="N20" s="25"/>
      <c r="O20" s="20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20"/>
    </row>
    <row r="21" s="2" customFormat="1" spans="1:70">
      <c r="A21" s="35"/>
      <c r="C21" s="8"/>
      <c r="D21" s="15" t="s">
        <v>7</v>
      </c>
      <c r="E21" s="16" t="s">
        <v>8</v>
      </c>
      <c r="F21" s="17" t="s">
        <v>9</v>
      </c>
      <c r="G21" s="11" t="s">
        <v>10</v>
      </c>
      <c r="H21" s="11" t="s">
        <v>11</v>
      </c>
      <c r="I21" s="11" t="s">
        <v>12</v>
      </c>
      <c r="J21" s="11" t="s">
        <v>13</v>
      </c>
      <c r="K21" s="11" t="s">
        <v>14</v>
      </c>
      <c r="L21" s="48" t="s">
        <v>15</v>
      </c>
      <c r="M21" s="11" t="s">
        <v>16</v>
      </c>
      <c r="N21" s="11" t="s">
        <v>17</v>
      </c>
      <c r="O21" s="14" t="s">
        <v>18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</row>
    <row r="22" s="4" customFormat="1" spans="1:71">
      <c r="A22" s="13"/>
      <c r="B22" s="4" t="s">
        <v>19</v>
      </c>
      <c r="C22" s="11">
        <v>0</v>
      </c>
      <c r="D22" s="18" t="s">
        <v>20</v>
      </c>
      <c r="E22" s="16">
        <v>551.616</v>
      </c>
      <c r="F22" s="17">
        <v>67</v>
      </c>
      <c r="G22" s="11">
        <v>7.060518</v>
      </c>
      <c r="H22" s="11">
        <f>G22*$B$69</f>
        <v>5.881411494</v>
      </c>
      <c r="I22" s="11"/>
      <c r="J22" s="11"/>
      <c r="K22" s="11">
        <f>SUM(H22,J22)</f>
        <v>5.881411494</v>
      </c>
      <c r="L22" s="48">
        <f>K22+C22</f>
        <v>5.881411494</v>
      </c>
      <c r="M22" s="49">
        <v>21.9585</v>
      </c>
      <c r="N22" s="11">
        <f>M23</f>
        <v>21.6762</v>
      </c>
      <c r="O22" s="14">
        <f>(M22-N22)/E22</f>
        <v>0.000511769056735119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4"/>
    </row>
    <row r="23" s="6" customFormat="1" spans="1:71">
      <c r="A23" s="36"/>
      <c r="C23" s="37" t="s">
        <v>43</v>
      </c>
      <c r="D23" s="38" t="s">
        <v>54</v>
      </c>
      <c r="E23" s="39">
        <v>150.726</v>
      </c>
      <c r="F23" s="40" t="s">
        <v>56</v>
      </c>
      <c r="G23" s="11">
        <v>4.413957</v>
      </c>
      <c r="H23" s="11">
        <f t="shared" ref="H23:H29" si="8">G23*$B$69</f>
        <v>3.676826181</v>
      </c>
      <c r="I23" s="37"/>
      <c r="J23" s="37"/>
      <c r="K23" s="11">
        <f t="shared" ref="K23:K29" si="9">SUM(H23,J23)</f>
        <v>3.676826181</v>
      </c>
      <c r="L23" s="48">
        <f>L22+K23</f>
        <v>9.558237675</v>
      </c>
      <c r="M23" s="49">
        <v>21.6762</v>
      </c>
      <c r="N23" s="11">
        <f t="shared" ref="N23:N28" si="10">M24</f>
        <v>21.3933</v>
      </c>
      <c r="O23" s="14">
        <f t="shared" ref="O23:O29" si="11">(M23-N23)/E23</f>
        <v>0.00187691572787708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55"/>
    </row>
    <row r="24" s="6" customFormat="1" spans="1:71">
      <c r="A24" s="36"/>
      <c r="C24" s="37"/>
      <c r="D24" s="38" t="s">
        <v>55</v>
      </c>
      <c r="E24" s="39">
        <v>160.473</v>
      </c>
      <c r="F24" s="40" t="s">
        <v>275</v>
      </c>
      <c r="G24" s="11">
        <v>4.597953</v>
      </c>
      <c r="H24" s="11">
        <f t="shared" si="8"/>
        <v>3.830094849</v>
      </c>
      <c r="I24" s="37"/>
      <c r="J24" s="37"/>
      <c r="K24" s="11">
        <f t="shared" si="9"/>
        <v>3.830094849</v>
      </c>
      <c r="L24" s="48">
        <f t="shared" ref="L24:L29" si="12">L23+K24</f>
        <v>13.388332524</v>
      </c>
      <c r="M24" s="49">
        <v>21.3933</v>
      </c>
      <c r="N24" s="11">
        <f t="shared" si="10"/>
        <v>21.0758</v>
      </c>
      <c r="O24" s="14">
        <f t="shared" si="11"/>
        <v>0.00197852598256404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55"/>
    </row>
    <row r="25" s="6" customFormat="1" spans="1:71">
      <c r="A25" s="36"/>
      <c r="C25" s="37"/>
      <c r="D25" s="38" t="s">
        <v>57</v>
      </c>
      <c r="E25" s="39">
        <v>161.617</v>
      </c>
      <c r="F25" s="40" t="s">
        <v>60</v>
      </c>
      <c r="G25" s="11">
        <v>4.614951</v>
      </c>
      <c r="H25" s="11">
        <f t="shared" si="8"/>
        <v>3.844254183</v>
      </c>
      <c r="I25" s="37"/>
      <c r="J25" s="37"/>
      <c r="K25" s="11">
        <f t="shared" si="9"/>
        <v>3.844254183</v>
      </c>
      <c r="L25" s="48">
        <f t="shared" si="12"/>
        <v>17.232586707</v>
      </c>
      <c r="M25" s="49">
        <v>21.0758</v>
      </c>
      <c r="N25" s="11">
        <f t="shared" si="10"/>
        <v>20.7344</v>
      </c>
      <c r="O25" s="14">
        <f t="shared" si="11"/>
        <v>0.002112401541917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55"/>
    </row>
    <row r="26" s="6" customFormat="1" spans="1:71">
      <c r="A26" s="36"/>
      <c r="C26" s="37"/>
      <c r="D26" s="38" t="s">
        <v>59</v>
      </c>
      <c r="E26" s="39">
        <v>154.895</v>
      </c>
      <c r="F26" s="40" t="s">
        <v>62</v>
      </c>
      <c r="G26" s="11">
        <v>4.290537</v>
      </c>
      <c r="H26" s="11">
        <f t="shared" si="8"/>
        <v>3.574017321</v>
      </c>
      <c r="I26" s="37"/>
      <c r="J26" s="37"/>
      <c r="K26" s="11">
        <f t="shared" si="9"/>
        <v>3.574017321</v>
      </c>
      <c r="L26" s="48">
        <f t="shared" si="12"/>
        <v>20.806604028</v>
      </c>
      <c r="M26" s="49">
        <v>20.7344</v>
      </c>
      <c r="N26" s="11">
        <f t="shared" si="10"/>
        <v>20.5342</v>
      </c>
      <c r="O26" s="14">
        <f t="shared" si="11"/>
        <v>0.00129248845992448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55"/>
    </row>
    <row r="27" s="6" customFormat="1" spans="1:71">
      <c r="A27" s="36"/>
      <c r="C27" s="37"/>
      <c r="D27" s="38" t="s">
        <v>61</v>
      </c>
      <c r="E27" s="39">
        <v>146.025</v>
      </c>
      <c r="F27" s="40" t="s">
        <v>64</v>
      </c>
      <c r="G27" s="11">
        <v>3.968118</v>
      </c>
      <c r="H27" s="11">
        <f t="shared" si="8"/>
        <v>3.305442294</v>
      </c>
      <c r="I27" s="37"/>
      <c r="J27" s="37"/>
      <c r="K27" s="11">
        <f t="shared" si="9"/>
        <v>3.305442294</v>
      </c>
      <c r="L27" s="48">
        <f t="shared" si="12"/>
        <v>24.112046322</v>
      </c>
      <c r="M27" s="49">
        <v>20.5342</v>
      </c>
      <c r="N27" s="11">
        <f t="shared" si="10"/>
        <v>20.2906</v>
      </c>
      <c r="O27" s="14">
        <f t="shared" si="11"/>
        <v>0.00166820749871595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55"/>
    </row>
    <row r="28" s="6" customFormat="1" spans="1:71">
      <c r="A28" s="36"/>
      <c r="C28" s="37"/>
      <c r="D28" s="38" t="s">
        <v>63</v>
      </c>
      <c r="E28" s="39">
        <v>161.408</v>
      </c>
      <c r="F28" s="40" t="s">
        <v>66</v>
      </c>
      <c r="G28" s="11">
        <v>4.55239</v>
      </c>
      <c r="H28" s="11">
        <f t="shared" si="8"/>
        <v>3.79214087</v>
      </c>
      <c r="I28" s="37"/>
      <c r="J28" s="37"/>
      <c r="K28" s="11">
        <f t="shared" si="9"/>
        <v>3.79214087</v>
      </c>
      <c r="L28" s="48">
        <f t="shared" si="12"/>
        <v>27.904187192</v>
      </c>
      <c r="M28" s="49">
        <v>20.2906</v>
      </c>
      <c r="N28" s="11">
        <f t="shared" si="10"/>
        <v>20.0253</v>
      </c>
      <c r="O28" s="14">
        <f t="shared" si="11"/>
        <v>0.0016436607850912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55"/>
    </row>
    <row r="29" s="6" customFormat="1" spans="1:71">
      <c r="A29" s="36"/>
      <c r="C29" s="37"/>
      <c r="D29" s="38" t="s">
        <v>65</v>
      </c>
      <c r="E29" s="39">
        <v>137.831</v>
      </c>
      <c r="F29" s="40" t="s">
        <v>68</v>
      </c>
      <c r="G29" s="11">
        <v>3.82366</v>
      </c>
      <c r="H29" s="11">
        <f t="shared" si="8"/>
        <v>3.18510878</v>
      </c>
      <c r="I29" s="37"/>
      <c r="J29" s="37"/>
      <c r="K29" s="11">
        <f t="shared" si="9"/>
        <v>3.18510878</v>
      </c>
      <c r="L29" s="48">
        <f t="shared" si="12"/>
        <v>31.089295972</v>
      </c>
      <c r="M29" s="49">
        <v>20.0253</v>
      </c>
      <c r="N29" s="49">
        <v>19.5435</v>
      </c>
      <c r="O29" s="14">
        <f t="shared" si="11"/>
        <v>0.00349558517314682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55"/>
    </row>
    <row r="30" s="5" customFormat="1" spans="1:71">
      <c r="A30" s="13"/>
      <c r="C30" s="21" t="s">
        <v>28</v>
      </c>
      <c r="D30" s="32">
        <f>SUM(K22:K29,C22)</f>
        <v>31.089295972</v>
      </c>
      <c r="E30" s="33"/>
      <c r="F30" s="34" t="s">
        <v>29</v>
      </c>
      <c r="G30" s="25">
        <v>37.322084</v>
      </c>
      <c r="H30" s="25"/>
      <c r="I30" s="25"/>
      <c r="J30" s="25"/>
      <c r="K30" s="25"/>
      <c r="L30" s="54"/>
      <c r="M30" s="25"/>
      <c r="N30" s="25"/>
      <c r="O30" s="20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20"/>
    </row>
    <row r="31" s="2" customFormat="1" spans="1:70">
      <c r="A31" s="35"/>
      <c r="C31" s="8"/>
      <c r="D31" s="15" t="s">
        <v>7</v>
      </c>
      <c r="E31" s="16" t="s">
        <v>8</v>
      </c>
      <c r="F31" s="17" t="s">
        <v>9</v>
      </c>
      <c r="G31" s="11" t="s">
        <v>10</v>
      </c>
      <c r="H31" s="11" t="s">
        <v>11</v>
      </c>
      <c r="I31" s="11" t="s">
        <v>12</v>
      </c>
      <c r="J31" s="11" t="s">
        <v>13</v>
      </c>
      <c r="K31" s="11" t="s">
        <v>14</v>
      </c>
      <c r="L31" s="48" t="s">
        <v>15</v>
      </c>
      <c r="M31" s="11" t="s">
        <v>16</v>
      </c>
      <c r="N31" s="11" t="s">
        <v>17</v>
      </c>
      <c r="O31" s="14" t="s">
        <v>18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="4" customFormat="1" spans="1:71">
      <c r="A32" s="13"/>
      <c r="B32" s="4" t="s">
        <v>19</v>
      </c>
      <c r="C32" s="11">
        <v>0</v>
      </c>
      <c r="D32" s="18" t="s">
        <v>20</v>
      </c>
      <c r="E32" s="16">
        <v>542.57</v>
      </c>
      <c r="F32" s="17">
        <v>69</v>
      </c>
      <c r="G32" s="11">
        <v>8.920964</v>
      </c>
      <c r="H32" s="11">
        <f>G32*$B$69</f>
        <v>7.431163012</v>
      </c>
      <c r="I32" s="11"/>
      <c r="J32" s="11"/>
      <c r="K32" s="11">
        <f>SUM(H32,J32)</f>
        <v>7.431163012</v>
      </c>
      <c r="L32" s="48">
        <f>K32+C32</f>
        <v>7.431163012</v>
      </c>
      <c r="M32" s="49">
        <v>22.6087</v>
      </c>
      <c r="N32" s="11">
        <f>M33</f>
        <v>22.244</v>
      </c>
      <c r="O32" s="14">
        <f t="shared" ref="O32:O39" si="13">(M32-N32)/E32</f>
        <v>0.000672171332731259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4"/>
    </row>
    <row r="33" s="4" customFormat="1" spans="1:71">
      <c r="A33" s="13"/>
      <c r="C33" s="41" t="s">
        <v>69</v>
      </c>
      <c r="D33" s="42" t="s">
        <v>276</v>
      </c>
      <c r="E33" s="43">
        <v>221.236</v>
      </c>
      <c r="F33" s="44" t="s">
        <v>277</v>
      </c>
      <c r="G33" s="11">
        <v>10.282051</v>
      </c>
      <c r="H33" s="11">
        <f t="shared" ref="H33:H44" si="14">G33*$B$69</f>
        <v>8.564948483</v>
      </c>
      <c r="I33" s="11"/>
      <c r="J33" s="11"/>
      <c r="K33" s="11">
        <f t="shared" ref="K33:K44" si="15">SUM(H33,J33)</f>
        <v>8.564948483</v>
      </c>
      <c r="L33" s="48">
        <f>L32+K33</f>
        <v>15.996111495</v>
      </c>
      <c r="M33" s="49">
        <v>22.244</v>
      </c>
      <c r="N33" s="11">
        <f>M34</f>
        <v>21.944</v>
      </c>
      <c r="O33" s="14">
        <f t="shared" si="13"/>
        <v>0.00135601800791915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4"/>
    </row>
    <row r="34" s="6" customFormat="1" spans="1:71">
      <c r="A34" s="36"/>
      <c r="C34" s="45"/>
      <c r="D34" s="38" t="s">
        <v>70</v>
      </c>
      <c r="E34" s="43">
        <v>152.889</v>
      </c>
      <c r="F34" s="44" t="s">
        <v>278</v>
      </c>
      <c r="G34" s="11">
        <v>9.966926</v>
      </c>
      <c r="H34" s="11">
        <f t="shared" si="14"/>
        <v>8.302449358</v>
      </c>
      <c r="I34" s="37"/>
      <c r="J34" s="37"/>
      <c r="K34" s="11">
        <f t="shared" si="15"/>
        <v>8.302449358</v>
      </c>
      <c r="L34" s="48">
        <f t="shared" ref="L34:L44" si="16">L33+K34</f>
        <v>24.298560853</v>
      </c>
      <c r="M34" s="49">
        <v>21.944</v>
      </c>
      <c r="N34" s="11">
        <f t="shared" ref="N34:N43" si="17">M35</f>
        <v>21.9086</v>
      </c>
      <c r="O34" s="14">
        <f t="shared" si="13"/>
        <v>0.00023154052940368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55"/>
    </row>
    <row r="35" s="6" customFormat="1" spans="1:71">
      <c r="A35" s="36"/>
      <c r="C35" s="45"/>
      <c r="D35" s="38" t="s">
        <v>72</v>
      </c>
      <c r="E35" s="43">
        <v>152.334</v>
      </c>
      <c r="F35" s="44" t="s">
        <v>279</v>
      </c>
      <c r="G35" s="11">
        <v>6.953859</v>
      </c>
      <c r="H35" s="11">
        <f t="shared" si="14"/>
        <v>5.792564547</v>
      </c>
      <c r="I35" s="37"/>
      <c r="J35" s="37"/>
      <c r="K35" s="11">
        <f t="shared" si="15"/>
        <v>5.792564547</v>
      </c>
      <c r="L35" s="48">
        <f t="shared" si="16"/>
        <v>30.0911254</v>
      </c>
      <c r="M35" s="49">
        <v>21.9086</v>
      </c>
      <c r="N35" s="11">
        <f t="shared" si="17"/>
        <v>21.6409</v>
      </c>
      <c r="O35" s="14">
        <f t="shared" si="13"/>
        <v>0.00175732272506467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55"/>
    </row>
    <row r="36" s="6" customFormat="1" spans="1:71">
      <c r="A36" s="36"/>
      <c r="C36" s="45"/>
      <c r="D36" s="38" t="s">
        <v>74</v>
      </c>
      <c r="E36" s="43">
        <v>149.161</v>
      </c>
      <c r="F36" s="44" t="s">
        <v>280</v>
      </c>
      <c r="G36" s="11">
        <v>5.331546</v>
      </c>
      <c r="H36" s="11">
        <f t="shared" si="14"/>
        <v>4.441177818</v>
      </c>
      <c r="I36" s="37"/>
      <c r="J36" s="37"/>
      <c r="K36" s="11">
        <f t="shared" si="15"/>
        <v>4.441177818</v>
      </c>
      <c r="L36" s="48">
        <f t="shared" si="16"/>
        <v>34.532303218</v>
      </c>
      <c r="M36" s="49">
        <v>21.6409</v>
      </c>
      <c r="N36" s="11">
        <f t="shared" si="17"/>
        <v>21.3659</v>
      </c>
      <c r="O36" s="14">
        <f t="shared" si="13"/>
        <v>0.00184364545692238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55"/>
    </row>
    <row r="37" s="6" customFormat="1" spans="1:71">
      <c r="A37" s="36"/>
      <c r="C37" s="45"/>
      <c r="D37" s="38" t="s">
        <v>76</v>
      </c>
      <c r="E37" s="43">
        <v>163.906</v>
      </c>
      <c r="F37" s="44" t="s">
        <v>281</v>
      </c>
      <c r="G37" s="11">
        <v>6.468166</v>
      </c>
      <c r="H37" s="11">
        <f t="shared" si="14"/>
        <v>5.387982278</v>
      </c>
      <c r="I37" s="37"/>
      <c r="J37" s="37"/>
      <c r="K37" s="11">
        <f t="shared" si="15"/>
        <v>5.387982278</v>
      </c>
      <c r="L37" s="48">
        <f t="shared" si="16"/>
        <v>39.920285496</v>
      </c>
      <c r="M37" s="49">
        <v>21.3659</v>
      </c>
      <c r="N37" s="11">
        <f t="shared" si="17"/>
        <v>21.0992</v>
      </c>
      <c r="O37" s="14">
        <f t="shared" si="13"/>
        <v>0.0016271521481825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55"/>
    </row>
    <row r="38" s="6" customFormat="1" spans="1:71">
      <c r="A38" s="36"/>
      <c r="C38" s="45"/>
      <c r="D38" s="38" t="s">
        <v>78</v>
      </c>
      <c r="E38" s="43">
        <v>143.795</v>
      </c>
      <c r="F38" s="44" t="s">
        <v>282</v>
      </c>
      <c r="G38" s="11">
        <v>5.074818</v>
      </c>
      <c r="H38" s="11">
        <f t="shared" si="14"/>
        <v>4.227323394</v>
      </c>
      <c r="I38" s="37"/>
      <c r="J38" s="37"/>
      <c r="K38" s="11">
        <f t="shared" si="15"/>
        <v>4.227323394</v>
      </c>
      <c r="L38" s="48">
        <f t="shared" si="16"/>
        <v>44.14760889</v>
      </c>
      <c r="M38" s="49">
        <v>21.0992</v>
      </c>
      <c r="N38" s="11">
        <f t="shared" si="17"/>
        <v>20.8691</v>
      </c>
      <c r="O38" s="14">
        <f t="shared" si="13"/>
        <v>0.00160019472165235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55"/>
    </row>
    <row r="39" s="6" customFormat="1" spans="1:71">
      <c r="A39" s="36"/>
      <c r="C39" s="45"/>
      <c r="D39" s="38" t="s">
        <v>80</v>
      </c>
      <c r="E39" s="43">
        <v>146.315</v>
      </c>
      <c r="F39" s="44" t="s">
        <v>283</v>
      </c>
      <c r="G39" s="11">
        <v>5.41373</v>
      </c>
      <c r="H39" s="11">
        <f t="shared" si="14"/>
        <v>4.50963709</v>
      </c>
      <c r="I39" s="37"/>
      <c r="J39" s="37"/>
      <c r="K39" s="11">
        <f t="shared" si="15"/>
        <v>4.50963709</v>
      </c>
      <c r="L39" s="48">
        <f t="shared" si="16"/>
        <v>48.65724598</v>
      </c>
      <c r="M39" s="49">
        <v>20.8691</v>
      </c>
      <c r="N39" s="11">
        <f t="shared" si="17"/>
        <v>20.657</v>
      </c>
      <c r="O39" s="14">
        <f t="shared" si="13"/>
        <v>0.00144961213819499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55"/>
    </row>
    <row r="40" s="6" customFormat="1" spans="1:71">
      <c r="A40" s="36"/>
      <c r="C40" s="45"/>
      <c r="D40" s="38" t="s">
        <v>82</v>
      </c>
      <c r="E40" s="43">
        <v>113.786</v>
      </c>
      <c r="F40" s="44" t="s">
        <v>284</v>
      </c>
      <c r="G40" s="11">
        <v>3.62193</v>
      </c>
      <c r="H40" s="11">
        <f t="shared" si="14"/>
        <v>3.01706769</v>
      </c>
      <c r="I40" s="37"/>
      <c r="J40" s="37"/>
      <c r="K40" s="11">
        <f t="shared" si="15"/>
        <v>3.01706769</v>
      </c>
      <c r="L40" s="48">
        <f t="shared" si="16"/>
        <v>51.67431367</v>
      </c>
      <c r="M40" s="49">
        <v>20.657</v>
      </c>
      <c r="N40" s="11">
        <f t="shared" si="17"/>
        <v>20.497</v>
      </c>
      <c r="O40" s="14">
        <f>(M40-N40)/E40</f>
        <v>0.0014061483838082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55"/>
    </row>
    <row r="41" s="6" customFormat="1" spans="1:71">
      <c r="A41" s="36"/>
      <c r="C41" s="45"/>
      <c r="D41" s="38" t="s">
        <v>84</v>
      </c>
      <c r="E41" s="43">
        <v>107.125</v>
      </c>
      <c r="F41" s="44" t="s">
        <v>285</v>
      </c>
      <c r="G41" s="11">
        <v>5.116768</v>
      </c>
      <c r="H41" s="11">
        <f t="shared" si="14"/>
        <v>4.262267744</v>
      </c>
      <c r="I41" s="37"/>
      <c r="J41" s="37"/>
      <c r="K41" s="11">
        <f t="shared" si="15"/>
        <v>4.262267744</v>
      </c>
      <c r="L41" s="48">
        <f t="shared" si="16"/>
        <v>55.936581414</v>
      </c>
      <c r="M41" s="49">
        <v>20.497</v>
      </c>
      <c r="N41" s="11">
        <f t="shared" si="17"/>
        <v>20.3573</v>
      </c>
      <c r="O41" s="14">
        <f>(M41-N41)/E41</f>
        <v>0.00130408401400235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55"/>
    </row>
    <row r="42" s="6" customFormat="1" spans="1:71">
      <c r="A42" s="36"/>
      <c r="C42" s="45"/>
      <c r="D42" s="38" t="s">
        <v>86</v>
      </c>
      <c r="E42" s="43">
        <v>177.93</v>
      </c>
      <c r="F42" s="44" t="s">
        <v>286</v>
      </c>
      <c r="G42" s="11">
        <v>6.158957</v>
      </c>
      <c r="H42" s="11">
        <f t="shared" si="14"/>
        <v>5.130411181</v>
      </c>
      <c r="I42" s="37"/>
      <c r="J42" s="37"/>
      <c r="K42" s="11">
        <f t="shared" si="15"/>
        <v>5.130411181</v>
      </c>
      <c r="L42" s="48">
        <f t="shared" si="16"/>
        <v>61.066992595</v>
      </c>
      <c r="M42" s="49">
        <v>20.3573</v>
      </c>
      <c r="N42" s="11">
        <f t="shared" si="17"/>
        <v>20.1386</v>
      </c>
      <c r="O42" s="14">
        <f t="shared" ref="O42:O59" si="18">(M42-N42)/E42</f>
        <v>0.00122913505311076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55"/>
    </row>
    <row r="43" s="6" customFormat="1" spans="1:71">
      <c r="A43" s="36"/>
      <c r="C43" s="45"/>
      <c r="D43" s="38" t="s">
        <v>88</v>
      </c>
      <c r="E43" s="43">
        <v>178.978</v>
      </c>
      <c r="F43" s="44" t="s">
        <v>93</v>
      </c>
      <c r="G43" s="11">
        <v>5.731135</v>
      </c>
      <c r="H43" s="11">
        <f t="shared" si="14"/>
        <v>4.774035455</v>
      </c>
      <c r="I43" s="37"/>
      <c r="J43" s="37"/>
      <c r="K43" s="11">
        <f t="shared" si="15"/>
        <v>4.774035455</v>
      </c>
      <c r="L43" s="48">
        <f t="shared" si="16"/>
        <v>65.84102805</v>
      </c>
      <c r="M43" s="49">
        <v>20.1386</v>
      </c>
      <c r="N43" s="11">
        <f t="shared" si="17"/>
        <v>19.8844</v>
      </c>
      <c r="O43" s="14">
        <f t="shared" si="18"/>
        <v>0.00142028629216999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55"/>
    </row>
    <row r="44" s="6" customFormat="1" spans="1:71">
      <c r="A44" s="36"/>
      <c r="C44" s="45"/>
      <c r="D44" s="38" t="s">
        <v>90</v>
      </c>
      <c r="E44" s="43">
        <v>140.217</v>
      </c>
      <c r="F44" s="44" t="s">
        <v>95</v>
      </c>
      <c r="G44" s="11">
        <v>4.166668</v>
      </c>
      <c r="H44" s="11">
        <f t="shared" si="14"/>
        <v>3.470834444</v>
      </c>
      <c r="I44" s="37"/>
      <c r="J44" s="37"/>
      <c r="K44" s="11">
        <f t="shared" si="15"/>
        <v>3.470834444</v>
      </c>
      <c r="L44" s="48">
        <f t="shared" si="16"/>
        <v>69.311862494</v>
      </c>
      <c r="M44" s="49">
        <v>19.8844</v>
      </c>
      <c r="N44" s="49">
        <v>19.5</v>
      </c>
      <c r="O44" s="14">
        <f t="shared" si="18"/>
        <v>0.00274146501494112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55"/>
    </row>
    <row r="45" s="5" customFormat="1" spans="1:71">
      <c r="A45" s="13"/>
      <c r="C45" s="21" t="s">
        <v>28</v>
      </c>
      <c r="D45" s="32">
        <f>SUM(C32,K32:K44)</f>
        <v>69.311862494</v>
      </c>
      <c r="E45" s="33"/>
      <c r="F45" s="34" t="s">
        <v>29</v>
      </c>
      <c r="G45" s="25">
        <v>83.207518</v>
      </c>
      <c r="H45" s="25"/>
      <c r="I45" s="25"/>
      <c r="J45" s="25"/>
      <c r="K45" s="25"/>
      <c r="L45" s="54"/>
      <c r="M45" s="25"/>
      <c r="N45" s="25"/>
      <c r="O45" s="20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20"/>
    </row>
    <row r="46" s="2" customFormat="1" spans="1:70">
      <c r="A46" s="35"/>
      <c r="C46" s="8"/>
      <c r="D46" s="15" t="s">
        <v>7</v>
      </c>
      <c r="E46" s="16" t="s">
        <v>8</v>
      </c>
      <c r="F46" s="17" t="s">
        <v>9</v>
      </c>
      <c r="G46" s="11" t="s">
        <v>10</v>
      </c>
      <c r="H46" s="11" t="s">
        <v>11</v>
      </c>
      <c r="I46" s="11" t="s">
        <v>12</v>
      </c>
      <c r="J46" s="11" t="s">
        <v>13</v>
      </c>
      <c r="K46" s="11" t="s">
        <v>14</v>
      </c>
      <c r="L46" s="48" t="s">
        <v>15</v>
      </c>
      <c r="M46" s="11" t="s">
        <v>16</v>
      </c>
      <c r="N46" s="11" t="s">
        <v>17</v>
      </c>
      <c r="O46" s="14" t="s">
        <v>18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</row>
    <row r="47" s="4" customFormat="1" spans="1:71">
      <c r="A47" s="13"/>
      <c r="B47" s="4" t="s">
        <v>19</v>
      </c>
      <c r="C47" s="11">
        <v>0</v>
      </c>
      <c r="D47" s="18" t="s">
        <v>20</v>
      </c>
      <c r="E47" s="43">
        <v>620.752</v>
      </c>
      <c r="F47" s="44">
        <v>144</v>
      </c>
      <c r="G47" s="11">
        <v>3.15156</v>
      </c>
      <c r="H47" s="11">
        <f>G47*$B$69</f>
        <v>2.62524948</v>
      </c>
      <c r="I47" s="11"/>
      <c r="J47" s="11"/>
      <c r="K47" s="11">
        <f>SUM(H47,J47)</f>
        <v>2.62524948</v>
      </c>
      <c r="L47" s="48">
        <f>K47+C47</f>
        <v>2.62524948</v>
      </c>
      <c r="M47" s="49">
        <v>22.262</v>
      </c>
      <c r="N47" s="11">
        <f>M48</f>
        <v>21.8326</v>
      </c>
      <c r="O47" s="14">
        <f t="shared" si="18"/>
        <v>0.000691741629507438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4"/>
    </row>
    <row r="48" s="4" customFormat="1" spans="1:71">
      <c r="A48" s="13"/>
      <c r="C48" s="11" t="s">
        <v>97</v>
      </c>
      <c r="D48" s="42" t="s">
        <v>94</v>
      </c>
      <c r="E48" s="43">
        <v>140.399</v>
      </c>
      <c r="F48" s="44" t="s">
        <v>287</v>
      </c>
      <c r="G48" s="11">
        <v>7.305841</v>
      </c>
      <c r="H48" s="11">
        <f t="shared" ref="H48:H60" si="19">G48*$B$69</f>
        <v>6.085765553</v>
      </c>
      <c r="I48" s="11"/>
      <c r="J48" s="11"/>
      <c r="K48" s="11">
        <f t="shared" ref="K48:K60" si="20">SUM(H48,J48)</f>
        <v>6.085765553</v>
      </c>
      <c r="L48" s="48">
        <f>L47+K48</f>
        <v>8.711015033</v>
      </c>
      <c r="M48" s="49">
        <v>21.8326</v>
      </c>
      <c r="N48" s="11">
        <f t="shared" ref="N48:N59" si="21">M49</f>
        <v>21.6169</v>
      </c>
      <c r="O48" s="14">
        <f t="shared" si="18"/>
        <v>0.00153633572888695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4"/>
    </row>
    <row r="49" s="4" customFormat="1" spans="1:71">
      <c r="A49" s="13"/>
      <c r="C49" s="11"/>
      <c r="D49" s="42" t="s">
        <v>288</v>
      </c>
      <c r="E49" s="43">
        <v>138.517</v>
      </c>
      <c r="F49" s="44" t="s">
        <v>289</v>
      </c>
      <c r="G49" s="11">
        <v>4.003687</v>
      </c>
      <c r="H49" s="11">
        <f t="shared" si="19"/>
        <v>3.335071271</v>
      </c>
      <c r="I49" s="11"/>
      <c r="J49" s="11"/>
      <c r="K49" s="11">
        <f t="shared" si="20"/>
        <v>3.335071271</v>
      </c>
      <c r="L49" s="48">
        <f t="shared" ref="L49:L60" si="22">L48+K49</f>
        <v>12.046086304</v>
      </c>
      <c r="M49" s="49">
        <v>21.6169</v>
      </c>
      <c r="N49" s="11">
        <f t="shared" si="21"/>
        <v>21.4054</v>
      </c>
      <c r="O49" s="14">
        <f t="shared" si="18"/>
        <v>0.00152688839637013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4"/>
    </row>
    <row r="50" s="4" customFormat="1" spans="1:71">
      <c r="A50" s="13"/>
      <c r="C50" s="11"/>
      <c r="D50" s="42" t="s">
        <v>98</v>
      </c>
      <c r="E50" s="43">
        <v>148.55</v>
      </c>
      <c r="F50" s="44" t="s">
        <v>290</v>
      </c>
      <c r="G50" s="11">
        <v>4.115465</v>
      </c>
      <c r="H50" s="11">
        <f t="shared" si="19"/>
        <v>3.428182345</v>
      </c>
      <c r="I50" s="11"/>
      <c r="J50" s="11"/>
      <c r="K50" s="11">
        <f t="shared" si="20"/>
        <v>3.428182345</v>
      </c>
      <c r="L50" s="48">
        <f t="shared" si="22"/>
        <v>15.474268649</v>
      </c>
      <c r="M50" s="49">
        <v>21.4054</v>
      </c>
      <c r="N50" s="11">
        <f t="shared" si="21"/>
        <v>21.1818</v>
      </c>
      <c r="O50" s="14">
        <f t="shared" si="18"/>
        <v>0.00150521709862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4"/>
    </row>
    <row r="51" s="4" customFormat="1" spans="1:71">
      <c r="A51" s="13"/>
      <c r="C51" s="11"/>
      <c r="D51" s="42" t="s">
        <v>100</v>
      </c>
      <c r="E51" s="43">
        <v>124.909</v>
      </c>
      <c r="F51" s="44" t="s">
        <v>291</v>
      </c>
      <c r="G51" s="11">
        <v>4.17636</v>
      </c>
      <c r="H51" s="11">
        <f t="shared" si="19"/>
        <v>3.47890788</v>
      </c>
      <c r="I51" s="11"/>
      <c r="J51" s="11"/>
      <c r="K51" s="11">
        <f t="shared" si="20"/>
        <v>3.47890788</v>
      </c>
      <c r="L51" s="48">
        <f t="shared" si="22"/>
        <v>18.953176529</v>
      </c>
      <c r="M51" s="49">
        <v>21.1818</v>
      </c>
      <c r="N51" s="11">
        <f t="shared" si="21"/>
        <v>20.9965</v>
      </c>
      <c r="O51" s="14">
        <f t="shared" si="18"/>
        <v>0.00148347997342063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4"/>
    </row>
    <row r="52" s="4" customFormat="1" spans="1:71">
      <c r="A52" s="13"/>
      <c r="C52" s="11"/>
      <c r="D52" s="42" t="s">
        <v>102</v>
      </c>
      <c r="E52" s="43">
        <v>130.804</v>
      </c>
      <c r="F52" s="44" t="s">
        <v>292</v>
      </c>
      <c r="G52" s="11">
        <v>4.289701</v>
      </c>
      <c r="H52" s="11">
        <f t="shared" si="19"/>
        <v>3.573320933</v>
      </c>
      <c r="I52" s="11"/>
      <c r="J52" s="11"/>
      <c r="K52" s="11">
        <f t="shared" si="20"/>
        <v>3.573320933</v>
      </c>
      <c r="L52" s="48">
        <f t="shared" si="22"/>
        <v>22.526497462</v>
      </c>
      <c r="M52" s="49">
        <v>20.9965</v>
      </c>
      <c r="N52" s="11">
        <f t="shared" si="21"/>
        <v>20.8355</v>
      </c>
      <c r="O52" s="14">
        <f t="shared" si="18"/>
        <v>0.00123084920950431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4"/>
    </row>
    <row r="53" s="4" customFormat="1" spans="1:71">
      <c r="A53" s="13"/>
      <c r="C53" s="11"/>
      <c r="D53" s="42" t="s">
        <v>104</v>
      </c>
      <c r="E53" s="43">
        <v>151.605</v>
      </c>
      <c r="F53" s="44" t="s">
        <v>293</v>
      </c>
      <c r="G53" s="11">
        <v>4.052899</v>
      </c>
      <c r="H53" s="11">
        <f t="shared" si="19"/>
        <v>3.376064867</v>
      </c>
      <c r="I53" s="11"/>
      <c r="J53" s="11"/>
      <c r="K53" s="11">
        <f t="shared" si="20"/>
        <v>3.376064867</v>
      </c>
      <c r="L53" s="48">
        <f t="shared" si="22"/>
        <v>25.902562329</v>
      </c>
      <c r="M53" s="49">
        <v>20.8355</v>
      </c>
      <c r="N53" s="11">
        <f t="shared" si="21"/>
        <v>20.6659</v>
      </c>
      <c r="O53" s="14">
        <f t="shared" si="18"/>
        <v>0.00111869661290854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4"/>
    </row>
    <row r="54" s="4" customFormat="1" spans="1:71">
      <c r="A54" s="13"/>
      <c r="C54" s="11"/>
      <c r="D54" s="42" t="s">
        <v>106</v>
      </c>
      <c r="E54" s="43">
        <v>151.85</v>
      </c>
      <c r="F54" s="44" t="s">
        <v>294</v>
      </c>
      <c r="G54" s="11">
        <v>5.054087</v>
      </c>
      <c r="H54" s="11">
        <f t="shared" si="19"/>
        <v>4.210054471</v>
      </c>
      <c r="I54" s="11"/>
      <c r="J54" s="11"/>
      <c r="K54" s="11">
        <f t="shared" si="20"/>
        <v>4.210054471</v>
      </c>
      <c r="L54" s="48">
        <f t="shared" si="22"/>
        <v>30.1126168</v>
      </c>
      <c r="M54" s="49">
        <v>20.6659</v>
      </c>
      <c r="N54" s="11">
        <f t="shared" si="21"/>
        <v>20.4974</v>
      </c>
      <c r="O54" s="14">
        <f t="shared" si="18"/>
        <v>0.00110964767863024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4"/>
    </row>
    <row r="55" s="4" customFormat="1" spans="1:71">
      <c r="A55" s="13"/>
      <c r="C55" s="11"/>
      <c r="D55" s="42" t="s">
        <v>108</v>
      </c>
      <c r="E55" s="43">
        <v>323.044</v>
      </c>
      <c r="F55" s="44" t="s">
        <v>295</v>
      </c>
      <c r="G55" s="11">
        <v>4.642732</v>
      </c>
      <c r="H55" s="11">
        <f t="shared" si="19"/>
        <v>3.867395756</v>
      </c>
      <c r="I55" s="11"/>
      <c r="J55" s="11"/>
      <c r="K55" s="11">
        <f t="shared" si="20"/>
        <v>3.867395756</v>
      </c>
      <c r="L55" s="48">
        <f t="shared" si="22"/>
        <v>33.980012556</v>
      </c>
      <c r="M55" s="49">
        <v>20.4974</v>
      </c>
      <c r="N55" s="11">
        <f t="shared" si="21"/>
        <v>20.2219</v>
      </c>
      <c r="O55" s="14">
        <f t="shared" si="18"/>
        <v>0.00085282500216688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4"/>
    </row>
    <row r="56" s="4" customFormat="1" spans="1:71">
      <c r="A56" s="13"/>
      <c r="C56" s="11"/>
      <c r="D56" s="42" t="s">
        <v>110</v>
      </c>
      <c r="E56" s="43">
        <v>166.629</v>
      </c>
      <c r="F56" s="44" t="s">
        <v>296</v>
      </c>
      <c r="G56" s="11">
        <v>4.692262</v>
      </c>
      <c r="H56" s="11">
        <f t="shared" si="19"/>
        <v>3.908654246</v>
      </c>
      <c r="I56" s="11"/>
      <c r="J56" s="11"/>
      <c r="K56" s="11">
        <f t="shared" si="20"/>
        <v>3.908654246</v>
      </c>
      <c r="L56" s="48">
        <f t="shared" si="22"/>
        <v>37.888666802</v>
      </c>
      <c r="M56" s="49">
        <v>20.2219</v>
      </c>
      <c r="N56" s="11">
        <f t="shared" si="21"/>
        <v>20.0839</v>
      </c>
      <c r="O56" s="14">
        <f t="shared" si="18"/>
        <v>0.000828187170300498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4"/>
    </row>
    <row r="57" s="4" customFormat="1" spans="1:71">
      <c r="A57" s="13"/>
      <c r="C57" s="11"/>
      <c r="D57" s="42" t="s">
        <v>112</v>
      </c>
      <c r="E57" s="43">
        <v>189.046</v>
      </c>
      <c r="F57" s="44" t="s">
        <v>115</v>
      </c>
      <c r="G57" s="11">
        <v>5.889691</v>
      </c>
      <c r="H57" s="11">
        <f t="shared" si="19"/>
        <v>4.906112603</v>
      </c>
      <c r="I57" s="11"/>
      <c r="J57" s="11"/>
      <c r="K57" s="11">
        <f t="shared" si="20"/>
        <v>4.906112603</v>
      </c>
      <c r="L57" s="48">
        <f t="shared" si="22"/>
        <v>42.794779405</v>
      </c>
      <c r="M57" s="49">
        <v>20.0839</v>
      </c>
      <c r="N57" s="11">
        <f t="shared" si="21"/>
        <v>19.9691</v>
      </c>
      <c r="O57" s="14">
        <f t="shared" si="18"/>
        <v>0.000607259608772462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4"/>
    </row>
    <row r="58" s="4" customFormat="1" spans="1:71">
      <c r="A58" s="13"/>
      <c r="C58" s="11"/>
      <c r="D58" s="42" t="s">
        <v>114</v>
      </c>
      <c r="E58" s="43">
        <v>149.014</v>
      </c>
      <c r="F58" s="44" t="s">
        <v>117</v>
      </c>
      <c r="G58" s="11">
        <v>6.077222</v>
      </c>
      <c r="H58" s="11">
        <f t="shared" si="19"/>
        <v>5.062325926</v>
      </c>
      <c r="I58" s="11"/>
      <c r="J58" s="11"/>
      <c r="K58" s="11">
        <f t="shared" si="20"/>
        <v>5.062325926</v>
      </c>
      <c r="L58" s="48">
        <f t="shared" si="22"/>
        <v>47.857105331</v>
      </c>
      <c r="M58" s="49">
        <v>19.9691</v>
      </c>
      <c r="N58" s="11">
        <f t="shared" si="21"/>
        <v>19.8543</v>
      </c>
      <c r="O58" s="14">
        <f t="shared" si="18"/>
        <v>0.000770397412323691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4"/>
    </row>
    <row r="59" s="4" customFormat="1" spans="1:71">
      <c r="A59" s="13"/>
      <c r="C59" s="11"/>
      <c r="D59" s="42" t="s">
        <v>116</v>
      </c>
      <c r="E59" s="43">
        <v>109.913</v>
      </c>
      <c r="F59" s="44" t="s">
        <v>119</v>
      </c>
      <c r="G59" s="11">
        <v>6.180796</v>
      </c>
      <c r="H59" s="11">
        <f t="shared" si="19"/>
        <v>5.148603068</v>
      </c>
      <c r="I59" s="11"/>
      <c r="J59" s="11"/>
      <c r="K59" s="11">
        <f t="shared" si="20"/>
        <v>5.148603068</v>
      </c>
      <c r="L59" s="48">
        <f t="shared" si="22"/>
        <v>53.005708399</v>
      </c>
      <c r="M59" s="49">
        <v>19.8543</v>
      </c>
      <c r="N59" s="11">
        <f t="shared" si="21"/>
        <v>19.7086</v>
      </c>
      <c r="O59" s="14">
        <f t="shared" si="18"/>
        <v>0.00132559387879503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4"/>
    </row>
    <row r="60" s="4" customFormat="1" spans="1:71">
      <c r="A60" s="13"/>
      <c r="C60" s="11"/>
      <c r="D60" s="42" t="s">
        <v>118</v>
      </c>
      <c r="E60" s="43">
        <v>84.6624</v>
      </c>
      <c r="F60" s="44" t="s">
        <v>121</v>
      </c>
      <c r="G60" s="11">
        <v>4.230163</v>
      </c>
      <c r="H60" s="11">
        <f t="shared" si="19"/>
        <v>3.523725779</v>
      </c>
      <c r="I60" s="11"/>
      <c r="J60" s="11"/>
      <c r="K60" s="11">
        <f t="shared" si="20"/>
        <v>3.523725779</v>
      </c>
      <c r="L60" s="48">
        <f t="shared" si="22"/>
        <v>56.529434178</v>
      </c>
      <c r="M60" s="49">
        <v>19.7086</v>
      </c>
      <c r="N60" s="49">
        <v>19.3621</v>
      </c>
      <c r="O60" s="14">
        <f t="shared" ref="O60:O66" si="23">(M60-N60)/E60</f>
        <v>0.00409272593264541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4"/>
    </row>
    <row r="61" s="5" customFormat="1" spans="1:71">
      <c r="A61" s="13"/>
      <c r="C61" s="21" t="s">
        <v>28</v>
      </c>
      <c r="D61" s="32">
        <f>SUM(C47,K47:K60)</f>
        <v>56.529434178</v>
      </c>
      <c r="E61" s="33"/>
      <c r="F61" s="34" t="s">
        <v>29</v>
      </c>
      <c r="G61" s="25">
        <v>67.862466</v>
      </c>
      <c r="H61" s="25"/>
      <c r="I61" s="25"/>
      <c r="J61" s="25"/>
      <c r="K61" s="25"/>
      <c r="L61" s="54"/>
      <c r="M61" s="25"/>
      <c r="N61" s="25"/>
      <c r="O61" s="20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20"/>
    </row>
    <row r="62" s="2" customFormat="1" spans="1:70">
      <c r="A62" s="35"/>
      <c r="C62" s="8"/>
      <c r="D62" s="15" t="s">
        <v>7</v>
      </c>
      <c r="E62" s="16" t="s">
        <v>8</v>
      </c>
      <c r="F62" s="17" t="s">
        <v>9</v>
      </c>
      <c r="G62" s="11" t="s">
        <v>10</v>
      </c>
      <c r="H62" s="11" t="s">
        <v>11</v>
      </c>
      <c r="I62" s="11" t="s">
        <v>12</v>
      </c>
      <c r="J62" s="11" t="s">
        <v>13</v>
      </c>
      <c r="K62" s="11" t="s">
        <v>14</v>
      </c>
      <c r="L62" s="48" t="s">
        <v>15</v>
      </c>
      <c r="M62" s="11" t="s">
        <v>16</v>
      </c>
      <c r="N62" s="11" t="s">
        <v>17</v>
      </c>
      <c r="O62" s="14" t="s">
        <v>18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</row>
    <row r="63" s="4" customFormat="1" spans="1:71">
      <c r="A63" s="13"/>
      <c r="B63" s="4" t="s">
        <v>19</v>
      </c>
      <c r="C63" s="11">
        <f>D6</f>
        <v>60.373158573</v>
      </c>
      <c r="D63" s="18" t="s">
        <v>297</v>
      </c>
      <c r="E63" s="16">
        <v>209.003</v>
      </c>
      <c r="F63" s="17"/>
      <c r="G63" s="11">
        <v>0</v>
      </c>
      <c r="H63" s="11">
        <f>G63*$B$69</f>
        <v>0</v>
      </c>
      <c r="I63" s="11"/>
      <c r="J63" s="11"/>
      <c r="K63" s="11">
        <f>SUM(H63,J63)</f>
        <v>0</v>
      </c>
      <c r="L63" s="48">
        <f>K63+C63</f>
        <v>60.373158573</v>
      </c>
      <c r="M63" s="49">
        <v>19.4845</v>
      </c>
      <c r="N63" s="11">
        <f>M64</f>
        <v>19.457</v>
      </c>
      <c r="O63" s="14">
        <f t="shared" si="23"/>
        <v>0.000131577058702506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4"/>
    </row>
    <row r="64" s="6" customFormat="1" spans="1:71">
      <c r="A64" s="36"/>
      <c r="C64" s="46" t="s">
        <v>122</v>
      </c>
      <c r="D64" s="47" t="s">
        <v>298</v>
      </c>
      <c r="E64" s="43">
        <v>264.948</v>
      </c>
      <c r="F64" s="44"/>
      <c r="G64" s="11">
        <v>0</v>
      </c>
      <c r="H64" s="11">
        <f>G64*$B$69</f>
        <v>0</v>
      </c>
      <c r="I64" s="37"/>
      <c r="J64" s="37"/>
      <c r="K64" s="11">
        <f>SUM(H64,J64)</f>
        <v>0</v>
      </c>
      <c r="L64" s="48">
        <f>L63+K64</f>
        <v>60.373158573</v>
      </c>
      <c r="M64" s="49">
        <v>19.457</v>
      </c>
      <c r="N64" s="11">
        <f>M65</f>
        <v>19.5063</v>
      </c>
      <c r="O64" s="14">
        <f t="shared" si="23"/>
        <v>-0.000186074248531783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55"/>
    </row>
    <row r="65" s="6" customFormat="1" spans="1:71">
      <c r="A65" s="36"/>
      <c r="C65" s="46"/>
      <c r="D65" s="47" t="s">
        <v>299</v>
      </c>
      <c r="E65" s="43">
        <v>180.042</v>
      </c>
      <c r="F65" s="44"/>
      <c r="G65" s="11">
        <v>0</v>
      </c>
      <c r="H65" s="11">
        <f>G65*$B$69</f>
        <v>0</v>
      </c>
      <c r="I65" s="37" t="s">
        <v>30</v>
      </c>
      <c r="J65" s="37">
        <f>D20</f>
        <v>105.713084648</v>
      </c>
      <c r="K65" s="11">
        <f>SUM(H65,J65)</f>
        <v>105.713084648</v>
      </c>
      <c r="L65" s="48">
        <f>L64+K65</f>
        <v>166.086243221</v>
      </c>
      <c r="M65" s="49">
        <v>19.5063</v>
      </c>
      <c r="N65" s="11">
        <f>M66</f>
        <v>19.5435</v>
      </c>
      <c r="O65" s="14">
        <f t="shared" si="23"/>
        <v>-0.000206618455693683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55"/>
    </row>
    <row r="66" s="6" customFormat="1" spans="1:71">
      <c r="A66" s="36"/>
      <c r="C66" s="46"/>
      <c r="D66" s="38" t="s">
        <v>300</v>
      </c>
      <c r="E66" s="43">
        <v>294.527</v>
      </c>
      <c r="F66" s="44"/>
      <c r="G66" s="11">
        <v>0</v>
      </c>
      <c r="H66" s="11">
        <f t="shared" ref="H66:H72" si="24">G66*$B$69</f>
        <v>0</v>
      </c>
      <c r="I66" s="37" t="s">
        <v>43</v>
      </c>
      <c r="J66" s="37">
        <f>D30</f>
        <v>31.089295972</v>
      </c>
      <c r="K66" s="11">
        <f t="shared" ref="K66:K71" si="25">SUM(H66,J66)</f>
        <v>31.089295972</v>
      </c>
      <c r="L66" s="48">
        <f>L65+K66</f>
        <v>197.175539193</v>
      </c>
      <c r="M66" s="49">
        <v>19.5435</v>
      </c>
      <c r="N66" s="11">
        <f t="shared" ref="N66:N71" si="26">M67</f>
        <v>19.5</v>
      </c>
      <c r="O66" s="14">
        <f t="shared" si="23"/>
        <v>0.000147694438879972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55"/>
    </row>
    <row r="67" s="6" customFormat="1" spans="1:71">
      <c r="A67" s="36"/>
      <c r="C67" s="46"/>
      <c r="D67" s="38" t="s">
        <v>301</v>
      </c>
      <c r="E67" s="43">
        <v>533.403</v>
      </c>
      <c r="F67" s="44"/>
      <c r="G67" s="11">
        <v>0</v>
      </c>
      <c r="H67" s="11">
        <f t="shared" si="24"/>
        <v>0</v>
      </c>
      <c r="I67" s="37" t="s">
        <v>69</v>
      </c>
      <c r="J67" s="37">
        <f>D45</f>
        <v>69.311862494</v>
      </c>
      <c r="K67" s="11">
        <f t="shared" si="25"/>
        <v>69.311862494</v>
      </c>
      <c r="L67" s="48">
        <f t="shared" ref="L67:L72" si="27">L66+K67</f>
        <v>266.487401687</v>
      </c>
      <c r="M67" s="49">
        <v>19.5</v>
      </c>
      <c r="N67" s="11">
        <f t="shared" si="26"/>
        <v>19.3621</v>
      </c>
      <c r="O67" s="14">
        <f t="shared" ref="O67:O72" si="28">(M67-N67)/E67</f>
        <v>0.000258528729684682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55"/>
    </row>
    <row r="68" s="6" customFormat="1" spans="1:71">
      <c r="A68" s="36"/>
      <c r="C68" s="46"/>
      <c r="D68" s="38" t="s">
        <v>120</v>
      </c>
      <c r="E68" s="43">
        <v>581.848</v>
      </c>
      <c r="F68" s="44"/>
      <c r="G68" s="11">
        <v>0</v>
      </c>
      <c r="H68" s="11">
        <f t="shared" si="24"/>
        <v>0</v>
      </c>
      <c r="I68" s="37" t="s">
        <v>97</v>
      </c>
      <c r="J68" s="37">
        <f>D61</f>
        <v>56.529434178</v>
      </c>
      <c r="K68" s="11">
        <f t="shared" si="25"/>
        <v>56.529434178</v>
      </c>
      <c r="L68" s="48">
        <f t="shared" si="27"/>
        <v>323.016835865</v>
      </c>
      <c r="M68" s="49">
        <v>19.3621</v>
      </c>
      <c r="N68" s="49">
        <v>19.3042</v>
      </c>
      <c r="O68" s="14">
        <f t="shared" si="28"/>
        <v>9.95105250855895e-5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55"/>
    </row>
    <row r="69" s="5" customFormat="1" ht="15.75" spans="1:71">
      <c r="A69" s="56" t="s">
        <v>129</v>
      </c>
      <c r="B69" s="5">
        <v>0.833</v>
      </c>
      <c r="C69" s="21" t="s">
        <v>28</v>
      </c>
      <c r="D69" s="32">
        <f>SUM(K63:K68,C63)</f>
        <v>323.016835865</v>
      </c>
      <c r="E69" s="33"/>
      <c r="F69" s="34" t="s">
        <v>29</v>
      </c>
      <c r="G69" s="25">
        <v>0</v>
      </c>
      <c r="H69" s="25"/>
      <c r="I69" s="25"/>
      <c r="J69" s="25"/>
      <c r="K69" s="25"/>
      <c r="L69" s="54"/>
      <c r="M69" s="25"/>
      <c r="N69" s="25"/>
      <c r="O69" s="20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20"/>
    </row>
    <row r="70" s="2" customFormat="1" spans="1:70">
      <c r="A70" s="57"/>
      <c r="C70" s="8"/>
      <c r="D70" s="15" t="s">
        <v>7</v>
      </c>
      <c r="E70" s="16" t="s">
        <v>8</v>
      </c>
      <c r="F70" s="17" t="s">
        <v>9</v>
      </c>
      <c r="G70" s="11" t="s">
        <v>10</v>
      </c>
      <c r="H70" s="11" t="s">
        <v>11</v>
      </c>
      <c r="I70" s="11" t="s">
        <v>12</v>
      </c>
      <c r="J70" s="11" t="s">
        <v>13</v>
      </c>
      <c r="K70" s="11" t="s">
        <v>14</v>
      </c>
      <c r="L70" s="48" t="s">
        <v>15</v>
      </c>
      <c r="M70" s="11" t="s">
        <v>16</v>
      </c>
      <c r="N70" s="11" t="s">
        <v>17</v>
      </c>
      <c r="O70" s="14" t="s">
        <v>18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</row>
    <row r="71" s="4" customFormat="1" spans="1:71">
      <c r="A71" s="58" t="s">
        <v>130</v>
      </c>
      <c r="B71" s="4" t="s">
        <v>19</v>
      </c>
      <c r="C71" s="11">
        <f>D69</f>
        <v>323.016835865</v>
      </c>
      <c r="D71" s="18" t="s">
        <v>302</v>
      </c>
      <c r="E71" s="43">
        <v>581.848</v>
      </c>
      <c r="F71" s="17"/>
      <c r="G71" s="11">
        <v>0</v>
      </c>
      <c r="H71" s="11">
        <f t="shared" si="24"/>
        <v>0</v>
      </c>
      <c r="I71" s="11"/>
      <c r="J71" s="11"/>
      <c r="K71" s="11">
        <f>SUM(H71,J71)</f>
        <v>0</v>
      </c>
      <c r="L71" s="48">
        <f>K71+C71</f>
        <v>323.016835865</v>
      </c>
      <c r="M71" s="49">
        <v>19.3621</v>
      </c>
      <c r="N71" s="11">
        <f t="shared" si="26"/>
        <v>19.3042</v>
      </c>
      <c r="O71" s="14">
        <f t="shared" si="28"/>
        <v>9.95105250855895e-5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4"/>
    </row>
    <row r="72" s="4" customFormat="1" spans="1:71">
      <c r="A72" s="58"/>
      <c r="C72" s="11" t="s">
        <v>132</v>
      </c>
      <c r="D72" s="15" t="s">
        <v>127</v>
      </c>
      <c r="E72" s="43">
        <v>109.685</v>
      </c>
      <c r="F72" s="44"/>
      <c r="G72" s="11">
        <v>0</v>
      </c>
      <c r="H72" s="11">
        <f t="shared" si="24"/>
        <v>0</v>
      </c>
      <c r="I72" s="11"/>
      <c r="J72" s="11"/>
      <c r="K72" s="11">
        <f>SUM(H72,J72)</f>
        <v>0</v>
      </c>
      <c r="L72" s="48">
        <f t="shared" si="27"/>
        <v>323.016835865</v>
      </c>
      <c r="M72" s="49">
        <v>19.3042</v>
      </c>
      <c r="N72" s="49">
        <v>19.4209</v>
      </c>
      <c r="O72" s="14">
        <f t="shared" si="28"/>
        <v>-0.00106395587363813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4"/>
    </row>
    <row r="73" s="5" customFormat="1" spans="1:71">
      <c r="A73" s="59"/>
      <c r="C73" s="21" t="s">
        <v>28</v>
      </c>
      <c r="D73" s="32">
        <f>SUM(K71:K72,C71)</f>
        <v>323.016835865</v>
      </c>
      <c r="E73" s="33"/>
      <c r="F73" s="34" t="s">
        <v>29</v>
      </c>
      <c r="G73" s="25">
        <v>0</v>
      </c>
      <c r="H73" s="25"/>
      <c r="I73" s="25"/>
      <c r="J73" s="25"/>
      <c r="K73" s="25"/>
      <c r="L73" s="54"/>
      <c r="M73" s="25"/>
      <c r="N73" s="25"/>
      <c r="O73" s="20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20"/>
    </row>
    <row r="74" spans="4:15">
      <c r="D74" s="15" t="s">
        <v>7</v>
      </c>
      <c r="E74" s="16" t="s">
        <v>8</v>
      </c>
      <c r="F74" s="17" t="s">
        <v>9</v>
      </c>
      <c r="G74" s="11" t="s">
        <v>10</v>
      </c>
      <c r="H74" s="11" t="s">
        <v>11</v>
      </c>
      <c r="I74" s="11" t="s">
        <v>12</v>
      </c>
      <c r="J74" s="11" t="s">
        <v>13</v>
      </c>
      <c r="K74" s="11" t="s">
        <v>14</v>
      </c>
      <c r="L74" s="48" t="s">
        <v>15</v>
      </c>
      <c r="M74" s="11" t="s">
        <v>16</v>
      </c>
      <c r="N74" s="11" t="s">
        <v>17</v>
      </c>
      <c r="O74" s="14" t="s">
        <v>18</v>
      </c>
    </row>
    <row r="75" spans="1:15">
      <c r="A75" s="13" t="s">
        <v>134</v>
      </c>
      <c r="B75" s="14" t="s">
        <v>19</v>
      </c>
      <c r="C75" s="11">
        <v>0</v>
      </c>
      <c r="D75" s="18" t="s">
        <v>20</v>
      </c>
      <c r="E75" s="43">
        <v>388.257</v>
      </c>
      <c r="F75" s="44">
        <v>245</v>
      </c>
      <c r="G75" s="11">
        <v>2.631561</v>
      </c>
      <c r="H75" s="11">
        <f>G75*$B$101</f>
        <v>1.068413766</v>
      </c>
      <c r="I75" s="11"/>
      <c r="J75" s="11"/>
      <c r="K75" s="11">
        <f>SUM(H75,J75)</f>
        <v>1.068413766</v>
      </c>
      <c r="L75" s="48">
        <f>K75+C75</f>
        <v>1.068413766</v>
      </c>
      <c r="M75" s="49">
        <v>20.2376</v>
      </c>
      <c r="N75" s="11">
        <f>M76</f>
        <v>20.5818</v>
      </c>
      <c r="O75" s="14">
        <f>(M75-N75)/E75</f>
        <v>-0.000886526192702258</v>
      </c>
    </row>
    <row r="76" spans="1:15">
      <c r="A76" s="13"/>
      <c r="B76" s="14"/>
      <c r="C76" s="11" t="s">
        <v>136</v>
      </c>
      <c r="D76" s="19" t="s">
        <v>133</v>
      </c>
      <c r="E76" s="43">
        <v>125.172</v>
      </c>
      <c r="F76" s="44" t="s">
        <v>303</v>
      </c>
      <c r="G76" s="11">
        <v>7.266881</v>
      </c>
      <c r="H76" s="11">
        <f t="shared" ref="H76:H83" si="29">G76*$B$101</f>
        <v>2.950353686</v>
      </c>
      <c r="I76" s="11"/>
      <c r="J76" s="11"/>
      <c r="K76" s="11">
        <f t="shared" ref="K76:K83" si="30">SUM(H76,J76)</f>
        <v>2.950353686</v>
      </c>
      <c r="L76" s="48">
        <f>L75+K76</f>
        <v>4.018767452</v>
      </c>
      <c r="M76" s="49">
        <v>20.5818</v>
      </c>
      <c r="N76" s="11">
        <f t="shared" ref="N76:N81" si="31">M77</f>
        <v>20.4119</v>
      </c>
      <c r="O76" s="14">
        <f t="shared" ref="O76:O84" si="32">(M76-N76)/E76</f>
        <v>0.00135733231074044</v>
      </c>
    </row>
    <row r="77" spans="1:15">
      <c r="A77" s="13"/>
      <c r="B77" s="14"/>
      <c r="C77" s="11"/>
      <c r="D77" s="19" t="s">
        <v>304</v>
      </c>
      <c r="E77" s="43">
        <v>176.786</v>
      </c>
      <c r="F77" s="44" t="s">
        <v>305</v>
      </c>
      <c r="G77" s="11">
        <v>11.881882</v>
      </c>
      <c r="H77" s="11">
        <f t="shared" si="29"/>
        <v>4.824044092</v>
      </c>
      <c r="I77" s="11"/>
      <c r="J77" s="11"/>
      <c r="K77" s="11">
        <f t="shared" si="30"/>
        <v>4.824044092</v>
      </c>
      <c r="L77" s="48">
        <f>L76+K77</f>
        <v>8.842811544</v>
      </c>
      <c r="M77" s="49">
        <v>20.4119</v>
      </c>
      <c r="N77" s="11">
        <f t="shared" si="31"/>
        <v>20.1284</v>
      </c>
      <c r="O77" s="14">
        <f t="shared" si="32"/>
        <v>0.00160363377190502</v>
      </c>
    </row>
    <row r="78" spans="1:15">
      <c r="A78" s="13"/>
      <c r="B78" s="14"/>
      <c r="C78" s="11"/>
      <c r="D78" s="19" t="s">
        <v>206</v>
      </c>
      <c r="E78" s="43">
        <v>157.344</v>
      </c>
      <c r="F78" s="44" t="s">
        <v>306</v>
      </c>
      <c r="G78" s="11">
        <v>12.500153</v>
      </c>
      <c r="H78" s="11">
        <f t="shared" si="29"/>
        <v>5.075062118</v>
      </c>
      <c r="I78" s="11"/>
      <c r="J78" s="11"/>
      <c r="K78" s="11">
        <f t="shared" si="30"/>
        <v>5.075062118</v>
      </c>
      <c r="L78" s="48">
        <f>L77+K78</f>
        <v>13.917873662</v>
      </c>
      <c r="M78" s="49">
        <v>20.1284</v>
      </c>
      <c r="N78" s="49">
        <v>19.4274</v>
      </c>
      <c r="O78" s="14">
        <f t="shared" si="32"/>
        <v>0.00445520642668294</v>
      </c>
    </row>
    <row r="79" spans="1:17">
      <c r="A79" s="13"/>
      <c r="B79" s="20"/>
      <c r="C79" s="21" t="s">
        <v>28</v>
      </c>
      <c r="D79" s="22">
        <f>SUM(K75:K78,C75)</f>
        <v>13.917873662</v>
      </c>
      <c r="E79" s="23"/>
      <c r="F79" s="24" t="s">
        <v>29</v>
      </c>
      <c r="G79" s="25">
        <v>34.280477</v>
      </c>
      <c r="H79" s="25"/>
      <c r="I79" s="21"/>
      <c r="J79" s="21"/>
      <c r="K79" s="25"/>
      <c r="L79" s="50"/>
      <c r="M79" s="21"/>
      <c r="N79" s="21"/>
      <c r="O79" s="51"/>
      <c r="Q79" s="12">
        <f>SUM(E76:E79)</f>
        <v>459.302</v>
      </c>
    </row>
    <row r="80" spans="1:15">
      <c r="A80" s="26"/>
      <c r="C80" s="27"/>
      <c r="D80" s="15" t="s">
        <v>7</v>
      </c>
      <c r="E80" s="16" t="s">
        <v>8</v>
      </c>
      <c r="F80" s="17" t="s">
        <v>9</v>
      </c>
      <c r="G80" s="11" t="s">
        <v>10</v>
      </c>
      <c r="H80" s="11" t="s">
        <v>11</v>
      </c>
      <c r="I80" s="11" t="s">
        <v>12</v>
      </c>
      <c r="J80" s="11" t="s">
        <v>13</v>
      </c>
      <c r="K80" s="11" t="s">
        <v>14</v>
      </c>
      <c r="L80" s="48" t="s">
        <v>15</v>
      </c>
      <c r="M80" s="11" t="s">
        <v>16</v>
      </c>
      <c r="N80" s="11" t="s">
        <v>17</v>
      </c>
      <c r="O80" s="14" t="s">
        <v>18</v>
      </c>
    </row>
    <row r="81" spans="1:15">
      <c r="A81" s="13"/>
      <c r="B81" s="4" t="s">
        <v>19</v>
      </c>
      <c r="C81" s="28">
        <v>0</v>
      </c>
      <c r="D81" s="18" t="s">
        <v>20</v>
      </c>
      <c r="E81" s="43">
        <v>380.351</v>
      </c>
      <c r="F81" s="44" t="s">
        <v>307</v>
      </c>
      <c r="G81" s="11">
        <v>6.535418</v>
      </c>
      <c r="H81" s="11">
        <f t="shared" si="29"/>
        <v>2.653379708</v>
      </c>
      <c r="I81" s="11"/>
      <c r="J81" s="11"/>
      <c r="K81" s="11">
        <f t="shared" si="30"/>
        <v>2.653379708</v>
      </c>
      <c r="L81" s="48">
        <f>K81+C81</f>
        <v>2.653379708</v>
      </c>
      <c r="M81" s="49">
        <v>21.4015</v>
      </c>
      <c r="N81" s="11">
        <f t="shared" si="31"/>
        <v>20.9743</v>
      </c>
      <c r="O81" s="14">
        <f t="shared" si="32"/>
        <v>0.00112317306908618</v>
      </c>
    </row>
    <row r="82" spans="1:17">
      <c r="A82" s="13"/>
      <c r="B82" s="4"/>
      <c r="C82" s="11" t="s">
        <v>146</v>
      </c>
      <c r="D82" s="19" t="s">
        <v>209</v>
      </c>
      <c r="E82" s="43">
        <v>203.772</v>
      </c>
      <c r="F82" s="44" t="s">
        <v>308</v>
      </c>
      <c r="G82" s="11">
        <v>7.62208</v>
      </c>
      <c r="H82" s="11">
        <f t="shared" si="29"/>
        <v>3.09456448</v>
      </c>
      <c r="I82" s="11"/>
      <c r="J82" s="11"/>
      <c r="K82" s="11">
        <f t="shared" si="30"/>
        <v>3.09456448</v>
      </c>
      <c r="L82" s="48">
        <f>L81+K82</f>
        <v>5.747944188</v>
      </c>
      <c r="M82" s="49">
        <v>20.9743</v>
      </c>
      <c r="N82" s="11">
        <f>M83</f>
        <v>20.7268</v>
      </c>
      <c r="O82" s="14">
        <f t="shared" si="32"/>
        <v>0.00121459278016606</v>
      </c>
      <c r="Q82" s="12">
        <f>SUM(E80:E81)</f>
        <v>380.351</v>
      </c>
    </row>
    <row r="83" spans="1:15">
      <c r="A83" s="13"/>
      <c r="B83" s="4"/>
      <c r="C83" s="11"/>
      <c r="D83" s="19" t="s">
        <v>211</v>
      </c>
      <c r="E83" s="43">
        <v>195.563</v>
      </c>
      <c r="F83" s="44" t="s">
        <v>309</v>
      </c>
      <c r="G83" s="11">
        <v>6.666888</v>
      </c>
      <c r="H83" s="11">
        <f t="shared" si="29"/>
        <v>2.706756528</v>
      </c>
      <c r="I83" s="28"/>
      <c r="J83" s="28"/>
      <c r="K83" s="11">
        <f t="shared" si="30"/>
        <v>2.706756528</v>
      </c>
      <c r="L83" s="48">
        <f>L82+K83</f>
        <v>8.454700716</v>
      </c>
      <c r="M83" s="49">
        <v>20.7268</v>
      </c>
      <c r="N83" s="11">
        <f>M84</f>
        <v>20.5393</v>
      </c>
      <c r="O83" s="14">
        <f t="shared" si="32"/>
        <v>0.000958770319538972</v>
      </c>
    </row>
    <row r="84" spans="1:15">
      <c r="A84" s="13"/>
      <c r="B84" s="4"/>
      <c r="C84" s="11"/>
      <c r="D84" s="19" t="s">
        <v>310</v>
      </c>
      <c r="E84" s="43">
        <v>258.153</v>
      </c>
      <c r="F84" s="44" t="s">
        <v>311</v>
      </c>
      <c r="G84" s="11">
        <v>8.605566</v>
      </c>
      <c r="H84" s="11">
        <f t="shared" ref="H84:H90" si="33">G84*$B$101</f>
        <v>3.493859796</v>
      </c>
      <c r="I84" s="28"/>
      <c r="J84" s="28"/>
      <c r="K84" s="11">
        <f t="shared" ref="K84:K90" si="34">SUM(H84,J84)</f>
        <v>3.493859796</v>
      </c>
      <c r="L84" s="48">
        <f>L83+K84</f>
        <v>11.948560512</v>
      </c>
      <c r="M84" s="49">
        <v>20.5393</v>
      </c>
      <c r="N84" s="11">
        <f t="shared" ref="N84:N89" si="35">M85</f>
        <v>20.3021</v>
      </c>
      <c r="O84" s="14">
        <f t="shared" si="32"/>
        <v>0.000918834954464993</v>
      </c>
    </row>
    <row r="85" spans="1:15">
      <c r="A85" s="13"/>
      <c r="B85" s="4"/>
      <c r="C85" s="11"/>
      <c r="D85" s="19" t="s">
        <v>214</v>
      </c>
      <c r="E85" s="43">
        <v>183.659</v>
      </c>
      <c r="F85" s="44" t="s">
        <v>312</v>
      </c>
      <c r="G85" s="11">
        <v>9.599988</v>
      </c>
      <c r="H85" s="11">
        <f t="shared" si="33"/>
        <v>3.897595128</v>
      </c>
      <c r="I85" s="28"/>
      <c r="J85" s="28"/>
      <c r="K85" s="11">
        <f t="shared" si="34"/>
        <v>3.897595128</v>
      </c>
      <c r="L85" s="48">
        <f t="shared" ref="L85:L91" si="36">L84+K85</f>
        <v>15.84615564</v>
      </c>
      <c r="M85" s="49">
        <v>20.3021</v>
      </c>
      <c r="N85" s="11">
        <f t="shared" si="35"/>
        <v>20.106</v>
      </c>
      <c r="O85" s="14">
        <f t="shared" ref="O85:O93" si="37">(M85-N85)/E85</f>
        <v>0.00106773966971397</v>
      </c>
    </row>
    <row r="86" spans="1:15">
      <c r="A86" s="13"/>
      <c r="B86" s="4"/>
      <c r="C86" s="11"/>
      <c r="D86" s="19" t="s">
        <v>215</v>
      </c>
      <c r="E86" s="43">
        <v>174.152</v>
      </c>
      <c r="F86" s="44" t="s">
        <v>313</v>
      </c>
      <c r="G86" s="11">
        <v>5.207292</v>
      </c>
      <c r="H86" s="11">
        <f t="shared" si="33"/>
        <v>2.114160552</v>
      </c>
      <c r="I86" s="28" t="s">
        <v>153</v>
      </c>
      <c r="J86" s="28">
        <f>D189</f>
        <v>15.625</v>
      </c>
      <c r="K86" s="11">
        <f t="shared" si="34"/>
        <v>17.739160552</v>
      </c>
      <c r="L86" s="48">
        <f t="shared" si="36"/>
        <v>33.585316192</v>
      </c>
      <c r="M86" s="49">
        <v>20.106</v>
      </c>
      <c r="N86" s="49">
        <v>19.5266</v>
      </c>
      <c r="O86" s="14">
        <f t="shared" si="37"/>
        <v>0.00332697873122332</v>
      </c>
    </row>
    <row r="87" spans="1:15">
      <c r="A87" s="13"/>
      <c r="B87" s="5"/>
      <c r="C87" s="21" t="s">
        <v>28</v>
      </c>
      <c r="D87" s="32">
        <f>SUM(K81:K86,C81)</f>
        <v>33.585316192</v>
      </c>
      <c r="E87" s="33"/>
      <c r="F87" s="34" t="s">
        <v>29</v>
      </c>
      <c r="G87" s="25">
        <v>44.237232</v>
      </c>
      <c r="H87" s="25"/>
      <c r="I87" s="25"/>
      <c r="J87" s="25"/>
      <c r="K87" s="25"/>
      <c r="L87" s="54"/>
      <c r="M87" s="25"/>
      <c r="N87" s="25"/>
      <c r="O87" s="20"/>
    </row>
    <row r="88" spans="1:17">
      <c r="A88" s="35"/>
      <c r="D88" s="15" t="s">
        <v>7</v>
      </c>
      <c r="E88" s="16" t="s">
        <v>8</v>
      </c>
      <c r="F88" s="17" t="s">
        <v>9</v>
      </c>
      <c r="G88" s="11" t="s">
        <v>10</v>
      </c>
      <c r="H88" s="11" t="s">
        <v>11</v>
      </c>
      <c r="I88" s="11" t="s">
        <v>12</v>
      </c>
      <c r="J88" s="11" t="s">
        <v>13</v>
      </c>
      <c r="K88" s="11" t="s">
        <v>14</v>
      </c>
      <c r="L88" s="48" t="s">
        <v>15</v>
      </c>
      <c r="M88" s="11" t="s">
        <v>16</v>
      </c>
      <c r="N88" s="11" t="s">
        <v>17</v>
      </c>
      <c r="O88" s="14" t="s">
        <v>18</v>
      </c>
      <c r="Q88" s="66">
        <f>SUM(E87:E88)</f>
        <v>0</v>
      </c>
    </row>
    <row r="89" spans="1:15">
      <c r="A89" s="13"/>
      <c r="B89" s="4" t="s">
        <v>19</v>
      </c>
      <c r="C89" s="11">
        <v>0</v>
      </c>
      <c r="D89" s="18" t="s">
        <v>20</v>
      </c>
      <c r="E89" s="43">
        <v>426.758</v>
      </c>
      <c r="F89" s="44">
        <v>260</v>
      </c>
      <c r="G89" s="11">
        <v>7.725363</v>
      </c>
      <c r="H89" s="11">
        <f t="shared" si="33"/>
        <v>3.136497378</v>
      </c>
      <c r="I89" s="11"/>
      <c r="J89" s="11"/>
      <c r="K89" s="11">
        <f t="shared" si="34"/>
        <v>3.136497378</v>
      </c>
      <c r="L89" s="48">
        <f>K89+C89</f>
        <v>3.136497378</v>
      </c>
      <c r="M89" s="49">
        <v>21.2282</v>
      </c>
      <c r="N89" s="11">
        <f t="shared" si="35"/>
        <v>20.6355</v>
      </c>
      <c r="O89" s="14">
        <f t="shared" si="37"/>
        <v>0.00138884332572559</v>
      </c>
    </row>
    <row r="90" spans="1:15">
      <c r="A90" s="36"/>
      <c r="B90" s="6"/>
      <c r="C90" s="37" t="s">
        <v>154</v>
      </c>
      <c r="D90" s="47" t="s">
        <v>218</v>
      </c>
      <c r="E90" s="43">
        <v>162.943</v>
      </c>
      <c r="F90" s="44" t="s">
        <v>314</v>
      </c>
      <c r="G90" s="11">
        <v>9.585484</v>
      </c>
      <c r="H90" s="11">
        <f t="shared" si="33"/>
        <v>3.891706504</v>
      </c>
      <c r="I90" s="37"/>
      <c r="J90" s="37"/>
      <c r="K90" s="11">
        <f t="shared" si="34"/>
        <v>3.891706504</v>
      </c>
      <c r="L90" s="48">
        <f t="shared" si="36"/>
        <v>7.028203882</v>
      </c>
      <c r="M90" s="49">
        <v>20.6355</v>
      </c>
      <c r="N90" s="11">
        <f>M91</f>
        <v>20.6018</v>
      </c>
      <c r="O90" s="14">
        <f t="shared" si="37"/>
        <v>0.000206820790092238</v>
      </c>
    </row>
    <row r="91" spans="1:15">
      <c r="A91" s="36"/>
      <c r="B91" s="6"/>
      <c r="C91" s="37"/>
      <c r="D91" s="38" t="s">
        <v>219</v>
      </c>
      <c r="E91" s="43">
        <v>267.735</v>
      </c>
      <c r="F91" s="44" t="s">
        <v>315</v>
      </c>
      <c r="G91" s="11">
        <v>10.876095</v>
      </c>
      <c r="H91" s="11">
        <f t="shared" ref="H91:H100" si="38">G91*$B$101</f>
        <v>4.41569457</v>
      </c>
      <c r="I91" s="37"/>
      <c r="J91" s="37"/>
      <c r="K91" s="11">
        <f t="shared" ref="K91:K100" si="39">SUM(H91,J91)</f>
        <v>4.41569457</v>
      </c>
      <c r="L91" s="48">
        <f t="shared" si="36"/>
        <v>11.443898452</v>
      </c>
      <c r="M91" s="49">
        <v>20.6018</v>
      </c>
      <c r="N91" s="11">
        <f t="shared" ref="N91:N96" si="40">M92</f>
        <v>20.3146</v>
      </c>
      <c r="O91" s="14">
        <f t="shared" si="37"/>
        <v>0.00107270248566681</v>
      </c>
    </row>
    <row r="92" spans="1:15">
      <c r="A92" s="36"/>
      <c r="B92" s="6"/>
      <c r="C92" s="37"/>
      <c r="D92" s="38" t="s">
        <v>221</v>
      </c>
      <c r="E92" s="43">
        <v>122.57</v>
      </c>
      <c r="F92" s="44" t="s">
        <v>316</v>
      </c>
      <c r="G92" s="11">
        <v>5.919978</v>
      </c>
      <c r="H92" s="11">
        <f t="shared" si="38"/>
        <v>2.403511068</v>
      </c>
      <c r="I92" s="37"/>
      <c r="J92" s="37"/>
      <c r="K92" s="11">
        <f t="shared" si="39"/>
        <v>2.403511068</v>
      </c>
      <c r="L92" s="48">
        <f t="shared" ref="L92:L100" si="41">L91+K92</f>
        <v>13.84740952</v>
      </c>
      <c r="M92" s="49">
        <v>20.3146</v>
      </c>
      <c r="N92" s="11">
        <f t="shared" si="40"/>
        <v>20.1225</v>
      </c>
      <c r="O92" s="14">
        <f t="shared" si="37"/>
        <v>0.00156726768377254</v>
      </c>
    </row>
    <row r="93" spans="1:15">
      <c r="A93" s="36"/>
      <c r="B93" s="6"/>
      <c r="C93" s="37"/>
      <c r="D93" s="38" t="s">
        <v>317</v>
      </c>
      <c r="E93" s="43">
        <v>149.057</v>
      </c>
      <c r="F93" s="44" t="s">
        <v>318</v>
      </c>
      <c r="G93" s="11">
        <v>4.787642</v>
      </c>
      <c r="H93" s="11">
        <f t="shared" si="38"/>
        <v>1.943782652</v>
      </c>
      <c r="I93" s="37"/>
      <c r="J93" s="37"/>
      <c r="K93" s="11">
        <f t="shared" si="39"/>
        <v>1.943782652</v>
      </c>
      <c r="L93" s="48">
        <f t="shared" si="41"/>
        <v>15.791192172</v>
      </c>
      <c r="M93" s="49">
        <v>20.1225</v>
      </c>
      <c r="N93" s="49">
        <v>19.6408</v>
      </c>
      <c r="O93" s="14">
        <f t="shared" si="37"/>
        <v>0.00323164963738704</v>
      </c>
    </row>
    <row r="94" spans="1:15">
      <c r="A94" s="13"/>
      <c r="B94" s="5"/>
      <c r="C94" s="21" t="s">
        <v>28</v>
      </c>
      <c r="D94" s="32">
        <f>SUM(K89:K93,C89)</f>
        <v>15.791192172</v>
      </c>
      <c r="E94" s="33"/>
      <c r="F94" s="34" t="s">
        <v>29</v>
      </c>
      <c r="G94" s="25">
        <v>38.894562</v>
      </c>
      <c r="H94" s="25"/>
      <c r="I94" s="25"/>
      <c r="J94" s="25"/>
      <c r="K94" s="25"/>
      <c r="L94" s="54"/>
      <c r="M94" s="25"/>
      <c r="N94" s="25"/>
      <c r="O94" s="20"/>
    </row>
    <row r="95" spans="1:17">
      <c r="A95" s="35"/>
      <c r="D95" s="15" t="s">
        <v>7</v>
      </c>
      <c r="E95" s="16" t="s">
        <v>8</v>
      </c>
      <c r="F95" s="17" t="s">
        <v>9</v>
      </c>
      <c r="G95" s="11" t="s">
        <v>10</v>
      </c>
      <c r="H95" s="11" t="s">
        <v>11</v>
      </c>
      <c r="I95" s="11" t="s">
        <v>12</v>
      </c>
      <c r="J95" s="11" t="s">
        <v>13</v>
      </c>
      <c r="K95" s="11" t="s">
        <v>14</v>
      </c>
      <c r="L95" s="48" t="s">
        <v>15</v>
      </c>
      <c r="M95" s="11" t="s">
        <v>16</v>
      </c>
      <c r="N95" s="11" t="s">
        <v>17</v>
      </c>
      <c r="O95" s="14" t="s">
        <v>18</v>
      </c>
      <c r="Q95" s="12">
        <f>SUM(E95:E95)</f>
        <v>0</v>
      </c>
    </row>
    <row r="96" spans="1:15">
      <c r="A96" s="13"/>
      <c r="B96" s="4" t="s">
        <v>19</v>
      </c>
      <c r="C96" s="11">
        <f>D79</f>
        <v>13.917873662</v>
      </c>
      <c r="D96" s="18" t="s">
        <v>319</v>
      </c>
      <c r="E96" s="43">
        <v>157.344</v>
      </c>
      <c r="F96" s="17"/>
      <c r="G96" s="11">
        <v>0</v>
      </c>
      <c r="H96" s="11">
        <f t="shared" si="38"/>
        <v>0</v>
      </c>
      <c r="I96" s="11"/>
      <c r="J96" s="11"/>
      <c r="K96" s="11">
        <f t="shared" si="39"/>
        <v>0</v>
      </c>
      <c r="L96" s="48">
        <f>K96+C96</f>
        <v>13.917873662</v>
      </c>
      <c r="M96" s="49">
        <v>20.1284</v>
      </c>
      <c r="N96" s="11">
        <f t="shared" si="40"/>
        <v>19.4274</v>
      </c>
      <c r="O96" s="14">
        <f>(M96-N96)/E96</f>
        <v>0.00445520642668294</v>
      </c>
    </row>
    <row r="97" spans="1:15">
      <c r="A97" s="36"/>
      <c r="B97" s="6"/>
      <c r="C97" s="60" t="s">
        <v>161</v>
      </c>
      <c r="D97" s="47" t="s">
        <v>320</v>
      </c>
      <c r="E97" s="43">
        <v>1109.3</v>
      </c>
      <c r="F97" s="44"/>
      <c r="G97" s="11">
        <v>0</v>
      </c>
      <c r="H97" s="11">
        <f t="shared" si="38"/>
        <v>0</v>
      </c>
      <c r="I97" s="37"/>
      <c r="J97" s="37"/>
      <c r="K97" s="11">
        <f t="shared" si="39"/>
        <v>0</v>
      </c>
      <c r="L97" s="48">
        <f t="shared" si="41"/>
        <v>13.917873662</v>
      </c>
      <c r="M97" s="49">
        <v>19.4274</v>
      </c>
      <c r="N97" s="11">
        <f>M98</f>
        <v>19.5266</v>
      </c>
      <c r="O97" s="14">
        <f>(M97-N97)/E97</f>
        <v>-8.94257639953121e-5</v>
      </c>
    </row>
    <row r="98" spans="1:15">
      <c r="A98" s="36"/>
      <c r="B98" s="6"/>
      <c r="C98" s="61"/>
      <c r="D98" s="47" t="s">
        <v>321</v>
      </c>
      <c r="E98" s="43">
        <v>1131.92</v>
      </c>
      <c r="F98" s="44"/>
      <c r="G98" s="11">
        <v>0</v>
      </c>
      <c r="H98" s="11">
        <f t="shared" si="38"/>
        <v>0</v>
      </c>
      <c r="I98" s="37" t="s">
        <v>146</v>
      </c>
      <c r="J98" s="37">
        <f>D87</f>
        <v>33.585316192</v>
      </c>
      <c r="K98" s="11">
        <f t="shared" si="39"/>
        <v>33.585316192</v>
      </c>
      <c r="L98" s="48">
        <f t="shared" si="41"/>
        <v>47.503189854</v>
      </c>
      <c r="M98" s="49">
        <v>19.5266</v>
      </c>
      <c r="N98" s="11">
        <f>M99</f>
        <v>19.6408</v>
      </c>
      <c r="O98" s="14">
        <f t="shared" ref="O98:O103" si="42">(M98-N98)/E98</f>
        <v>-0.000100890522298396</v>
      </c>
    </row>
    <row r="99" spans="1:15">
      <c r="A99" s="62"/>
      <c r="B99" s="6"/>
      <c r="C99" s="61"/>
      <c r="D99" s="38" t="s">
        <v>224</v>
      </c>
      <c r="E99" s="43">
        <v>484.323</v>
      </c>
      <c r="F99" s="44"/>
      <c r="G99" s="11">
        <v>0</v>
      </c>
      <c r="H99" s="11">
        <f t="shared" si="38"/>
        <v>0</v>
      </c>
      <c r="I99" s="37" t="s">
        <v>154</v>
      </c>
      <c r="J99" s="37">
        <f>D94</f>
        <v>15.791192172</v>
      </c>
      <c r="K99" s="11">
        <f t="shared" si="39"/>
        <v>15.791192172</v>
      </c>
      <c r="L99" s="48">
        <f t="shared" si="41"/>
        <v>63.294382026</v>
      </c>
      <c r="M99" s="49">
        <v>19.6408</v>
      </c>
      <c r="N99" s="49">
        <v>19.7958</v>
      </c>
      <c r="O99" s="14">
        <f t="shared" si="42"/>
        <v>-0.000320034357236805</v>
      </c>
    </row>
    <row r="100" ht="13" customHeight="1" spans="1:15">
      <c r="A100" s="63"/>
      <c r="B100" s="64"/>
      <c r="C100" s="65"/>
      <c r="D100" s="38" t="s">
        <v>322</v>
      </c>
      <c r="E100" s="43">
        <v>338.61</v>
      </c>
      <c r="F100" s="44"/>
      <c r="G100" s="11">
        <v>0</v>
      </c>
      <c r="H100" s="11">
        <f t="shared" si="38"/>
        <v>0</v>
      </c>
      <c r="I100" s="37"/>
      <c r="J100" s="37"/>
      <c r="K100" s="11">
        <f t="shared" si="39"/>
        <v>0</v>
      </c>
      <c r="L100" s="48">
        <f t="shared" si="41"/>
        <v>63.294382026</v>
      </c>
      <c r="M100" s="49">
        <v>19.8042</v>
      </c>
      <c r="N100" s="49">
        <v>19.4091</v>
      </c>
      <c r="O100" s="14">
        <f t="shared" si="42"/>
        <v>0.00116682909541952</v>
      </c>
    </row>
    <row r="101" ht="15.75" spans="1:15">
      <c r="A101" s="56" t="s">
        <v>129</v>
      </c>
      <c r="B101" s="5">
        <v>0.406</v>
      </c>
      <c r="C101" s="21" t="s">
        <v>28</v>
      </c>
      <c r="D101" s="32">
        <f>SUM(K96:K100,C96)</f>
        <v>63.294382026</v>
      </c>
      <c r="E101" s="33"/>
      <c r="F101" s="34" t="s">
        <v>29</v>
      </c>
      <c r="G101" s="25">
        <v>0</v>
      </c>
      <c r="H101" s="25"/>
      <c r="I101" s="25"/>
      <c r="J101" s="25"/>
      <c r="K101" s="25"/>
      <c r="L101" s="54"/>
      <c r="M101" s="25"/>
      <c r="N101" s="25"/>
      <c r="O101" s="20"/>
    </row>
    <row r="102" spans="1:17">
      <c r="A102" s="57"/>
      <c r="D102" s="15" t="s">
        <v>7</v>
      </c>
      <c r="E102" s="16" t="s">
        <v>8</v>
      </c>
      <c r="F102" s="17" t="s">
        <v>9</v>
      </c>
      <c r="G102" s="11" t="s">
        <v>10</v>
      </c>
      <c r="H102" s="11" t="s">
        <v>11</v>
      </c>
      <c r="I102" s="11" t="s">
        <v>12</v>
      </c>
      <c r="J102" s="11" t="s">
        <v>13</v>
      </c>
      <c r="K102" s="11" t="s">
        <v>14</v>
      </c>
      <c r="L102" s="48" t="s">
        <v>15</v>
      </c>
      <c r="M102" s="11" t="s">
        <v>16</v>
      </c>
      <c r="N102" s="11" t="s">
        <v>17</v>
      </c>
      <c r="O102" s="14" t="s">
        <v>18</v>
      </c>
      <c r="Q102" s="12">
        <f>SUM(E101:E102)</f>
        <v>0</v>
      </c>
    </row>
    <row r="103" spans="1:15">
      <c r="A103" s="58" t="s">
        <v>165</v>
      </c>
      <c r="B103" s="4" t="s">
        <v>19</v>
      </c>
      <c r="C103" s="11">
        <f>D101</f>
        <v>63.294382026</v>
      </c>
      <c r="D103" s="18" t="s">
        <v>323</v>
      </c>
      <c r="E103" s="43">
        <v>484.323</v>
      </c>
      <c r="F103" s="17"/>
      <c r="G103" s="11">
        <v>0</v>
      </c>
      <c r="H103" s="11">
        <f>G103*$B$101</f>
        <v>0</v>
      </c>
      <c r="I103" s="11"/>
      <c r="J103" s="11"/>
      <c r="K103" s="11">
        <f>SUM(H103,J103)</f>
        <v>0</v>
      </c>
      <c r="L103" s="48">
        <f>K103+C103</f>
        <v>63.294382026</v>
      </c>
      <c r="M103" s="49">
        <v>19.6408</v>
      </c>
      <c r="N103" s="49">
        <f>M104</f>
        <v>19.7958</v>
      </c>
      <c r="O103" s="14">
        <f t="shared" si="42"/>
        <v>-0.000320034357236805</v>
      </c>
    </row>
    <row r="104" spans="1:15">
      <c r="A104" s="58"/>
      <c r="B104" s="4"/>
      <c r="C104" s="11" t="s">
        <v>132</v>
      </c>
      <c r="D104" s="15" t="s">
        <v>226</v>
      </c>
      <c r="E104" s="43">
        <v>294.763</v>
      </c>
      <c r="F104" s="44"/>
      <c r="G104" s="11">
        <v>0</v>
      </c>
      <c r="H104" s="11">
        <f>G104*$B$101</f>
        <v>0</v>
      </c>
      <c r="I104" s="11"/>
      <c r="J104" s="11"/>
      <c r="K104" s="11">
        <f>SUM(H104,J104)</f>
        <v>0</v>
      </c>
      <c r="L104" s="48">
        <f>L103+K104</f>
        <v>63.294382026</v>
      </c>
      <c r="M104" s="49">
        <v>19.7958</v>
      </c>
      <c r="N104" s="49">
        <v>19.8042</v>
      </c>
      <c r="O104" s="14">
        <f>(M104-N104)/E104</f>
        <v>-2.8497470849468e-5</v>
      </c>
    </row>
    <row r="105" spans="1:15">
      <c r="A105" s="59"/>
      <c r="B105" s="5"/>
      <c r="C105" s="21" t="s">
        <v>28</v>
      </c>
      <c r="D105" s="32">
        <f>SUM(K103:K104,C103)</f>
        <v>63.294382026</v>
      </c>
      <c r="E105" s="33"/>
      <c r="F105" s="34" t="s">
        <v>29</v>
      </c>
      <c r="G105" s="25">
        <v>0</v>
      </c>
      <c r="H105" s="25"/>
      <c r="I105" s="25"/>
      <c r="J105" s="25"/>
      <c r="K105" s="25"/>
      <c r="L105" s="54"/>
      <c r="M105" s="25"/>
      <c r="N105" s="25"/>
      <c r="O105" s="20"/>
    </row>
    <row r="106" spans="4:15">
      <c r="D106" s="15" t="s">
        <v>7</v>
      </c>
      <c r="E106" s="16" t="s">
        <v>8</v>
      </c>
      <c r="F106" s="17" t="s">
        <v>9</v>
      </c>
      <c r="G106" s="11" t="s">
        <v>10</v>
      </c>
      <c r="H106" s="11" t="s">
        <v>11</v>
      </c>
      <c r="I106" s="11" t="s">
        <v>12</v>
      </c>
      <c r="J106" s="11" t="s">
        <v>13</v>
      </c>
      <c r="K106" s="11" t="s">
        <v>14</v>
      </c>
      <c r="L106" s="48" t="s">
        <v>15</v>
      </c>
      <c r="M106" s="11" t="s">
        <v>16</v>
      </c>
      <c r="N106" s="11" t="s">
        <v>17</v>
      </c>
      <c r="O106" s="14" t="s">
        <v>18</v>
      </c>
    </row>
    <row r="107" spans="1:15">
      <c r="A107" s="13" t="s">
        <v>168</v>
      </c>
      <c r="B107" s="14" t="s">
        <v>19</v>
      </c>
      <c r="C107" s="11">
        <v>0</v>
      </c>
      <c r="D107" s="18" t="s">
        <v>20</v>
      </c>
      <c r="E107" s="43">
        <v>293.974</v>
      </c>
      <c r="F107" s="44" t="s">
        <v>169</v>
      </c>
      <c r="G107" s="11">
        <v>5.95118</v>
      </c>
      <c r="H107" s="11">
        <f>G107*$B$135</f>
        <v>2.33881374</v>
      </c>
      <c r="I107" s="11"/>
      <c r="J107" s="11"/>
      <c r="K107" s="11">
        <f>SUM(H107,J107)</f>
        <v>2.33881374</v>
      </c>
      <c r="L107" s="48">
        <f>K107+C107</f>
        <v>2.33881374</v>
      </c>
      <c r="M107" s="49">
        <v>20.9966</v>
      </c>
      <c r="N107" s="11">
        <f>M108</f>
        <v>20.7287</v>
      </c>
      <c r="O107" s="14">
        <f>(M107-N107)/E107</f>
        <v>0.00091130508140176</v>
      </c>
    </row>
    <row r="108" spans="1:15">
      <c r="A108" s="13"/>
      <c r="B108" s="14"/>
      <c r="C108" s="11" t="s">
        <v>170</v>
      </c>
      <c r="D108" s="15" t="s">
        <v>324</v>
      </c>
      <c r="E108" s="43">
        <v>199.638</v>
      </c>
      <c r="F108" s="44" t="s">
        <v>172</v>
      </c>
      <c r="G108" s="11">
        <v>10.390516</v>
      </c>
      <c r="H108" s="11">
        <f t="shared" ref="H108:H113" si="43">G108*$B$135</f>
        <v>4.083472788</v>
      </c>
      <c r="I108" s="11"/>
      <c r="J108" s="11"/>
      <c r="K108" s="11">
        <f t="shared" ref="K108:K113" si="44">SUM(H108,J108)</f>
        <v>4.083472788</v>
      </c>
      <c r="L108" s="48">
        <f>L107+K108</f>
        <v>6.422286528</v>
      </c>
      <c r="M108" s="49">
        <v>20.7287</v>
      </c>
      <c r="N108" s="11">
        <f t="shared" ref="N108:N115" si="45">M109</f>
        <v>20.4561</v>
      </c>
      <c r="O108" s="14">
        <f t="shared" ref="O108:O113" si="46">(M108-N108)/E108</f>
        <v>0.0013654715034212</v>
      </c>
    </row>
    <row r="109" spans="1:15">
      <c r="A109" s="13"/>
      <c r="B109" s="14"/>
      <c r="C109" s="11"/>
      <c r="D109" s="15" t="s">
        <v>137</v>
      </c>
      <c r="E109" s="43">
        <v>189.121</v>
      </c>
      <c r="F109" s="44" t="s">
        <v>325</v>
      </c>
      <c r="G109" s="11">
        <v>22.202068</v>
      </c>
      <c r="H109" s="11">
        <f t="shared" si="43"/>
        <v>8.725412724</v>
      </c>
      <c r="I109" s="11"/>
      <c r="J109" s="11"/>
      <c r="K109" s="11">
        <f t="shared" si="44"/>
        <v>8.725412724</v>
      </c>
      <c r="L109" s="48">
        <f t="shared" ref="L109:L114" si="47">L108+K109</f>
        <v>15.147699252</v>
      </c>
      <c r="M109" s="49">
        <v>20.4561</v>
      </c>
      <c r="N109" s="11">
        <f t="shared" si="45"/>
        <v>20.1609</v>
      </c>
      <c r="O109" s="14">
        <f t="shared" si="46"/>
        <v>0.00156090545206507</v>
      </c>
    </row>
    <row r="110" spans="1:15">
      <c r="A110" s="13"/>
      <c r="B110" s="14"/>
      <c r="C110" s="11"/>
      <c r="D110" s="15" t="s">
        <v>139</v>
      </c>
      <c r="E110" s="43">
        <v>196.587</v>
      </c>
      <c r="F110" s="44" t="s">
        <v>326</v>
      </c>
      <c r="G110" s="11">
        <v>9.476241</v>
      </c>
      <c r="H110" s="11">
        <f t="shared" si="43"/>
        <v>3.724162713</v>
      </c>
      <c r="I110" s="11"/>
      <c r="J110" s="11"/>
      <c r="K110" s="11">
        <f t="shared" si="44"/>
        <v>3.724162713</v>
      </c>
      <c r="L110" s="48">
        <f t="shared" si="47"/>
        <v>18.871861965</v>
      </c>
      <c r="M110" s="49">
        <v>20.1609</v>
      </c>
      <c r="N110" s="49">
        <v>19.7481</v>
      </c>
      <c r="O110" s="14">
        <f t="shared" si="46"/>
        <v>0.00209983366143235</v>
      </c>
    </row>
    <row r="111" spans="1:15">
      <c r="A111" s="13"/>
      <c r="B111" s="20"/>
      <c r="C111" s="21" t="s">
        <v>28</v>
      </c>
      <c r="D111" s="32">
        <f>SUM(C107,K107:K110)</f>
        <v>18.871861965</v>
      </c>
      <c r="E111" s="33"/>
      <c r="F111" s="34" t="s">
        <v>29</v>
      </c>
      <c r="G111" s="25">
        <v>48.020005</v>
      </c>
      <c r="H111" s="25"/>
      <c r="I111" s="25"/>
      <c r="J111" s="25"/>
      <c r="K111" s="25"/>
      <c r="L111" s="54"/>
      <c r="M111" s="25"/>
      <c r="N111" s="25"/>
      <c r="O111" s="20"/>
    </row>
    <row r="112" spans="1:15">
      <c r="A112" s="13"/>
      <c r="D112" s="15" t="s">
        <v>7</v>
      </c>
      <c r="E112" s="16" t="s">
        <v>8</v>
      </c>
      <c r="F112" s="17" t="s">
        <v>9</v>
      </c>
      <c r="G112" s="11" t="s">
        <v>10</v>
      </c>
      <c r="H112" s="11" t="s">
        <v>11</v>
      </c>
      <c r="I112" s="11" t="s">
        <v>12</v>
      </c>
      <c r="J112" s="11" t="s">
        <v>13</v>
      </c>
      <c r="K112" s="11" t="s">
        <v>14</v>
      </c>
      <c r="L112" s="48" t="s">
        <v>15</v>
      </c>
      <c r="M112" s="11" t="s">
        <v>16</v>
      </c>
      <c r="N112" s="11" t="s">
        <v>17</v>
      </c>
      <c r="O112" s="14" t="s">
        <v>18</v>
      </c>
    </row>
    <row r="113" spans="1:15">
      <c r="A113" s="13"/>
      <c r="B113" s="14" t="s">
        <v>19</v>
      </c>
      <c r="C113" s="11">
        <v>0</v>
      </c>
      <c r="D113" s="18" t="s">
        <v>20</v>
      </c>
      <c r="E113" s="43">
        <v>531.442</v>
      </c>
      <c r="F113" s="44">
        <v>213</v>
      </c>
      <c r="G113" s="11">
        <v>7.421688</v>
      </c>
      <c r="H113" s="11">
        <f t="shared" si="43"/>
        <v>2.916723384</v>
      </c>
      <c r="I113" s="11"/>
      <c r="J113" s="11"/>
      <c r="K113" s="11">
        <f t="shared" si="44"/>
        <v>2.916723384</v>
      </c>
      <c r="L113" s="48">
        <f>K113+C113</f>
        <v>2.916723384</v>
      </c>
      <c r="M113" s="49">
        <v>21.2356</v>
      </c>
      <c r="N113" s="11">
        <f t="shared" si="45"/>
        <v>20.6746</v>
      </c>
      <c r="O113" s="14">
        <f t="shared" si="46"/>
        <v>0.00105561848705974</v>
      </c>
    </row>
    <row r="114" spans="1:15">
      <c r="A114" s="13"/>
      <c r="B114" s="14"/>
      <c r="C114" s="11" t="s">
        <v>175</v>
      </c>
      <c r="D114" s="15" t="s">
        <v>243</v>
      </c>
      <c r="E114" s="43">
        <v>197.057</v>
      </c>
      <c r="F114" s="44" t="s">
        <v>177</v>
      </c>
      <c r="G114" s="11">
        <v>15.049786</v>
      </c>
      <c r="H114" s="11">
        <f t="shared" ref="H114:H119" si="48">G114*$B$135</f>
        <v>5.914565898</v>
      </c>
      <c r="I114" s="11"/>
      <c r="J114" s="11"/>
      <c r="K114" s="11">
        <f t="shared" ref="K114:K119" si="49">SUM(H114,J114)</f>
        <v>5.914565898</v>
      </c>
      <c r="L114" s="48">
        <f t="shared" si="47"/>
        <v>8.831289282</v>
      </c>
      <c r="M114" s="49">
        <v>20.6746</v>
      </c>
      <c r="N114" s="11">
        <f t="shared" si="45"/>
        <v>20.3979</v>
      </c>
      <c r="O114" s="14">
        <f t="shared" ref="O114:O119" si="50">(M114-N114)/E114</f>
        <v>0.00140416224747155</v>
      </c>
    </row>
    <row r="115" spans="1:15">
      <c r="A115" s="13"/>
      <c r="B115" s="14"/>
      <c r="C115" s="11"/>
      <c r="D115" s="15" t="s">
        <v>245</v>
      </c>
      <c r="E115" s="43">
        <v>188.695</v>
      </c>
      <c r="F115" s="44" t="s">
        <v>327</v>
      </c>
      <c r="G115" s="11">
        <v>7.568865</v>
      </c>
      <c r="H115" s="11">
        <f t="shared" si="48"/>
        <v>2.974563945</v>
      </c>
      <c r="I115" s="11"/>
      <c r="J115" s="11"/>
      <c r="K115" s="11">
        <f t="shared" si="49"/>
        <v>2.974563945</v>
      </c>
      <c r="L115" s="48">
        <f t="shared" ref="L115:L120" si="51">L114+K115</f>
        <v>11.805853227</v>
      </c>
      <c r="M115" s="49">
        <v>20.3979</v>
      </c>
      <c r="N115" s="11">
        <f t="shared" si="45"/>
        <v>20.1332</v>
      </c>
      <c r="O115" s="14">
        <f t="shared" si="50"/>
        <v>0.00140279286679563</v>
      </c>
    </row>
    <row r="116" spans="1:15">
      <c r="A116" s="13"/>
      <c r="B116" s="14"/>
      <c r="C116" s="11"/>
      <c r="D116" s="15" t="s">
        <v>247</v>
      </c>
      <c r="E116" s="43">
        <v>196.083</v>
      </c>
      <c r="F116" s="44" t="s">
        <v>328</v>
      </c>
      <c r="G116" s="11">
        <v>7.761237</v>
      </c>
      <c r="H116" s="11">
        <f t="shared" si="48"/>
        <v>3.050166141</v>
      </c>
      <c r="I116" s="11"/>
      <c r="J116" s="11"/>
      <c r="K116" s="11">
        <f t="shared" si="49"/>
        <v>3.050166141</v>
      </c>
      <c r="L116" s="48">
        <f t="shared" si="51"/>
        <v>14.856019368</v>
      </c>
      <c r="M116" s="49">
        <v>20.1332</v>
      </c>
      <c r="N116" s="49">
        <v>19.7452</v>
      </c>
      <c r="O116" s="14">
        <f t="shared" si="50"/>
        <v>0.00197875389503424</v>
      </c>
    </row>
    <row r="117" spans="1:17">
      <c r="A117" s="13"/>
      <c r="B117" s="20"/>
      <c r="C117" s="21" t="s">
        <v>28</v>
      </c>
      <c r="D117" s="32">
        <f>SUM(C113,K113:K116)</f>
        <v>14.856019368</v>
      </c>
      <c r="E117" s="33"/>
      <c r="F117" s="34" t="s">
        <v>29</v>
      </c>
      <c r="G117" s="25">
        <v>37.801576</v>
      </c>
      <c r="H117" s="25"/>
      <c r="I117" s="25"/>
      <c r="J117" s="25"/>
      <c r="K117" s="25"/>
      <c r="L117" s="54"/>
      <c r="M117" s="25"/>
      <c r="N117" s="25"/>
      <c r="O117" s="20"/>
      <c r="Q117" s="12">
        <f>SUM(E113:E117)</f>
        <v>1113.277</v>
      </c>
    </row>
    <row r="118" spans="1:15">
      <c r="A118" s="13"/>
      <c r="D118" s="15" t="s">
        <v>7</v>
      </c>
      <c r="E118" s="16" t="s">
        <v>8</v>
      </c>
      <c r="F118" s="17" t="s">
        <v>9</v>
      </c>
      <c r="G118" s="11" t="s">
        <v>10</v>
      </c>
      <c r="H118" s="11" t="s">
        <v>11</v>
      </c>
      <c r="I118" s="11" t="s">
        <v>12</v>
      </c>
      <c r="J118" s="11" t="s">
        <v>13</v>
      </c>
      <c r="K118" s="11" t="s">
        <v>14</v>
      </c>
      <c r="L118" s="48" t="s">
        <v>15</v>
      </c>
      <c r="M118" s="11" t="s">
        <v>16</v>
      </c>
      <c r="N118" s="11" t="s">
        <v>17</v>
      </c>
      <c r="O118" s="14" t="s">
        <v>18</v>
      </c>
    </row>
    <row r="119" spans="1:15">
      <c r="A119" s="13"/>
      <c r="B119" s="14" t="s">
        <v>19</v>
      </c>
      <c r="C119" s="11">
        <v>0</v>
      </c>
      <c r="D119" s="18" t="s">
        <v>20</v>
      </c>
      <c r="E119" s="43">
        <v>406.169</v>
      </c>
      <c r="F119" s="44">
        <v>220</v>
      </c>
      <c r="G119" s="11">
        <v>5.716452</v>
      </c>
      <c r="H119" s="11">
        <f t="shared" si="48"/>
        <v>2.246565636</v>
      </c>
      <c r="I119" s="11"/>
      <c r="J119" s="11"/>
      <c r="K119" s="11">
        <f t="shared" si="49"/>
        <v>2.246565636</v>
      </c>
      <c r="L119" s="48">
        <f>K119+C119</f>
        <v>2.246565636</v>
      </c>
      <c r="M119" s="49">
        <v>21.3498</v>
      </c>
      <c r="N119" s="11">
        <f t="shared" ref="N119:N121" si="52">M120</f>
        <v>20.787</v>
      </c>
      <c r="O119" s="14">
        <f t="shared" si="50"/>
        <v>0.00138563011948228</v>
      </c>
    </row>
    <row r="120" spans="1:15">
      <c r="A120" s="13"/>
      <c r="B120" s="55"/>
      <c r="C120" s="37" t="s">
        <v>181</v>
      </c>
      <c r="D120" s="38" t="s">
        <v>236</v>
      </c>
      <c r="E120" s="43">
        <v>297.799</v>
      </c>
      <c r="F120" s="44" t="s">
        <v>183</v>
      </c>
      <c r="G120" s="11">
        <v>17.360879</v>
      </c>
      <c r="H120" s="11">
        <f t="shared" ref="H120:H125" si="53">G120*$B$135</f>
        <v>6.822825447</v>
      </c>
      <c r="I120" s="37"/>
      <c r="J120" s="37"/>
      <c r="K120" s="11">
        <f t="shared" ref="K120:K125" si="54">SUM(H120,J120)</f>
        <v>6.822825447</v>
      </c>
      <c r="L120" s="48">
        <f t="shared" si="51"/>
        <v>9.069391083</v>
      </c>
      <c r="M120" s="49">
        <v>20.787</v>
      </c>
      <c r="N120" s="11">
        <f t="shared" si="52"/>
        <v>20.3778</v>
      </c>
      <c r="O120" s="14">
        <f t="shared" ref="O120:O125" si="55">(M120-N120)/E120</f>
        <v>0.00137408117555801</v>
      </c>
    </row>
    <row r="121" spans="1:15">
      <c r="A121" s="13"/>
      <c r="B121" s="55"/>
      <c r="C121" s="37"/>
      <c r="D121" s="38" t="s">
        <v>238</v>
      </c>
      <c r="E121" s="43">
        <v>192.665</v>
      </c>
      <c r="F121" s="44" t="s">
        <v>329</v>
      </c>
      <c r="G121" s="11">
        <v>7.689973</v>
      </c>
      <c r="H121" s="11">
        <f t="shared" si="53"/>
        <v>3.022159389</v>
      </c>
      <c r="I121" s="37"/>
      <c r="J121" s="37"/>
      <c r="K121" s="11">
        <f t="shared" si="54"/>
        <v>3.022159389</v>
      </c>
      <c r="L121" s="48">
        <f t="shared" ref="L121:L127" si="56">L120+K121</f>
        <v>12.091550472</v>
      </c>
      <c r="M121" s="49">
        <v>20.3778</v>
      </c>
      <c r="N121" s="11">
        <f t="shared" si="52"/>
        <v>20.113</v>
      </c>
      <c r="O121" s="14">
        <f t="shared" si="55"/>
        <v>0.00137440635299614</v>
      </c>
    </row>
    <row r="122" spans="1:15">
      <c r="A122" s="13"/>
      <c r="B122" s="55"/>
      <c r="C122" s="37"/>
      <c r="D122" s="38" t="s">
        <v>240</v>
      </c>
      <c r="E122" s="43">
        <v>197.726</v>
      </c>
      <c r="F122" s="44" t="s">
        <v>330</v>
      </c>
      <c r="G122" s="11">
        <v>8.262369</v>
      </c>
      <c r="H122" s="11">
        <f t="shared" si="53"/>
        <v>3.247111017</v>
      </c>
      <c r="I122" s="37"/>
      <c r="J122" s="37"/>
      <c r="K122" s="11">
        <f t="shared" si="54"/>
        <v>3.247111017</v>
      </c>
      <c r="L122" s="48">
        <f t="shared" si="56"/>
        <v>15.338661489</v>
      </c>
      <c r="M122" s="49">
        <v>20.113</v>
      </c>
      <c r="N122" s="49">
        <v>19.733</v>
      </c>
      <c r="O122" s="14">
        <f t="shared" si="55"/>
        <v>0.00192185145099784</v>
      </c>
    </row>
    <row r="123" spans="1:17">
      <c r="A123" s="13"/>
      <c r="B123" s="20"/>
      <c r="C123" s="21" t="s">
        <v>28</v>
      </c>
      <c r="D123" s="32">
        <f>SUM(C119,K119:K122)</f>
        <v>15.338661489</v>
      </c>
      <c r="E123" s="33"/>
      <c r="F123" s="34" t="s">
        <v>29</v>
      </c>
      <c r="G123" s="25">
        <v>39.029673</v>
      </c>
      <c r="H123" s="25"/>
      <c r="I123" s="25"/>
      <c r="J123" s="25"/>
      <c r="K123" s="25"/>
      <c r="L123" s="54"/>
      <c r="M123" s="25"/>
      <c r="N123" s="25"/>
      <c r="O123" s="20"/>
      <c r="Q123" s="12">
        <f>SUM(E120:E123)</f>
        <v>688.19</v>
      </c>
    </row>
    <row r="124" spans="1:15">
      <c r="A124" s="13"/>
      <c r="D124" s="15" t="s">
        <v>7</v>
      </c>
      <c r="E124" s="16" t="s">
        <v>8</v>
      </c>
      <c r="F124" s="17" t="s">
        <v>9</v>
      </c>
      <c r="G124" s="11" t="s">
        <v>10</v>
      </c>
      <c r="H124" s="11" t="s">
        <v>11</v>
      </c>
      <c r="I124" s="11" t="s">
        <v>12</v>
      </c>
      <c r="J124" s="11" t="s">
        <v>13</v>
      </c>
      <c r="K124" s="11" t="s">
        <v>14</v>
      </c>
      <c r="L124" s="48" t="s">
        <v>15</v>
      </c>
      <c r="M124" s="11" t="s">
        <v>16</v>
      </c>
      <c r="N124" s="11" t="s">
        <v>17</v>
      </c>
      <c r="O124" s="14" t="s">
        <v>18</v>
      </c>
    </row>
    <row r="125" spans="1:15">
      <c r="A125" s="13"/>
      <c r="B125" s="14" t="s">
        <v>19</v>
      </c>
      <c r="C125" s="11">
        <v>0</v>
      </c>
      <c r="D125" s="18" t="s">
        <v>20</v>
      </c>
      <c r="E125" s="43">
        <v>786.25</v>
      </c>
      <c r="F125" s="44" t="s">
        <v>331</v>
      </c>
      <c r="G125" s="11">
        <v>34.636213</v>
      </c>
      <c r="H125" s="11">
        <f t="shared" si="53"/>
        <v>13.612031709</v>
      </c>
      <c r="I125" s="11"/>
      <c r="J125" s="11"/>
      <c r="K125" s="11">
        <f t="shared" si="54"/>
        <v>13.612031709</v>
      </c>
      <c r="L125" s="48">
        <f>K125+C125</f>
        <v>13.612031709</v>
      </c>
      <c r="M125" s="49">
        <v>21.3128</v>
      </c>
      <c r="N125" s="11">
        <f t="shared" ref="N125:N131" si="57">M126</f>
        <v>20.3656</v>
      </c>
      <c r="O125" s="14">
        <f t="shared" si="55"/>
        <v>0.00120470588235294</v>
      </c>
    </row>
    <row r="126" spans="1:15">
      <c r="A126" s="13"/>
      <c r="B126" s="14"/>
      <c r="C126" s="11" t="s">
        <v>186</v>
      </c>
      <c r="D126" s="15" t="s">
        <v>230</v>
      </c>
      <c r="E126" s="43">
        <v>194.936</v>
      </c>
      <c r="F126" s="44" t="s">
        <v>332</v>
      </c>
      <c r="G126" s="11">
        <v>11.115904</v>
      </c>
      <c r="H126" s="11">
        <f t="shared" ref="H126:H131" si="58">G126*$B$135</f>
        <v>4.368550272</v>
      </c>
      <c r="I126" s="11"/>
      <c r="J126" s="11"/>
      <c r="K126" s="11">
        <f t="shared" ref="K126:K131" si="59">SUM(H126,J126)</f>
        <v>4.368550272</v>
      </c>
      <c r="L126" s="48">
        <f t="shared" si="56"/>
        <v>17.980581981</v>
      </c>
      <c r="M126" s="49">
        <v>20.3656</v>
      </c>
      <c r="N126" s="11">
        <f t="shared" si="57"/>
        <v>20.0998</v>
      </c>
      <c r="O126" s="14">
        <f t="shared" ref="O126:O130" si="60">(M126-N126)/E126</f>
        <v>0.00136352443879018</v>
      </c>
    </row>
    <row r="127" spans="1:15">
      <c r="A127" s="13"/>
      <c r="B127" s="14"/>
      <c r="C127" s="11"/>
      <c r="D127" s="15" t="s">
        <v>232</v>
      </c>
      <c r="E127" s="43">
        <v>202.442</v>
      </c>
      <c r="F127" s="44" t="s">
        <v>333</v>
      </c>
      <c r="G127" s="11">
        <v>11.480982</v>
      </c>
      <c r="H127" s="11">
        <f t="shared" si="58"/>
        <v>4.512025926</v>
      </c>
      <c r="I127" s="11" t="s">
        <v>188</v>
      </c>
      <c r="J127" s="11">
        <f>D193</f>
        <v>55.556</v>
      </c>
      <c r="K127" s="11">
        <f t="shared" si="59"/>
        <v>60.068025926</v>
      </c>
      <c r="L127" s="48">
        <f t="shared" si="56"/>
        <v>78.048607907</v>
      </c>
      <c r="M127" s="49">
        <v>20.0998</v>
      </c>
      <c r="N127" s="49">
        <v>19.7225</v>
      </c>
      <c r="O127" s="14">
        <f t="shared" si="60"/>
        <v>0.00186374368955058</v>
      </c>
    </row>
    <row r="128" spans="1:15">
      <c r="A128" s="13"/>
      <c r="B128" s="20"/>
      <c r="C128" s="21" t="s">
        <v>28</v>
      </c>
      <c r="D128" s="32">
        <f>SUM(C125,K125:K127)</f>
        <v>78.048607907</v>
      </c>
      <c r="E128" s="33"/>
      <c r="F128" s="34" t="s">
        <v>29</v>
      </c>
      <c r="G128" s="25">
        <v>57.233099</v>
      </c>
      <c r="H128" s="25"/>
      <c r="I128" s="25"/>
      <c r="J128" s="25"/>
      <c r="K128" s="25"/>
      <c r="L128" s="54"/>
      <c r="M128" s="25"/>
      <c r="N128" s="25"/>
      <c r="O128" s="20"/>
    </row>
    <row r="129" spans="1:15">
      <c r="A129" s="13"/>
      <c r="D129" s="15" t="s">
        <v>7</v>
      </c>
      <c r="E129" s="16" t="s">
        <v>8</v>
      </c>
      <c r="F129" s="17" t="s">
        <v>9</v>
      </c>
      <c r="G129" s="11" t="s">
        <v>10</v>
      </c>
      <c r="H129" s="11" t="s">
        <v>11</v>
      </c>
      <c r="I129" s="11" t="s">
        <v>12</v>
      </c>
      <c r="J129" s="11" t="s">
        <v>13</v>
      </c>
      <c r="K129" s="11" t="s">
        <v>14</v>
      </c>
      <c r="L129" s="48" t="s">
        <v>15</v>
      </c>
      <c r="M129" s="11" t="s">
        <v>16</v>
      </c>
      <c r="N129" s="11" t="s">
        <v>17</v>
      </c>
      <c r="O129" s="14" t="s">
        <v>18</v>
      </c>
    </row>
    <row r="130" spans="1:15">
      <c r="A130" s="13"/>
      <c r="B130" s="14" t="s">
        <v>19</v>
      </c>
      <c r="C130" s="11">
        <f>D128</f>
        <v>78.048607907</v>
      </c>
      <c r="D130" s="18" t="s">
        <v>334</v>
      </c>
      <c r="E130" s="43">
        <v>202.442</v>
      </c>
      <c r="F130" s="17"/>
      <c r="G130" s="11">
        <v>0</v>
      </c>
      <c r="H130" s="11">
        <f t="shared" si="58"/>
        <v>0</v>
      </c>
      <c r="I130" s="11"/>
      <c r="J130" s="11"/>
      <c r="K130" s="11">
        <f t="shared" si="59"/>
        <v>0</v>
      </c>
      <c r="L130" s="48">
        <f>K130+C130</f>
        <v>78.048607907</v>
      </c>
      <c r="M130" s="49">
        <v>20.0998</v>
      </c>
      <c r="N130" s="11">
        <f t="shared" si="57"/>
        <v>19.7225</v>
      </c>
      <c r="O130" s="14">
        <f t="shared" si="60"/>
        <v>0.00186374368955058</v>
      </c>
    </row>
    <row r="131" spans="1:15">
      <c r="A131" s="13"/>
      <c r="B131" s="14"/>
      <c r="C131" s="67" t="s">
        <v>191</v>
      </c>
      <c r="D131" s="15" t="s">
        <v>335</v>
      </c>
      <c r="E131" s="43">
        <v>588.268</v>
      </c>
      <c r="F131" s="44"/>
      <c r="G131" s="11">
        <v>0</v>
      </c>
      <c r="H131" s="11">
        <f t="shared" si="58"/>
        <v>0</v>
      </c>
      <c r="I131" s="11"/>
      <c r="J131" s="11"/>
      <c r="K131" s="11">
        <f t="shared" si="59"/>
        <v>0</v>
      </c>
      <c r="L131" s="48">
        <f>L130+K131</f>
        <v>78.048607907</v>
      </c>
      <c r="M131" s="49">
        <v>19.7225</v>
      </c>
      <c r="N131" s="11">
        <f t="shared" si="57"/>
        <v>19.733</v>
      </c>
      <c r="O131" s="14">
        <f>(M131-N131)/E131</f>
        <v>-1.78490075951784e-5</v>
      </c>
    </row>
    <row r="132" spans="1:15">
      <c r="A132" s="13"/>
      <c r="B132" s="14"/>
      <c r="C132" s="67"/>
      <c r="D132" s="15" t="s">
        <v>258</v>
      </c>
      <c r="E132" s="43">
        <v>490.754</v>
      </c>
      <c r="F132" s="44"/>
      <c r="G132" s="11">
        <v>0</v>
      </c>
      <c r="H132" s="11">
        <f t="shared" ref="H132:H138" si="61">G132*$B$135</f>
        <v>0</v>
      </c>
      <c r="I132" s="11" t="s">
        <v>181</v>
      </c>
      <c r="J132" s="11">
        <f>D123</f>
        <v>15.338661489</v>
      </c>
      <c r="K132" s="11">
        <f t="shared" ref="K132:K138" si="62">SUM(H132,J132)</f>
        <v>15.338661489</v>
      </c>
      <c r="L132" s="48">
        <f>L131+K132</f>
        <v>93.387269396</v>
      </c>
      <c r="M132" s="49">
        <v>19.733</v>
      </c>
      <c r="N132" s="11">
        <f t="shared" ref="N132:N137" si="63">M133</f>
        <v>19.7452</v>
      </c>
      <c r="O132" s="14">
        <f t="shared" ref="O132:O137" si="64">(M132-N132)/E132</f>
        <v>-2.48597056773862e-5</v>
      </c>
    </row>
    <row r="133" spans="1:15">
      <c r="A133" s="13"/>
      <c r="B133" s="14"/>
      <c r="C133" s="67"/>
      <c r="D133" s="15" t="s">
        <v>336</v>
      </c>
      <c r="E133" s="43">
        <v>521.24</v>
      </c>
      <c r="F133" s="44"/>
      <c r="G133" s="11">
        <v>0</v>
      </c>
      <c r="H133" s="11">
        <f t="shared" si="61"/>
        <v>0</v>
      </c>
      <c r="I133" s="11" t="s">
        <v>175</v>
      </c>
      <c r="J133" s="11">
        <f>D117</f>
        <v>14.856019368</v>
      </c>
      <c r="K133" s="11">
        <f t="shared" si="62"/>
        <v>14.856019368</v>
      </c>
      <c r="L133" s="48">
        <f t="shared" ref="L133:L138" si="65">L132+K133</f>
        <v>108.243288764</v>
      </c>
      <c r="M133" s="49">
        <v>19.7452</v>
      </c>
      <c r="N133" s="11">
        <f t="shared" si="63"/>
        <v>19.7481</v>
      </c>
      <c r="O133" s="14">
        <f t="shared" si="64"/>
        <v>-5.56365589747592e-6</v>
      </c>
    </row>
    <row r="134" spans="1:17">
      <c r="A134" s="13"/>
      <c r="B134" s="14"/>
      <c r="C134" s="67"/>
      <c r="D134" s="15" t="s">
        <v>141</v>
      </c>
      <c r="E134" s="43">
        <v>775.234</v>
      </c>
      <c r="F134" s="44"/>
      <c r="G134" s="11">
        <v>0</v>
      </c>
      <c r="H134" s="11">
        <f t="shared" si="61"/>
        <v>0</v>
      </c>
      <c r="I134" s="11" t="s">
        <v>170</v>
      </c>
      <c r="J134" s="11">
        <f>D111</f>
        <v>18.871861965</v>
      </c>
      <c r="K134" s="11">
        <f t="shared" si="62"/>
        <v>18.871861965</v>
      </c>
      <c r="L134" s="48">
        <f t="shared" si="65"/>
        <v>127.115150729</v>
      </c>
      <c r="M134" s="49">
        <v>19.7481</v>
      </c>
      <c r="N134" s="49">
        <v>19.4091</v>
      </c>
      <c r="O134" s="14">
        <f t="shared" si="64"/>
        <v>0.000437287322279469</v>
      </c>
      <c r="Q134" s="12">
        <f>SUM(E130:E134)</f>
        <v>2577.938</v>
      </c>
    </row>
    <row r="135" spans="1:15">
      <c r="A135" s="68" t="s">
        <v>129</v>
      </c>
      <c r="B135" s="5">
        <v>0.393</v>
      </c>
      <c r="C135" s="21" t="s">
        <v>28</v>
      </c>
      <c r="D135" s="32">
        <f>SUM(C130,K130:K134)</f>
        <v>127.115150729</v>
      </c>
      <c r="E135" s="33"/>
      <c r="F135" s="34" t="s">
        <v>29</v>
      </c>
      <c r="G135" s="25">
        <v>0</v>
      </c>
      <c r="H135" s="25"/>
      <c r="I135" s="25"/>
      <c r="J135" s="25"/>
      <c r="K135" s="25"/>
      <c r="L135" s="54"/>
      <c r="M135" s="25"/>
      <c r="N135" s="25"/>
      <c r="O135" s="20"/>
    </row>
    <row r="136" spans="4:15">
      <c r="D136" s="15" t="s">
        <v>7</v>
      </c>
      <c r="E136" s="16" t="s">
        <v>8</v>
      </c>
      <c r="F136" s="17" t="s">
        <v>9</v>
      </c>
      <c r="G136" s="11" t="s">
        <v>10</v>
      </c>
      <c r="H136" s="11" t="s">
        <v>11</v>
      </c>
      <c r="I136" s="11" t="s">
        <v>12</v>
      </c>
      <c r="J136" s="11" t="s">
        <v>13</v>
      </c>
      <c r="K136" s="11" t="s">
        <v>14</v>
      </c>
      <c r="L136" s="48" t="s">
        <v>15</v>
      </c>
      <c r="M136" s="11" t="s">
        <v>16</v>
      </c>
      <c r="N136" s="11" t="s">
        <v>17</v>
      </c>
      <c r="O136" s="14" t="s">
        <v>18</v>
      </c>
    </row>
    <row r="137" s="7" customFormat="1" spans="1:70">
      <c r="A137" s="58" t="s">
        <v>199</v>
      </c>
      <c r="B137" s="4" t="s">
        <v>19</v>
      </c>
      <c r="C137" s="11">
        <f>SUM(L134,L100)</f>
        <v>190.409532755</v>
      </c>
      <c r="D137" s="18" t="s">
        <v>337</v>
      </c>
      <c r="E137" s="43">
        <v>338.61</v>
      </c>
      <c r="F137" s="17"/>
      <c r="G137" s="11">
        <v>0</v>
      </c>
      <c r="H137" s="11">
        <f t="shared" si="61"/>
        <v>0</v>
      </c>
      <c r="I137" s="11"/>
      <c r="J137" s="11"/>
      <c r="K137" s="11">
        <f t="shared" si="62"/>
        <v>0</v>
      </c>
      <c r="L137" s="48">
        <f>K137+C137</f>
        <v>190.409532755</v>
      </c>
      <c r="M137" s="49">
        <v>19.8042</v>
      </c>
      <c r="N137" s="11">
        <f t="shared" si="63"/>
        <v>19.4091</v>
      </c>
      <c r="O137" s="14">
        <f t="shared" si="64"/>
        <v>0.00116682909541952</v>
      </c>
      <c r="P137" s="71" t="s">
        <v>338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</row>
    <row r="138" s="7" customFormat="1" spans="1:70">
      <c r="A138" s="58"/>
      <c r="B138" s="4"/>
      <c r="C138" s="11" t="s">
        <v>201</v>
      </c>
      <c r="D138" s="15" t="s">
        <v>143</v>
      </c>
      <c r="E138" s="43">
        <v>214.482</v>
      </c>
      <c r="F138" s="44"/>
      <c r="G138" s="11">
        <v>0</v>
      </c>
      <c r="H138" s="11">
        <f t="shared" si="61"/>
        <v>0</v>
      </c>
      <c r="I138" s="11"/>
      <c r="J138" s="11"/>
      <c r="K138" s="11">
        <f t="shared" si="62"/>
        <v>0</v>
      </c>
      <c r="L138" s="48">
        <f t="shared" si="65"/>
        <v>190.409532755</v>
      </c>
      <c r="M138" s="49">
        <v>19.4091</v>
      </c>
      <c r="N138" s="49">
        <v>19.4682</v>
      </c>
      <c r="O138" s="14">
        <f>(M138-N138)/E138</f>
        <v>-0.00027554759839987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</row>
    <row r="139" s="7" customFormat="1" spans="1:70">
      <c r="A139" s="59"/>
      <c r="B139" s="5"/>
      <c r="C139" s="21" t="s">
        <v>28</v>
      </c>
      <c r="D139" s="32">
        <f>SUM(K137:K138,C137)</f>
        <v>190.409532755</v>
      </c>
      <c r="E139" s="33"/>
      <c r="F139" s="34" t="s">
        <v>29</v>
      </c>
      <c r="G139" s="25">
        <v>0</v>
      </c>
      <c r="H139" s="25"/>
      <c r="I139" s="25"/>
      <c r="J139" s="25"/>
      <c r="K139" s="25"/>
      <c r="L139" s="54"/>
      <c r="M139" s="25"/>
      <c r="N139" s="25"/>
      <c r="O139" s="20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</row>
    <row r="140" s="7" customFormat="1" customHeight="1" spans="1:70">
      <c r="A140" s="69"/>
      <c r="B140" s="2"/>
      <c r="C140" s="8"/>
      <c r="D140" s="15" t="s">
        <v>7</v>
      </c>
      <c r="E140" s="16" t="s">
        <v>8</v>
      </c>
      <c r="F140" s="17" t="s">
        <v>9</v>
      </c>
      <c r="G140" s="11" t="s">
        <v>10</v>
      </c>
      <c r="H140" s="11" t="s">
        <v>11</v>
      </c>
      <c r="I140" s="11" t="s">
        <v>12</v>
      </c>
      <c r="J140" s="11" t="s">
        <v>13</v>
      </c>
      <c r="K140" s="11" t="s">
        <v>14</v>
      </c>
      <c r="L140" s="48" t="s">
        <v>15</v>
      </c>
      <c r="M140" s="11" t="s">
        <v>16</v>
      </c>
      <c r="N140" s="11" t="s">
        <v>17</v>
      </c>
      <c r="O140" s="14" t="s">
        <v>18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</row>
    <row r="141" s="4" customFormat="1" customHeight="1" spans="1:71">
      <c r="A141" s="13" t="s">
        <v>203</v>
      </c>
      <c r="B141" s="14" t="s">
        <v>19</v>
      </c>
      <c r="C141" s="11">
        <v>0</v>
      </c>
      <c r="D141" s="18" t="s">
        <v>20</v>
      </c>
      <c r="E141" s="43">
        <v>307.218</v>
      </c>
      <c r="F141" s="44">
        <v>152</v>
      </c>
      <c r="G141" s="11">
        <v>2.308038</v>
      </c>
      <c r="H141" s="11">
        <f t="shared" ref="H141:H146" si="66">G141*$B$183</f>
        <v>2.109546732</v>
      </c>
      <c r="I141" s="11"/>
      <c r="J141" s="11"/>
      <c r="K141" s="11">
        <f t="shared" ref="K141:K146" si="67">SUM(H141,J141)</f>
        <v>2.109546732</v>
      </c>
      <c r="L141" s="48">
        <f>K141+C141</f>
        <v>2.109546732</v>
      </c>
      <c r="M141" s="49">
        <v>20.3059</v>
      </c>
      <c r="N141" s="11">
        <f t="shared" ref="N141:N147" si="68">M142</f>
        <v>20.0903</v>
      </c>
      <c r="O141" s="14">
        <f t="shared" ref="O141:O146" si="69">(M141-N141)/E141</f>
        <v>0.000701781796639526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4"/>
    </row>
    <row r="142" s="4" customFormat="1" customHeight="1" spans="1:71">
      <c r="A142" s="13"/>
      <c r="B142" s="14"/>
      <c r="C142" s="11" t="s">
        <v>205</v>
      </c>
      <c r="D142" s="15" t="s">
        <v>147</v>
      </c>
      <c r="E142" s="43">
        <v>261.235</v>
      </c>
      <c r="F142" s="44" t="s">
        <v>339</v>
      </c>
      <c r="G142" s="11">
        <v>4.511276</v>
      </c>
      <c r="H142" s="11">
        <f t="shared" si="66"/>
        <v>4.123306264</v>
      </c>
      <c r="I142" s="11"/>
      <c r="J142" s="11"/>
      <c r="K142" s="11">
        <f t="shared" si="67"/>
        <v>4.123306264</v>
      </c>
      <c r="L142" s="48">
        <f t="shared" ref="L142:L150" si="70">L141+K142</f>
        <v>6.232852996</v>
      </c>
      <c r="M142" s="49">
        <v>20.0903</v>
      </c>
      <c r="N142" s="11">
        <f t="shared" si="68"/>
        <v>19.8477</v>
      </c>
      <c r="O142" s="14">
        <f t="shared" si="69"/>
        <v>0.000928665760713532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4"/>
    </row>
    <row r="143" s="4" customFormat="1" customHeight="1" spans="1:71">
      <c r="A143" s="13"/>
      <c r="B143" s="14"/>
      <c r="C143" s="11"/>
      <c r="D143" s="15" t="s">
        <v>149</v>
      </c>
      <c r="E143" s="43">
        <v>254.763</v>
      </c>
      <c r="F143" s="44" t="s">
        <v>212</v>
      </c>
      <c r="G143" s="11">
        <v>15.595953</v>
      </c>
      <c r="H143" s="11">
        <f t="shared" si="66"/>
        <v>14.254701042</v>
      </c>
      <c r="I143" s="11"/>
      <c r="J143" s="11"/>
      <c r="K143" s="11">
        <f t="shared" si="67"/>
        <v>14.254701042</v>
      </c>
      <c r="L143" s="48">
        <f t="shared" si="70"/>
        <v>20.487554038</v>
      </c>
      <c r="M143" s="49">
        <v>19.8477</v>
      </c>
      <c r="N143" s="49">
        <v>19.6052</v>
      </c>
      <c r="O143" s="14">
        <f t="shared" si="69"/>
        <v>0.00095186506674831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4"/>
    </row>
    <row r="144" s="5" customFormat="1" customHeight="1" spans="1:71">
      <c r="A144" s="13"/>
      <c r="B144" s="20"/>
      <c r="C144" s="21" t="s">
        <v>28</v>
      </c>
      <c r="D144" s="32">
        <f>SUM(C141,K141:K143)</f>
        <v>20.487554038</v>
      </c>
      <c r="E144" s="33"/>
      <c r="F144" s="34" t="s">
        <v>29</v>
      </c>
      <c r="G144" s="25">
        <v>22.415267</v>
      </c>
      <c r="H144" s="25"/>
      <c r="I144" s="25"/>
      <c r="J144" s="25"/>
      <c r="K144" s="25"/>
      <c r="L144" s="54"/>
      <c r="M144" s="25"/>
      <c r="N144" s="25"/>
      <c r="O144" s="20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20"/>
    </row>
    <row r="145" s="2" customFormat="1" customHeight="1" spans="1:70">
      <c r="A145" s="13"/>
      <c r="C145" s="8"/>
      <c r="D145" s="15" t="s">
        <v>7</v>
      </c>
      <c r="E145" s="16" t="s">
        <v>8</v>
      </c>
      <c r="F145" s="17" t="s">
        <v>9</v>
      </c>
      <c r="G145" s="11" t="s">
        <v>10</v>
      </c>
      <c r="H145" s="11" t="s">
        <v>11</v>
      </c>
      <c r="I145" s="11" t="s">
        <v>12</v>
      </c>
      <c r="J145" s="11" t="s">
        <v>13</v>
      </c>
      <c r="K145" s="11" t="s">
        <v>14</v>
      </c>
      <c r="L145" s="48" t="s">
        <v>15</v>
      </c>
      <c r="M145" s="11" t="s">
        <v>16</v>
      </c>
      <c r="N145" s="11" t="s">
        <v>17</v>
      </c>
      <c r="O145" s="14" t="s">
        <v>18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</row>
    <row r="146" s="4" customFormat="1" customHeight="1" spans="1:71">
      <c r="A146" s="13"/>
      <c r="B146" s="14" t="s">
        <v>19</v>
      </c>
      <c r="C146" s="11">
        <v>0</v>
      </c>
      <c r="D146" s="18" t="s">
        <v>20</v>
      </c>
      <c r="E146" s="43">
        <v>363.109</v>
      </c>
      <c r="F146" s="44">
        <v>164</v>
      </c>
      <c r="G146" s="11">
        <v>6.37202</v>
      </c>
      <c r="H146" s="11">
        <f t="shared" si="66"/>
        <v>5.82402628</v>
      </c>
      <c r="I146" s="11"/>
      <c r="J146" s="11"/>
      <c r="K146" s="11">
        <f t="shared" si="67"/>
        <v>5.82402628</v>
      </c>
      <c r="L146" s="48">
        <f>K146+C146</f>
        <v>5.82402628</v>
      </c>
      <c r="M146" s="49">
        <v>21.5214</v>
      </c>
      <c r="N146" s="11">
        <f t="shared" si="68"/>
        <v>21.0481</v>
      </c>
      <c r="O146" s="14">
        <f t="shared" si="69"/>
        <v>0.00130346535062474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4"/>
    </row>
    <row r="147" s="4" customFormat="1" customHeight="1" spans="1:71">
      <c r="A147" s="13"/>
      <c r="B147" s="14"/>
      <c r="C147" s="11" t="s">
        <v>213</v>
      </c>
      <c r="D147" s="15" t="s">
        <v>340</v>
      </c>
      <c r="E147" s="43">
        <v>262.764</v>
      </c>
      <c r="F147" s="44">
        <v>163</v>
      </c>
      <c r="G147" s="11">
        <v>8.823093</v>
      </c>
      <c r="H147" s="11">
        <f t="shared" ref="H147:H152" si="71">G147*$B$183</f>
        <v>8.064307002</v>
      </c>
      <c r="I147" s="11" t="s">
        <v>204</v>
      </c>
      <c r="J147" s="11">
        <f>C189</f>
        <v>1.389</v>
      </c>
      <c r="K147" s="11">
        <f t="shared" ref="K147:K152" si="72">SUM(H147,J147)</f>
        <v>9.453307002</v>
      </c>
      <c r="L147" s="48">
        <f t="shared" si="70"/>
        <v>15.277333282</v>
      </c>
      <c r="M147" s="49">
        <v>21.0481</v>
      </c>
      <c r="N147" s="11">
        <f t="shared" si="68"/>
        <v>20.7777</v>
      </c>
      <c r="O147" s="14">
        <f t="shared" ref="O147:O152" si="73">(M147-N147)/E147</f>
        <v>0.00102906029745324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4"/>
    </row>
    <row r="148" s="4" customFormat="1" customHeight="1" spans="1:71">
      <c r="A148" s="13"/>
      <c r="B148" s="14"/>
      <c r="C148" s="11"/>
      <c r="D148" s="15" t="s">
        <v>155</v>
      </c>
      <c r="E148" s="43">
        <v>217.204</v>
      </c>
      <c r="F148" s="44" t="s">
        <v>216</v>
      </c>
      <c r="G148" s="11">
        <v>13.912096</v>
      </c>
      <c r="H148" s="11">
        <f t="shared" si="71"/>
        <v>12.715655744</v>
      </c>
      <c r="I148" s="11"/>
      <c r="J148" s="11"/>
      <c r="K148" s="11">
        <f t="shared" si="72"/>
        <v>12.715655744</v>
      </c>
      <c r="L148" s="48">
        <f t="shared" si="70"/>
        <v>27.992989026</v>
      </c>
      <c r="M148" s="49">
        <v>20.7777</v>
      </c>
      <c r="N148" s="11">
        <f>M149</f>
        <v>20.5373</v>
      </c>
      <c r="O148" s="14">
        <f t="shared" si="73"/>
        <v>0.00110679361337729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4"/>
    </row>
    <row r="149" s="4" customFormat="1" customHeight="1" spans="1:71">
      <c r="A149" s="13"/>
      <c r="B149" s="14"/>
      <c r="C149" s="11"/>
      <c r="D149" s="15" t="s">
        <v>157</v>
      </c>
      <c r="E149" s="43">
        <v>223.527</v>
      </c>
      <c r="F149" s="44" t="s">
        <v>341</v>
      </c>
      <c r="G149" s="11">
        <v>11.089264</v>
      </c>
      <c r="H149" s="11">
        <f t="shared" si="71"/>
        <v>10.135587296</v>
      </c>
      <c r="I149" s="11"/>
      <c r="J149" s="11"/>
      <c r="K149" s="11">
        <f t="shared" si="72"/>
        <v>10.135587296</v>
      </c>
      <c r="L149" s="48">
        <f t="shared" si="70"/>
        <v>38.128576322</v>
      </c>
      <c r="M149" s="49">
        <v>20.5373</v>
      </c>
      <c r="N149" s="11">
        <f>M150</f>
        <v>20.2704</v>
      </c>
      <c r="O149" s="14">
        <f t="shared" si="73"/>
        <v>0.00119403919884399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4"/>
    </row>
    <row r="150" s="4" customFormat="1" customHeight="1" spans="1:71">
      <c r="A150" s="13"/>
      <c r="B150" s="14"/>
      <c r="C150" s="11"/>
      <c r="D150" s="15" t="s">
        <v>159</v>
      </c>
      <c r="E150" s="43">
        <v>119.92</v>
      </c>
      <c r="F150" s="44">
        <v>154</v>
      </c>
      <c r="G150" s="11">
        <v>3.697461</v>
      </c>
      <c r="H150" s="11">
        <f t="shared" si="71"/>
        <v>3.379479354</v>
      </c>
      <c r="I150" s="11"/>
      <c r="J150" s="11"/>
      <c r="K150" s="11">
        <f t="shared" si="72"/>
        <v>3.379479354</v>
      </c>
      <c r="L150" s="48">
        <f t="shared" si="70"/>
        <v>41.508055676</v>
      </c>
      <c r="M150" s="49">
        <v>20.2704</v>
      </c>
      <c r="N150" s="11">
        <f t="shared" ref="N150:N160" si="74">M151</f>
        <v>20.2661</v>
      </c>
      <c r="O150" s="14">
        <f t="shared" si="73"/>
        <v>3.58572381587482e-5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4"/>
    </row>
    <row r="151" s="4" customFormat="1" customHeight="1" spans="1:71">
      <c r="A151" s="13"/>
      <c r="B151" s="14"/>
      <c r="C151" s="11"/>
      <c r="D151" s="15" t="s">
        <v>164</v>
      </c>
      <c r="E151" s="43">
        <v>188.995</v>
      </c>
      <c r="F151" s="44" t="s">
        <v>220</v>
      </c>
      <c r="G151" s="11">
        <v>11.781804</v>
      </c>
      <c r="H151" s="11">
        <f t="shared" si="71"/>
        <v>10.768568856</v>
      </c>
      <c r="I151" s="11"/>
      <c r="J151" s="11"/>
      <c r="K151" s="11">
        <f t="shared" si="72"/>
        <v>10.768568856</v>
      </c>
      <c r="L151" s="48">
        <f t="shared" ref="L151:L156" si="75">L150+K151</f>
        <v>52.276624532</v>
      </c>
      <c r="M151" s="49">
        <v>20.2661</v>
      </c>
      <c r="N151" s="11">
        <f t="shared" si="74"/>
        <v>20.0066</v>
      </c>
      <c r="O151" s="14">
        <f t="shared" si="73"/>
        <v>0.00137305219714809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4"/>
    </row>
    <row r="152" s="4" customFormat="1" customHeight="1" spans="1:71">
      <c r="A152" s="13"/>
      <c r="B152" s="14"/>
      <c r="C152" s="11"/>
      <c r="D152" s="15" t="s">
        <v>167</v>
      </c>
      <c r="E152" s="43">
        <v>176.928</v>
      </c>
      <c r="F152" s="44" t="s">
        <v>342</v>
      </c>
      <c r="G152" s="11">
        <v>17.848798</v>
      </c>
      <c r="H152" s="11">
        <f t="shared" si="71"/>
        <v>16.313801372</v>
      </c>
      <c r="I152" s="11"/>
      <c r="J152" s="11"/>
      <c r="K152" s="11">
        <f t="shared" si="72"/>
        <v>16.313801372</v>
      </c>
      <c r="L152" s="48">
        <f t="shared" si="75"/>
        <v>68.590425904</v>
      </c>
      <c r="M152" s="49">
        <v>20.0066</v>
      </c>
      <c r="N152" s="49">
        <v>19.665</v>
      </c>
      <c r="O152" s="14">
        <f t="shared" si="73"/>
        <v>0.00193072888406583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4"/>
    </row>
    <row r="153" s="5" customFormat="1" customHeight="1" spans="1:71">
      <c r="A153" s="13"/>
      <c r="B153" s="20"/>
      <c r="C153" s="21" t="s">
        <v>28</v>
      </c>
      <c r="D153" s="32">
        <f>SUM(C146,K146:K152)</f>
        <v>68.590425904</v>
      </c>
      <c r="E153" s="33"/>
      <c r="F153" s="34" t="s">
        <v>29</v>
      </c>
      <c r="G153" s="25">
        <v>73.524536</v>
      </c>
      <c r="H153" s="25"/>
      <c r="I153" s="25"/>
      <c r="J153" s="25"/>
      <c r="K153" s="25"/>
      <c r="L153" s="54"/>
      <c r="M153" s="25"/>
      <c r="N153" s="25"/>
      <c r="O153" s="20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20"/>
    </row>
    <row r="154" s="2" customFormat="1" customHeight="1" spans="1:70">
      <c r="A154" s="13"/>
      <c r="C154" s="8"/>
      <c r="D154" s="15" t="s">
        <v>7</v>
      </c>
      <c r="E154" s="16" t="s">
        <v>8</v>
      </c>
      <c r="F154" s="17" t="s">
        <v>9</v>
      </c>
      <c r="G154" s="11" t="s">
        <v>10</v>
      </c>
      <c r="H154" s="11" t="s">
        <v>11</v>
      </c>
      <c r="I154" s="11" t="s">
        <v>12</v>
      </c>
      <c r="J154" s="11" t="s">
        <v>13</v>
      </c>
      <c r="K154" s="11" t="s">
        <v>14</v>
      </c>
      <c r="L154" s="48" t="s">
        <v>15</v>
      </c>
      <c r="M154" s="11" t="s">
        <v>16</v>
      </c>
      <c r="N154" s="11" t="s">
        <v>17</v>
      </c>
      <c r="O154" s="14" t="s">
        <v>18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</row>
    <row r="155" s="4" customFormat="1" customHeight="1" spans="1:71">
      <c r="A155" s="13"/>
      <c r="B155" s="14" t="s">
        <v>19</v>
      </c>
      <c r="C155" s="11">
        <v>0</v>
      </c>
      <c r="D155" s="18" t="s">
        <v>20</v>
      </c>
      <c r="E155" s="43">
        <v>586.632</v>
      </c>
      <c r="F155" s="44" t="s">
        <v>343</v>
      </c>
      <c r="G155" s="11">
        <v>10.176124</v>
      </c>
      <c r="H155" s="11">
        <f>G155*$B$183</f>
        <v>9.300977336</v>
      </c>
      <c r="I155" s="11"/>
      <c r="J155" s="11"/>
      <c r="K155" s="11">
        <f>SUM(H155,J155)</f>
        <v>9.300977336</v>
      </c>
      <c r="L155" s="48">
        <f>K155+C155</f>
        <v>9.300977336</v>
      </c>
      <c r="M155" s="49">
        <v>21.8491</v>
      </c>
      <c r="N155" s="11">
        <f t="shared" si="74"/>
        <v>21.4905</v>
      </c>
      <c r="O155" s="14">
        <f>(M155-N155)/E155</f>
        <v>0.00061128612145263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4"/>
    </row>
    <row r="156" s="6" customFormat="1" customHeight="1" spans="1:71">
      <c r="A156" s="13"/>
      <c r="B156" s="55"/>
      <c r="C156" s="37" t="s">
        <v>223</v>
      </c>
      <c r="D156" s="15" t="s">
        <v>193</v>
      </c>
      <c r="E156" s="43">
        <v>143.621</v>
      </c>
      <c r="F156" s="44" t="s">
        <v>344</v>
      </c>
      <c r="G156" s="11">
        <v>12.539779</v>
      </c>
      <c r="H156" s="11">
        <f t="shared" ref="H156:H162" si="76">G156*$B$183</f>
        <v>11.461358006</v>
      </c>
      <c r="I156" s="37"/>
      <c r="J156" s="37"/>
      <c r="K156" s="11">
        <f t="shared" ref="K156:K162" si="77">SUM(H156,J156)</f>
        <v>11.461358006</v>
      </c>
      <c r="L156" s="48">
        <f t="shared" si="75"/>
        <v>20.762335342</v>
      </c>
      <c r="M156" s="49">
        <v>21.4905</v>
      </c>
      <c r="N156" s="11">
        <f t="shared" si="74"/>
        <v>21.3221</v>
      </c>
      <c r="O156" s="14">
        <f t="shared" ref="O156:O162" si="78">(M156-N156)/E156</f>
        <v>0.00117253047952599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55"/>
    </row>
    <row r="157" s="6" customFormat="1" customHeight="1" spans="1:71">
      <c r="A157" s="13"/>
      <c r="B157" s="55"/>
      <c r="C157" s="37"/>
      <c r="D157" s="15" t="s">
        <v>345</v>
      </c>
      <c r="E157" s="43">
        <v>205.058</v>
      </c>
      <c r="F157" s="44" t="s">
        <v>229</v>
      </c>
      <c r="G157" s="11">
        <v>3.141217</v>
      </c>
      <c r="H157" s="11">
        <f t="shared" si="76"/>
        <v>2.871072338</v>
      </c>
      <c r="I157" s="37"/>
      <c r="J157" s="37"/>
      <c r="K157" s="11">
        <f t="shared" si="77"/>
        <v>2.871072338</v>
      </c>
      <c r="L157" s="48">
        <f t="shared" ref="L157:L162" si="79">L156+K157</f>
        <v>23.63340768</v>
      </c>
      <c r="M157" s="49">
        <v>21.3221</v>
      </c>
      <c r="N157" s="11">
        <f t="shared" si="74"/>
        <v>21.0799</v>
      </c>
      <c r="O157" s="14">
        <f t="shared" si="78"/>
        <v>0.0011811292414829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55"/>
    </row>
    <row r="158" s="6" customFormat="1" customHeight="1" spans="1:71">
      <c r="A158" s="13"/>
      <c r="B158" s="55"/>
      <c r="C158" s="37"/>
      <c r="D158" s="15" t="s">
        <v>171</v>
      </c>
      <c r="E158" s="43">
        <v>140.874</v>
      </c>
      <c r="F158" s="44" t="s">
        <v>346</v>
      </c>
      <c r="G158" s="11">
        <v>9.725868</v>
      </c>
      <c r="H158" s="11">
        <f t="shared" si="76"/>
        <v>8.889443352</v>
      </c>
      <c r="I158" s="37"/>
      <c r="J158" s="37"/>
      <c r="K158" s="11">
        <f t="shared" si="77"/>
        <v>8.889443352</v>
      </c>
      <c r="L158" s="48">
        <f t="shared" si="79"/>
        <v>32.522851032</v>
      </c>
      <c r="M158" s="49">
        <v>21.0799</v>
      </c>
      <c r="N158" s="11">
        <f t="shared" si="74"/>
        <v>20.8782</v>
      </c>
      <c r="O158" s="14">
        <f t="shared" si="78"/>
        <v>0.00143177591322742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55"/>
    </row>
    <row r="159" s="6" customFormat="1" customHeight="1" spans="1:71">
      <c r="A159" s="13"/>
      <c r="B159" s="55"/>
      <c r="C159" s="37"/>
      <c r="D159" s="15" t="s">
        <v>173</v>
      </c>
      <c r="E159" s="43">
        <v>225.059</v>
      </c>
      <c r="F159" s="44" t="s">
        <v>235</v>
      </c>
      <c r="G159" s="11">
        <v>11.675795</v>
      </c>
      <c r="H159" s="11">
        <f t="shared" si="76"/>
        <v>10.67167663</v>
      </c>
      <c r="I159" s="37"/>
      <c r="J159" s="37"/>
      <c r="K159" s="11">
        <f t="shared" si="77"/>
        <v>10.67167663</v>
      </c>
      <c r="L159" s="48">
        <f t="shared" si="79"/>
        <v>43.194527662</v>
      </c>
      <c r="M159" s="49">
        <v>20.8782</v>
      </c>
      <c r="N159" s="11">
        <f t="shared" si="74"/>
        <v>20.5041</v>
      </c>
      <c r="O159" s="14">
        <f t="shared" si="78"/>
        <v>0.00166223079281432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55"/>
    </row>
    <row r="160" s="6" customFormat="1" customHeight="1" spans="1:71">
      <c r="A160" s="13"/>
      <c r="B160" s="55"/>
      <c r="C160" s="37"/>
      <c r="D160" s="15" t="s">
        <v>347</v>
      </c>
      <c r="E160" s="43">
        <v>179.316</v>
      </c>
      <c r="F160" s="44" t="s">
        <v>348</v>
      </c>
      <c r="G160" s="11">
        <v>5.73367</v>
      </c>
      <c r="H160" s="11">
        <f t="shared" si="76"/>
        <v>5.24057438</v>
      </c>
      <c r="I160" s="37"/>
      <c r="J160" s="37"/>
      <c r="K160" s="11">
        <f t="shared" si="77"/>
        <v>5.24057438</v>
      </c>
      <c r="L160" s="48">
        <f t="shared" si="79"/>
        <v>48.435102042</v>
      </c>
      <c r="M160" s="49">
        <v>20.5041</v>
      </c>
      <c r="N160" s="11">
        <f t="shared" si="74"/>
        <v>20.2009</v>
      </c>
      <c r="O160" s="14">
        <f t="shared" si="78"/>
        <v>0.00169086974949252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55"/>
    </row>
    <row r="161" s="6" customFormat="1" customHeight="1" spans="1:71">
      <c r="A161" s="13"/>
      <c r="B161" s="55"/>
      <c r="C161" s="37"/>
      <c r="D161" s="15" t="s">
        <v>176</v>
      </c>
      <c r="E161" s="43">
        <v>160.731</v>
      </c>
      <c r="F161" s="44" t="s">
        <v>349</v>
      </c>
      <c r="G161" s="11">
        <v>9.898431</v>
      </c>
      <c r="H161" s="11">
        <f t="shared" si="76"/>
        <v>9.047165934</v>
      </c>
      <c r="I161" s="37"/>
      <c r="J161" s="37"/>
      <c r="K161" s="11">
        <f t="shared" si="77"/>
        <v>9.047165934</v>
      </c>
      <c r="L161" s="48">
        <f t="shared" si="79"/>
        <v>57.482267976</v>
      </c>
      <c r="M161" s="49">
        <v>20.2009</v>
      </c>
      <c r="N161" s="11">
        <f t="shared" ref="N161:N166" si="80">M162</f>
        <v>19.8989</v>
      </c>
      <c r="O161" s="14">
        <f t="shared" si="78"/>
        <v>0.00187891570387791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55"/>
    </row>
    <row r="162" s="6" customFormat="1" customHeight="1" spans="1:71">
      <c r="A162" s="13"/>
      <c r="B162" s="55"/>
      <c r="C162" s="37"/>
      <c r="D162" s="15" t="s">
        <v>178</v>
      </c>
      <c r="E162" s="43">
        <v>151.181</v>
      </c>
      <c r="F162" s="44" t="s">
        <v>350</v>
      </c>
      <c r="G162" s="11">
        <v>8.736003</v>
      </c>
      <c r="H162" s="11">
        <f t="shared" si="76"/>
        <v>7.984706742</v>
      </c>
      <c r="I162" s="37"/>
      <c r="J162" s="37"/>
      <c r="K162" s="11">
        <f t="shared" si="77"/>
        <v>7.984706742</v>
      </c>
      <c r="L162" s="48">
        <f t="shared" si="79"/>
        <v>65.466974718</v>
      </c>
      <c r="M162" s="49">
        <v>19.8989</v>
      </c>
      <c r="N162" s="49">
        <v>19.6179</v>
      </c>
      <c r="O162" s="14">
        <f t="shared" si="78"/>
        <v>0.00185869917516092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55"/>
    </row>
    <row r="163" s="5" customFormat="1" customHeight="1" spans="1:71">
      <c r="A163" s="13"/>
      <c r="B163" s="20"/>
      <c r="C163" s="21" t="s">
        <v>28</v>
      </c>
      <c r="D163" s="32">
        <f>SUM(C155,K155:K162)</f>
        <v>65.466974718</v>
      </c>
      <c r="E163" s="33"/>
      <c r="F163" s="34" t="s">
        <v>29</v>
      </c>
      <c r="G163" s="25">
        <v>71.626887</v>
      </c>
      <c r="H163" s="25"/>
      <c r="I163" s="25"/>
      <c r="J163" s="25"/>
      <c r="K163" s="25"/>
      <c r="L163" s="54"/>
      <c r="M163" s="25"/>
      <c r="N163" s="25"/>
      <c r="O163" s="20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20"/>
    </row>
    <row r="164" s="2" customFormat="1" customHeight="1" spans="1:70">
      <c r="A164" s="13"/>
      <c r="C164" s="8"/>
      <c r="D164" s="15" t="s">
        <v>7</v>
      </c>
      <c r="E164" s="16" t="s">
        <v>8</v>
      </c>
      <c r="F164" s="17" t="s">
        <v>9</v>
      </c>
      <c r="G164" s="11" t="s">
        <v>10</v>
      </c>
      <c r="H164" s="11" t="s">
        <v>11</v>
      </c>
      <c r="I164" s="11" t="s">
        <v>12</v>
      </c>
      <c r="J164" s="11" t="s">
        <v>13</v>
      </c>
      <c r="K164" s="11" t="s">
        <v>14</v>
      </c>
      <c r="L164" s="48" t="s">
        <v>15</v>
      </c>
      <c r="M164" s="11" t="s">
        <v>16</v>
      </c>
      <c r="N164" s="11" t="s">
        <v>17</v>
      </c>
      <c r="O164" s="14" t="s">
        <v>18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</row>
    <row r="165" s="4" customFormat="1" customHeight="1" spans="1:71">
      <c r="A165" s="13"/>
      <c r="B165" s="14" t="s">
        <v>19</v>
      </c>
      <c r="C165" s="11">
        <v>0</v>
      </c>
      <c r="D165" s="18" t="s">
        <v>20</v>
      </c>
      <c r="E165" s="43">
        <v>264.03</v>
      </c>
      <c r="F165" s="44">
        <v>189</v>
      </c>
      <c r="G165" s="11">
        <v>4.132799</v>
      </c>
      <c r="H165" s="11">
        <f>G165*$B$183</f>
        <v>3.777378286</v>
      </c>
      <c r="I165" s="11"/>
      <c r="J165" s="11"/>
      <c r="K165" s="11">
        <f>SUM(H165,J165)</f>
        <v>3.777378286</v>
      </c>
      <c r="L165" s="48">
        <f>K165+C165</f>
        <v>3.777378286</v>
      </c>
      <c r="M165" s="49">
        <v>20.9803</v>
      </c>
      <c r="N165" s="11">
        <f t="shared" si="80"/>
        <v>20.6602</v>
      </c>
      <c r="O165" s="14">
        <f>(M165-N165)/E165</f>
        <v>0.0012123622315646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4"/>
    </row>
    <row r="166" s="4" customFormat="1" customHeight="1" spans="1:71">
      <c r="A166" s="13"/>
      <c r="B166" s="14"/>
      <c r="C166" s="11" t="s">
        <v>242</v>
      </c>
      <c r="D166" s="15" t="s">
        <v>182</v>
      </c>
      <c r="E166" s="43">
        <v>265.899</v>
      </c>
      <c r="F166" s="44" t="s">
        <v>244</v>
      </c>
      <c r="G166" s="11">
        <v>15.160752</v>
      </c>
      <c r="H166" s="11">
        <f t="shared" ref="H166:H172" si="81">G166*$B$183</f>
        <v>13.856927328</v>
      </c>
      <c r="I166" s="11"/>
      <c r="J166" s="11"/>
      <c r="K166" s="11">
        <f t="shared" ref="K166:K172" si="82">SUM(H166,J166)</f>
        <v>13.856927328</v>
      </c>
      <c r="L166" s="48">
        <f>L165+K166</f>
        <v>17.634305614</v>
      </c>
      <c r="M166" s="49">
        <v>20.6602</v>
      </c>
      <c r="N166" s="11">
        <f t="shared" si="80"/>
        <v>20.2337</v>
      </c>
      <c r="O166" s="14">
        <f t="shared" ref="O166:O171" si="83">(M166-N166)/E166</f>
        <v>0.00160399249339035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4"/>
    </row>
    <row r="167" s="4" customFormat="1" customHeight="1" spans="1:71">
      <c r="A167" s="13"/>
      <c r="B167" s="14"/>
      <c r="C167" s="11"/>
      <c r="D167" s="15" t="s">
        <v>184</v>
      </c>
      <c r="E167" s="43">
        <v>177.393</v>
      </c>
      <c r="F167" s="44" t="s">
        <v>246</v>
      </c>
      <c r="G167" s="11">
        <v>12.897618</v>
      </c>
      <c r="H167" s="11">
        <f t="shared" si="81"/>
        <v>11.788422852</v>
      </c>
      <c r="I167" s="11"/>
      <c r="J167" s="11"/>
      <c r="K167" s="11">
        <f t="shared" si="82"/>
        <v>11.788422852</v>
      </c>
      <c r="L167" s="48">
        <f t="shared" ref="L167:L172" si="84">L166+K167</f>
        <v>29.422728466</v>
      </c>
      <c r="M167" s="49">
        <v>20.2337</v>
      </c>
      <c r="N167" s="11">
        <f>M168</f>
        <v>19.9356</v>
      </c>
      <c r="O167" s="14">
        <f t="shared" si="83"/>
        <v>0.0016804496231531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4"/>
    </row>
    <row r="168" s="4" customFormat="1" customHeight="1" spans="1:71">
      <c r="A168" s="13"/>
      <c r="B168" s="14"/>
      <c r="C168" s="11"/>
      <c r="D168" s="15" t="s">
        <v>351</v>
      </c>
      <c r="E168" s="43">
        <v>209.839</v>
      </c>
      <c r="F168" s="44" t="s">
        <v>248</v>
      </c>
      <c r="G168" s="11">
        <v>13.019179</v>
      </c>
      <c r="H168" s="11">
        <f t="shared" si="81"/>
        <v>11.899529606</v>
      </c>
      <c r="I168" s="11"/>
      <c r="J168" s="11"/>
      <c r="K168" s="11">
        <f t="shared" si="82"/>
        <v>11.899529606</v>
      </c>
      <c r="L168" s="48">
        <f t="shared" si="84"/>
        <v>41.322258072</v>
      </c>
      <c r="M168" s="49">
        <v>19.9356</v>
      </c>
      <c r="N168" s="49">
        <v>19.5182</v>
      </c>
      <c r="O168" s="14">
        <f t="shared" si="83"/>
        <v>0.00198914405806357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4"/>
    </row>
    <row r="169" s="5" customFormat="1" customHeight="1" spans="1:71">
      <c r="A169" s="13"/>
      <c r="B169" s="20"/>
      <c r="C169" s="21" t="s">
        <v>28</v>
      </c>
      <c r="D169" s="32">
        <f>SUM(C165,K165:K168)</f>
        <v>41.322258072</v>
      </c>
      <c r="E169" s="33"/>
      <c r="F169" s="34" t="s">
        <v>29</v>
      </c>
      <c r="G169" s="25">
        <v>45.210348</v>
      </c>
      <c r="H169" s="25"/>
      <c r="I169" s="25"/>
      <c r="J169" s="25"/>
      <c r="K169" s="25"/>
      <c r="L169" s="54"/>
      <c r="M169" s="25"/>
      <c r="N169" s="25"/>
      <c r="O169" s="20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20"/>
    </row>
    <row r="170" s="2" customFormat="1" customHeight="1" spans="1:70">
      <c r="A170" s="13"/>
      <c r="C170" s="8"/>
      <c r="D170" s="15" t="s">
        <v>7</v>
      </c>
      <c r="E170" s="16" t="s">
        <v>8</v>
      </c>
      <c r="F170" s="17" t="s">
        <v>9</v>
      </c>
      <c r="G170" s="11" t="s">
        <v>10</v>
      </c>
      <c r="H170" s="11" t="s">
        <v>11</v>
      </c>
      <c r="I170" s="11" t="s">
        <v>12</v>
      </c>
      <c r="J170" s="11" t="s">
        <v>13</v>
      </c>
      <c r="K170" s="11" t="s">
        <v>14</v>
      </c>
      <c r="L170" s="48" t="s">
        <v>15</v>
      </c>
      <c r="M170" s="11" t="s">
        <v>16</v>
      </c>
      <c r="N170" s="11" t="s">
        <v>17</v>
      </c>
      <c r="O170" s="14" t="s">
        <v>18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</row>
    <row r="171" s="4" customFormat="1" customHeight="1" spans="1:71">
      <c r="A171" s="13"/>
      <c r="B171" s="14" t="s">
        <v>19</v>
      </c>
      <c r="C171" s="11">
        <v>0</v>
      </c>
      <c r="D171" s="18" t="s">
        <v>20</v>
      </c>
      <c r="E171" s="43">
        <v>561.111</v>
      </c>
      <c r="F171" s="44" t="s">
        <v>249</v>
      </c>
      <c r="G171" s="11">
        <v>15.493991</v>
      </c>
      <c r="H171" s="11">
        <f t="shared" si="81"/>
        <v>14.161507774</v>
      </c>
      <c r="I171" s="11"/>
      <c r="J171" s="11"/>
      <c r="K171" s="11">
        <f t="shared" si="82"/>
        <v>14.161507774</v>
      </c>
      <c r="L171" s="48">
        <f>K171+C171</f>
        <v>14.161507774</v>
      </c>
      <c r="M171" s="49">
        <v>20.5275</v>
      </c>
      <c r="N171" s="11">
        <f>M172</f>
        <v>20.0449</v>
      </c>
      <c r="O171" s="14">
        <f t="shared" si="83"/>
        <v>0.000860079378233543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4"/>
    </row>
    <row r="172" s="4" customFormat="1" customHeight="1" spans="1:71">
      <c r="A172" s="13"/>
      <c r="B172" s="14"/>
      <c r="C172" s="11" t="s">
        <v>250</v>
      </c>
      <c r="D172" s="15" t="s">
        <v>189</v>
      </c>
      <c r="E172" s="43">
        <v>313.897</v>
      </c>
      <c r="F172" s="44" t="s">
        <v>252</v>
      </c>
      <c r="G172" s="11">
        <v>22.327281</v>
      </c>
      <c r="H172" s="11">
        <f t="shared" si="81"/>
        <v>20.407134834</v>
      </c>
      <c r="I172" s="11"/>
      <c r="J172" s="11"/>
      <c r="K172" s="11">
        <f t="shared" si="82"/>
        <v>20.407134834</v>
      </c>
      <c r="L172" s="48">
        <f t="shared" si="84"/>
        <v>34.568642608</v>
      </c>
      <c r="M172" s="49">
        <v>20.0449</v>
      </c>
      <c r="N172" s="49">
        <v>19.4467</v>
      </c>
      <c r="O172" s="14">
        <f>(M172-N172)/E172</f>
        <v>0.00190572066633322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4"/>
    </row>
    <row r="173" s="5" customFormat="1" customHeight="1" spans="1:71">
      <c r="A173" s="13"/>
      <c r="B173" s="20"/>
      <c r="C173" s="21" t="s">
        <v>28</v>
      </c>
      <c r="D173" s="32">
        <f>SUM(C171,K171:K172)</f>
        <v>34.568642608</v>
      </c>
      <c r="E173" s="33"/>
      <c r="F173" s="34" t="s">
        <v>29</v>
      </c>
      <c r="G173" s="25">
        <v>37.821272</v>
      </c>
      <c r="H173" s="25"/>
      <c r="I173" s="25"/>
      <c r="J173" s="25"/>
      <c r="K173" s="25"/>
      <c r="L173" s="54"/>
      <c r="M173" s="25"/>
      <c r="N173" s="25"/>
      <c r="O173" s="20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20"/>
    </row>
    <row r="174" s="2" customFormat="1" customHeight="1" spans="1:70">
      <c r="A174" s="13"/>
      <c r="C174" s="8"/>
      <c r="D174" s="15" t="s">
        <v>7</v>
      </c>
      <c r="E174" s="16" t="s">
        <v>8</v>
      </c>
      <c r="F174" s="17" t="s">
        <v>9</v>
      </c>
      <c r="G174" s="11" t="s">
        <v>10</v>
      </c>
      <c r="H174" s="11" t="s">
        <v>11</v>
      </c>
      <c r="I174" s="11" t="s">
        <v>12</v>
      </c>
      <c r="J174" s="11" t="s">
        <v>13</v>
      </c>
      <c r="K174" s="11" t="s">
        <v>14</v>
      </c>
      <c r="L174" s="48" t="s">
        <v>15</v>
      </c>
      <c r="M174" s="11" t="s">
        <v>16</v>
      </c>
      <c r="N174" s="11" t="s">
        <v>17</v>
      </c>
      <c r="O174" s="14" t="s">
        <v>18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</row>
    <row r="175" s="4" customFormat="1" customHeight="1" spans="1:71">
      <c r="A175" s="13"/>
      <c r="B175" s="14" t="s">
        <v>19</v>
      </c>
      <c r="C175" s="11">
        <f>C71</f>
        <v>323.016835865</v>
      </c>
      <c r="D175" s="18" t="s">
        <v>352</v>
      </c>
      <c r="E175" s="43">
        <v>109.685</v>
      </c>
      <c r="F175" s="17"/>
      <c r="G175" s="11">
        <v>0</v>
      </c>
      <c r="H175" s="11">
        <f>G175*$B$183</f>
        <v>0</v>
      </c>
      <c r="I175" s="11"/>
      <c r="J175" s="11"/>
      <c r="K175" s="11">
        <f>SUM(H175,J175)</f>
        <v>0</v>
      </c>
      <c r="L175" s="48">
        <f>K175+C175</f>
        <v>323.016835865</v>
      </c>
      <c r="M175" s="49">
        <v>19.3042</v>
      </c>
      <c r="N175" s="11">
        <f>M176</f>
        <v>19.4209</v>
      </c>
      <c r="O175" s="14">
        <f>(M175-N175)/E175</f>
        <v>-0.00106395587363813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4"/>
    </row>
    <row r="176" s="4" customFormat="1" customHeight="1" spans="1:71">
      <c r="A176" s="13"/>
      <c r="B176" s="14"/>
      <c r="C176" s="67" t="s">
        <v>254</v>
      </c>
      <c r="D176" s="15" t="s">
        <v>353</v>
      </c>
      <c r="E176" s="43">
        <v>360.458</v>
      </c>
      <c r="F176" s="44"/>
      <c r="G176" s="11">
        <v>0</v>
      </c>
      <c r="H176" s="11">
        <f t="shared" ref="H176:H182" si="85">G176*$B$183</f>
        <v>0</v>
      </c>
      <c r="I176" s="11"/>
      <c r="J176" s="11"/>
      <c r="K176" s="11">
        <f t="shared" ref="K176:K182" si="86">SUM(H176,J176)</f>
        <v>0</v>
      </c>
      <c r="L176" s="48">
        <f>L175+K176</f>
        <v>323.016835865</v>
      </c>
      <c r="M176" s="49">
        <v>19.4209</v>
      </c>
      <c r="N176" s="11">
        <f t="shared" ref="N176:N181" si="87">M177</f>
        <v>19.4682</v>
      </c>
      <c r="O176" s="14">
        <f t="shared" ref="O176:O182" si="88">(M176-N176)/E176</f>
        <v>-0.00013122194541389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4"/>
    </row>
    <row r="177" s="4" customFormat="1" customHeight="1" spans="1:71">
      <c r="A177" s="13"/>
      <c r="B177" s="14"/>
      <c r="C177" s="67"/>
      <c r="D177" s="15" t="s">
        <v>354</v>
      </c>
      <c r="E177" s="43">
        <v>162.46</v>
      </c>
      <c r="F177" s="44"/>
      <c r="G177" s="11">
        <v>0</v>
      </c>
      <c r="H177" s="11">
        <f t="shared" si="85"/>
        <v>0</v>
      </c>
      <c r="I177" s="11" t="s">
        <v>355</v>
      </c>
      <c r="J177" s="11">
        <f>L138</f>
        <v>190.409532755</v>
      </c>
      <c r="K177" s="11">
        <f t="shared" si="86"/>
        <v>190.409532755</v>
      </c>
      <c r="L177" s="48">
        <f t="shared" ref="L177:L182" si="89">L176+K177</f>
        <v>513.42636862</v>
      </c>
      <c r="M177" s="49">
        <v>19.4682</v>
      </c>
      <c r="N177" s="11">
        <f t="shared" si="87"/>
        <v>19.6052</v>
      </c>
      <c r="O177" s="14">
        <f t="shared" si="88"/>
        <v>-0.0008432845008002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4"/>
    </row>
    <row r="178" s="4" customFormat="1" customHeight="1" spans="1:71">
      <c r="A178" s="13"/>
      <c r="B178" s="14"/>
      <c r="C178" s="67"/>
      <c r="D178" s="15" t="s">
        <v>356</v>
      </c>
      <c r="E178" s="43">
        <v>664.888</v>
      </c>
      <c r="F178" s="44"/>
      <c r="G178" s="11">
        <v>0</v>
      </c>
      <c r="H178" s="11">
        <f t="shared" si="85"/>
        <v>0</v>
      </c>
      <c r="I178" s="11" t="s">
        <v>205</v>
      </c>
      <c r="J178" s="11">
        <f>D144</f>
        <v>20.487554038</v>
      </c>
      <c r="K178" s="11">
        <f t="shared" si="86"/>
        <v>20.487554038</v>
      </c>
      <c r="L178" s="48">
        <f t="shared" si="89"/>
        <v>533.913922658</v>
      </c>
      <c r="M178" s="49">
        <v>19.6052</v>
      </c>
      <c r="N178" s="11">
        <f t="shared" si="87"/>
        <v>19.665</v>
      </c>
      <c r="O178" s="14">
        <f t="shared" si="88"/>
        <v>-8.99399598127793e-5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4"/>
    </row>
    <row r="179" s="4" customFormat="1" customHeight="1" spans="1:71">
      <c r="A179" s="13"/>
      <c r="B179" s="14"/>
      <c r="C179" s="67"/>
      <c r="D179" s="15" t="s">
        <v>357</v>
      </c>
      <c r="E179" s="43">
        <v>735.266</v>
      </c>
      <c r="F179" s="44"/>
      <c r="G179" s="11">
        <v>0</v>
      </c>
      <c r="H179" s="11">
        <f t="shared" si="85"/>
        <v>0</v>
      </c>
      <c r="I179" s="11" t="s">
        <v>213</v>
      </c>
      <c r="J179" s="11">
        <f>D153</f>
        <v>68.590425904</v>
      </c>
      <c r="K179" s="11">
        <f t="shared" si="86"/>
        <v>68.590425904</v>
      </c>
      <c r="L179" s="48">
        <f t="shared" si="89"/>
        <v>602.504348562</v>
      </c>
      <c r="M179" s="49">
        <v>19.665</v>
      </c>
      <c r="N179" s="11">
        <f t="shared" si="87"/>
        <v>19.6179</v>
      </c>
      <c r="O179" s="14">
        <f t="shared" si="88"/>
        <v>6.4058449595113e-5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4"/>
    </row>
    <row r="180" s="4" customFormat="1" customHeight="1" spans="1:71">
      <c r="A180" s="13"/>
      <c r="B180" s="14"/>
      <c r="C180" s="67"/>
      <c r="D180" s="15" t="s">
        <v>358</v>
      </c>
      <c r="E180" s="43">
        <v>561.403</v>
      </c>
      <c r="F180" s="44"/>
      <c r="G180" s="11">
        <v>0</v>
      </c>
      <c r="H180" s="11">
        <f t="shared" si="85"/>
        <v>0</v>
      </c>
      <c r="I180" s="11" t="s">
        <v>223</v>
      </c>
      <c r="J180" s="11">
        <f>D163</f>
        <v>65.466974718</v>
      </c>
      <c r="K180" s="11">
        <f t="shared" si="86"/>
        <v>65.466974718</v>
      </c>
      <c r="L180" s="48">
        <f t="shared" si="89"/>
        <v>667.97132328</v>
      </c>
      <c r="M180" s="49">
        <v>19.6179</v>
      </c>
      <c r="N180" s="11">
        <f t="shared" si="87"/>
        <v>19.5182</v>
      </c>
      <c r="O180" s="14">
        <f t="shared" si="88"/>
        <v>0.000177590785941647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4"/>
    </row>
    <row r="181" s="4" customFormat="1" customHeight="1" spans="1:71">
      <c r="A181" s="13"/>
      <c r="B181" s="14"/>
      <c r="C181" s="67"/>
      <c r="D181" s="15" t="s">
        <v>359</v>
      </c>
      <c r="E181" s="43">
        <v>737.925</v>
      </c>
      <c r="F181" s="44"/>
      <c r="G181" s="11">
        <v>0</v>
      </c>
      <c r="H181" s="11">
        <f t="shared" si="85"/>
        <v>0</v>
      </c>
      <c r="I181" s="11" t="s">
        <v>242</v>
      </c>
      <c r="J181" s="11">
        <f>D169</f>
        <v>41.322258072</v>
      </c>
      <c r="K181" s="11">
        <f t="shared" si="86"/>
        <v>41.322258072</v>
      </c>
      <c r="L181" s="48">
        <f t="shared" si="89"/>
        <v>709.293581352</v>
      </c>
      <c r="M181" s="49">
        <v>19.5182</v>
      </c>
      <c r="N181" s="11">
        <f t="shared" si="87"/>
        <v>19.4467</v>
      </c>
      <c r="O181" s="14">
        <f t="shared" si="88"/>
        <v>9.68933157163673e-5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4"/>
    </row>
    <row r="182" s="4" customFormat="1" customHeight="1" spans="1:71">
      <c r="A182" s="13"/>
      <c r="B182" s="14"/>
      <c r="C182" s="67"/>
      <c r="D182" s="15" t="s">
        <v>198</v>
      </c>
      <c r="E182" s="43">
        <v>715.554</v>
      </c>
      <c r="F182" s="44"/>
      <c r="G182" s="11">
        <v>0</v>
      </c>
      <c r="H182" s="11">
        <f t="shared" si="85"/>
        <v>0</v>
      </c>
      <c r="I182" s="11" t="s">
        <v>250</v>
      </c>
      <c r="J182" s="11">
        <f>D173</f>
        <v>34.568642608</v>
      </c>
      <c r="K182" s="11">
        <f t="shared" si="86"/>
        <v>34.568642608</v>
      </c>
      <c r="L182" s="48">
        <f t="shared" si="89"/>
        <v>743.86222396</v>
      </c>
      <c r="M182" s="49">
        <v>19.4467</v>
      </c>
      <c r="N182" s="49">
        <v>19.5193</v>
      </c>
      <c r="O182" s="14">
        <f t="shared" si="88"/>
        <v>-0.000101459847894081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4"/>
    </row>
    <row r="183" s="4" customFormat="1" customHeight="1" spans="1:71">
      <c r="A183" s="68" t="s">
        <v>129</v>
      </c>
      <c r="B183" s="5">
        <v>0.914</v>
      </c>
      <c r="C183" s="21" t="s">
        <v>28</v>
      </c>
      <c r="D183" s="32">
        <f>SUM(C175,K175:K182)</f>
        <v>743.86222396</v>
      </c>
      <c r="E183" s="33"/>
      <c r="F183" s="34" t="s">
        <v>29</v>
      </c>
      <c r="G183" s="25">
        <v>0</v>
      </c>
      <c r="H183" s="25"/>
      <c r="I183" s="25"/>
      <c r="J183" s="25"/>
      <c r="K183" s="25"/>
      <c r="L183" s="54"/>
      <c r="M183" s="25"/>
      <c r="N183" s="25"/>
      <c r="O183" s="20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4"/>
    </row>
    <row r="186" spans="1:4">
      <c r="A186" s="70" t="s">
        <v>262</v>
      </c>
      <c r="B186" s="4"/>
      <c r="C186" s="11" t="s">
        <v>204</v>
      </c>
      <c r="D186" s="4" t="s">
        <v>153</v>
      </c>
    </row>
    <row r="187" spans="1:4">
      <c r="A187" s="4"/>
      <c r="B187" s="4" t="s">
        <v>263</v>
      </c>
      <c r="C187" s="11">
        <v>1.389</v>
      </c>
      <c r="D187" s="4">
        <v>15.625</v>
      </c>
    </row>
    <row r="188" spans="1:4">
      <c r="A188" s="4"/>
      <c r="B188" s="4" t="s">
        <v>264</v>
      </c>
      <c r="C188" s="11">
        <v>0</v>
      </c>
      <c r="D188" s="4">
        <v>0</v>
      </c>
    </row>
    <row r="189" spans="1:4">
      <c r="A189" s="4"/>
      <c r="B189" s="4" t="s">
        <v>265</v>
      </c>
      <c r="C189" s="11">
        <f>SUM(C187:C188)</f>
        <v>1.389</v>
      </c>
      <c r="D189" s="4">
        <f>SUM(D187:D188)</f>
        <v>15.625</v>
      </c>
    </row>
    <row r="190" spans="1:4">
      <c r="A190" s="70" t="s">
        <v>262</v>
      </c>
      <c r="B190" s="4"/>
      <c r="C190" s="11" t="s">
        <v>45</v>
      </c>
      <c r="D190" s="11" t="s">
        <v>188</v>
      </c>
    </row>
    <row r="191" spans="1:4">
      <c r="A191" s="4"/>
      <c r="B191" s="4" t="s">
        <v>263</v>
      </c>
      <c r="C191" s="11">
        <v>0</v>
      </c>
      <c r="D191" s="11">
        <v>0</v>
      </c>
    </row>
    <row r="192" spans="1:4">
      <c r="A192" s="4"/>
      <c r="B192" s="4" t="s">
        <v>264</v>
      </c>
      <c r="C192" s="11">
        <v>41.667</v>
      </c>
      <c r="D192" s="11">
        <v>55.556</v>
      </c>
    </row>
    <row r="193" spans="1:4">
      <c r="A193" s="4"/>
      <c r="B193" s="4" t="s">
        <v>265</v>
      </c>
      <c r="C193" s="11">
        <f>SUM(C191:C192)</f>
        <v>41.667</v>
      </c>
      <c r="D193" s="11">
        <f>SUM(D191:D192)</f>
        <v>55.556</v>
      </c>
    </row>
  </sheetData>
  <mergeCells count="29">
    <mergeCell ref="A1:A68"/>
    <mergeCell ref="A71:A72"/>
    <mergeCell ref="A75:A99"/>
    <mergeCell ref="A103:A104"/>
    <mergeCell ref="A107:A134"/>
    <mergeCell ref="A137:A138"/>
    <mergeCell ref="A141:A182"/>
    <mergeCell ref="A186:A189"/>
    <mergeCell ref="A190:A193"/>
    <mergeCell ref="C3:C5"/>
    <mergeCell ref="C9:C19"/>
    <mergeCell ref="C23:C29"/>
    <mergeCell ref="C33:C44"/>
    <mergeCell ref="C48:C60"/>
    <mergeCell ref="C64:C68"/>
    <mergeCell ref="C76:C78"/>
    <mergeCell ref="C82:C86"/>
    <mergeCell ref="C90:C93"/>
    <mergeCell ref="C97:C100"/>
    <mergeCell ref="C108:C110"/>
    <mergeCell ref="C114:C116"/>
    <mergeCell ref="C120:C122"/>
    <mergeCell ref="C126:C127"/>
    <mergeCell ref="C131:C134"/>
    <mergeCell ref="C142:C143"/>
    <mergeCell ref="C147:C152"/>
    <mergeCell ref="C156:C162"/>
    <mergeCell ref="C166:C168"/>
    <mergeCell ref="C176:C182"/>
  </mergeCells>
  <pageMargins left="0.7" right="0.7" top="0.75" bottom="0.75" header="0.3" footer="0.3"/>
  <headerFooter/>
  <ignoredErrors>
    <ignoredError sqref="F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5" workbookViewId="0">
      <selection activeCell="Q31" sqref="Q31"/>
    </sheetView>
  </sheetViews>
  <sheetFormatPr defaultColWidth="9" defaultRowHeight="14.2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52" sqref="L52"/>
    </sheetView>
  </sheetViews>
  <sheetFormatPr defaultColWidth="8.66666666666667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5"/>
  <sheetViews>
    <sheetView workbookViewId="0">
      <selection activeCell="J38" sqref="J38"/>
    </sheetView>
  </sheetViews>
  <sheetFormatPr defaultColWidth="9" defaultRowHeight="14.25" outlineLevelCol="1"/>
  <cols>
    <col min="2" max="2" width="10.375" style="1"/>
  </cols>
  <sheetData>
    <row r="1" spans="1:2">
      <c r="A1">
        <v>0</v>
      </c>
      <c r="B1" s="1">
        <v>1</v>
      </c>
    </row>
    <row r="2" spans="1:2">
      <c r="A2">
        <v>1</v>
      </c>
      <c r="B2" s="1">
        <v>24.922307</v>
      </c>
    </row>
    <row r="3" spans="1:2">
      <c r="A3">
        <v>2</v>
      </c>
      <c r="B3" s="1">
        <v>33.494856</v>
      </c>
    </row>
    <row r="4" spans="1:2">
      <c r="A4">
        <v>3</v>
      </c>
      <c r="B4" s="1">
        <v>3.502002</v>
      </c>
    </row>
    <row r="5" spans="1:2">
      <c r="A5">
        <v>4</v>
      </c>
      <c r="B5" s="1">
        <v>4.721758</v>
      </c>
    </row>
    <row r="6" spans="1:2">
      <c r="A6">
        <v>5</v>
      </c>
      <c r="B6" s="1">
        <v>1.104161</v>
      </c>
    </row>
    <row r="7" spans="1:2">
      <c r="A7">
        <v>6</v>
      </c>
      <c r="B7" s="1">
        <v>1.467506</v>
      </c>
    </row>
    <row r="8" spans="1:2">
      <c r="A8">
        <v>7</v>
      </c>
      <c r="B8" s="1">
        <v>3.264191</v>
      </c>
    </row>
    <row r="9" spans="1:2">
      <c r="A9">
        <v>8</v>
      </c>
      <c r="B9" s="1">
        <v>1.589168</v>
      </c>
    </row>
    <row r="10" spans="1:2">
      <c r="A10">
        <v>9</v>
      </c>
      <c r="B10" s="1">
        <v>0.851925</v>
      </c>
    </row>
    <row r="11" spans="1:2">
      <c r="A11">
        <v>10</v>
      </c>
      <c r="B11" s="1">
        <v>0.874984</v>
      </c>
    </row>
    <row r="12" spans="1:2">
      <c r="A12">
        <v>11</v>
      </c>
      <c r="B12" s="1">
        <v>1.091147</v>
      </c>
    </row>
    <row r="13" spans="1:2">
      <c r="A13">
        <v>12</v>
      </c>
      <c r="B13" s="1">
        <v>1.095595</v>
      </c>
    </row>
    <row r="14" spans="1:2">
      <c r="A14">
        <v>13</v>
      </c>
      <c r="B14" s="1">
        <v>1.634906</v>
      </c>
    </row>
    <row r="15" spans="1:2">
      <c r="A15">
        <v>14</v>
      </c>
      <c r="B15" s="1">
        <v>1.817106</v>
      </c>
    </row>
    <row r="16" spans="1:2">
      <c r="A16">
        <v>15</v>
      </c>
      <c r="B16" s="1">
        <v>0.936496</v>
      </c>
    </row>
    <row r="17" spans="1:2">
      <c r="A17">
        <v>16</v>
      </c>
      <c r="B17" s="1">
        <v>1.012124</v>
      </c>
    </row>
    <row r="18" spans="1:2">
      <c r="A18">
        <v>17</v>
      </c>
      <c r="B18" s="1">
        <v>4.235658</v>
      </c>
    </row>
    <row r="19" spans="1:2">
      <c r="A19">
        <v>18</v>
      </c>
      <c r="B19" s="1">
        <v>4.600185</v>
      </c>
    </row>
    <row r="20" spans="1:2">
      <c r="A20">
        <v>19</v>
      </c>
      <c r="B20" s="1">
        <v>0.877429</v>
      </c>
    </row>
    <row r="21" spans="1:2">
      <c r="A21">
        <v>20</v>
      </c>
      <c r="B21" s="1">
        <v>3.970826</v>
      </c>
    </row>
    <row r="22" spans="1:2">
      <c r="A22">
        <v>21</v>
      </c>
      <c r="B22" s="1">
        <v>1.972689</v>
      </c>
    </row>
    <row r="23" spans="1:2">
      <c r="A23">
        <v>22</v>
      </c>
      <c r="B23" s="1">
        <v>4.082638</v>
      </c>
    </row>
    <row r="24" spans="1:2">
      <c r="A24">
        <v>23</v>
      </c>
      <c r="B24" s="1">
        <v>3.422932</v>
      </c>
    </row>
    <row r="25" spans="1:2">
      <c r="A25">
        <v>24</v>
      </c>
      <c r="B25" s="1">
        <v>2.137069</v>
      </c>
    </row>
    <row r="26" spans="1:2">
      <c r="A26">
        <v>25</v>
      </c>
      <c r="B26" s="1">
        <v>1.134313</v>
      </c>
    </row>
    <row r="27" spans="1:2">
      <c r="A27">
        <v>26</v>
      </c>
      <c r="B27" s="1">
        <v>1.593836</v>
      </c>
    </row>
    <row r="28" spans="1:2">
      <c r="A28">
        <v>27</v>
      </c>
      <c r="B28" s="1">
        <v>1.867319</v>
      </c>
    </row>
    <row r="29" spans="1:2">
      <c r="A29">
        <v>28</v>
      </c>
      <c r="B29" s="1">
        <v>1.756276</v>
      </c>
    </row>
    <row r="30" spans="1:2">
      <c r="A30">
        <v>29</v>
      </c>
      <c r="B30" s="1">
        <v>4.043759</v>
      </c>
    </row>
    <row r="31" spans="1:2">
      <c r="A31">
        <v>30</v>
      </c>
      <c r="B31" s="1">
        <v>2.797512</v>
      </c>
    </row>
    <row r="32" spans="1:2">
      <c r="A32">
        <v>31</v>
      </c>
      <c r="B32" s="1">
        <v>1.555386</v>
      </c>
    </row>
    <row r="33" spans="1:2">
      <c r="A33">
        <v>32</v>
      </c>
      <c r="B33" s="1">
        <v>2.116363</v>
      </c>
    </row>
    <row r="34" spans="1:2">
      <c r="A34">
        <v>33</v>
      </c>
      <c r="B34" s="1">
        <v>2.445255</v>
      </c>
    </row>
    <row r="35" spans="1:2">
      <c r="A35">
        <v>34</v>
      </c>
      <c r="B35" s="1">
        <v>2.618722</v>
      </c>
    </row>
    <row r="36" spans="1:2">
      <c r="A36">
        <v>35</v>
      </c>
      <c r="B36" s="1">
        <v>2.899258</v>
      </c>
    </row>
    <row r="37" spans="1:2">
      <c r="A37">
        <v>36</v>
      </c>
      <c r="B37" s="1">
        <v>1.025479</v>
      </c>
    </row>
    <row r="38" spans="1:2">
      <c r="A38">
        <v>37</v>
      </c>
      <c r="B38" s="1">
        <v>1.303589</v>
      </c>
    </row>
    <row r="39" spans="1:2">
      <c r="A39">
        <v>38</v>
      </c>
      <c r="B39" s="1">
        <v>0.72804</v>
      </c>
    </row>
    <row r="40" spans="1:2">
      <c r="A40">
        <v>39</v>
      </c>
      <c r="B40" s="1">
        <v>0.684186</v>
      </c>
    </row>
    <row r="41" spans="1:2">
      <c r="A41">
        <v>40</v>
      </c>
      <c r="B41" s="1">
        <v>1.997753</v>
      </c>
    </row>
    <row r="42" spans="1:2">
      <c r="A42">
        <v>41</v>
      </c>
      <c r="B42" s="1">
        <v>2.215404</v>
      </c>
    </row>
    <row r="43" spans="1:2">
      <c r="A43">
        <v>42</v>
      </c>
      <c r="B43" s="1">
        <v>1.262776</v>
      </c>
    </row>
    <row r="44" spans="1:2">
      <c r="A44">
        <v>43</v>
      </c>
      <c r="B44" s="1">
        <v>1.009137</v>
      </c>
    </row>
    <row r="45" spans="1:2">
      <c r="A45">
        <v>44</v>
      </c>
      <c r="B45" s="1">
        <v>2.470668</v>
      </c>
    </row>
    <row r="46" spans="1:2">
      <c r="A46">
        <v>45</v>
      </c>
      <c r="B46" s="1">
        <v>1.09037</v>
      </c>
    </row>
    <row r="47" spans="1:2">
      <c r="A47">
        <v>46</v>
      </c>
      <c r="B47" s="1">
        <v>1.25697</v>
      </c>
    </row>
    <row r="48" spans="1:2">
      <c r="A48">
        <v>47</v>
      </c>
      <c r="B48" s="1">
        <v>0.603335</v>
      </c>
    </row>
    <row r="49" spans="1:2">
      <c r="A49">
        <v>48</v>
      </c>
      <c r="B49" s="1">
        <v>0.608559</v>
      </c>
    </row>
    <row r="50" spans="1:2">
      <c r="A50">
        <v>49</v>
      </c>
      <c r="B50" s="1">
        <v>1.485442</v>
      </c>
    </row>
    <row r="51" spans="1:2">
      <c r="A51">
        <v>50</v>
      </c>
      <c r="B51" s="1">
        <v>1.566417</v>
      </c>
    </row>
    <row r="52" spans="1:2">
      <c r="A52">
        <v>51</v>
      </c>
      <c r="B52" s="1">
        <v>0.824848</v>
      </c>
    </row>
    <row r="53" spans="1:2">
      <c r="A53">
        <v>52</v>
      </c>
      <c r="B53" s="1">
        <v>0.674891</v>
      </c>
    </row>
    <row r="54" spans="1:2">
      <c r="A54">
        <v>53</v>
      </c>
      <c r="B54" s="1">
        <v>1.632935</v>
      </c>
    </row>
    <row r="55" spans="1:2">
      <c r="A55">
        <v>54</v>
      </c>
      <c r="B55" s="1">
        <v>1.277359</v>
      </c>
    </row>
    <row r="56" spans="1:2">
      <c r="A56">
        <v>55</v>
      </c>
      <c r="B56" s="1">
        <v>1.455931</v>
      </c>
    </row>
    <row r="57" spans="1:2">
      <c r="A57">
        <v>56</v>
      </c>
      <c r="B57" s="1">
        <v>3.29542</v>
      </c>
    </row>
    <row r="58" spans="1:2">
      <c r="A58">
        <v>57</v>
      </c>
      <c r="B58" s="1">
        <v>0.693756</v>
      </c>
    </row>
    <row r="59" spans="1:2">
      <c r="A59">
        <v>58</v>
      </c>
      <c r="B59" s="1">
        <v>0.611508</v>
      </c>
    </row>
    <row r="60" spans="1:2">
      <c r="A60">
        <v>59</v>
      </c>
      <c r="B60" s="1">
        <v>1.477719</v>
      </c>
    </row>
    <row r="61" spans="1:2">
      <c r="A61">
        <v>60</v>
      </c>
      <c r="B61" s="1">
        <v>0.87966</v>
      </c>
    </row>
    <row r="62" spans="1:2">
      <c r="A62">
        <v>61</v>
      </c>
      <c r="B62" s="1">
        <v>0.5713</v>
      </c>
    </row>
    <row r="63" spans="1:2">
      <c r="A63">
        <v>62</v>
      </c>
      <c r="B63" s="1">
        <v>1.327376</v>
      </c>
    </row>
    <row r="64" spans="1:2">
      <c r="A64">
        <v>63</v>
      </c>
      <c r="B64" s="1">
        <v>3.048534</v>
      </c>
    </row>
    <row r="65" spans="1:2">
      <c r="A65">
        <v>64</v>
      </c>
      <c r="B65" s="1">
        <v>3.098214</v>
      </c>
    </row>
    <row r="66" spans="1:2">
      <c r="A66">
        <v>65</v>
      </c>
      <c r="B66" s="1">
        <v>1.359106</v>
      </c>
    </row>
    <row r="67" spans="1:2">
      <c r="A67">
        <v>66</v>
      </c>
      <c r="B67" s="1">
        <v>1.421916</v>
      </c>
    </row>
    <row r="68" spans="1:2">
      <c r="A68">
        <v>67</v>
      </c>
      <c r="B68" s="1">
        <v>7.060518</v>
      </c>
    </row>
    <row r="69" spans="1:2">
      <c r="A69">
        <v>68</v>
      </c>
      <c r="B69" s="1">
        <v>3.158148</v>
      </c>
    </row>
    <row r="70" spans="1:2">
      <c r="A70">
        <v>69</v>
      </c>
      <c r="B70" s="1">
        <v>8.920964</v>
      </c>
    </row>
    <row r="71" spans="1:2">
      <c r="A71">
        <v>70</v>
      </c>
      <c r="B71" s="1">
        <v>6.622999</v>
      </c>
    </row>
    <row r="72" spans="1:2">
      <c r="A72">
        <v>71</v>
      </c>
      <c r="B72" s="1">
        <v>1.940164</v>
      </c>
    </row>
    <row r="73" spans="1:2">
      <c r="A73">
        <v>72</v>
      </c>
      <c r="B73" s="1">
        <v>1.718888</v>
      </c>
    </row>
    <row r="74" spans="1:2">
      <c r="A74">
        <v>73</v>
      </c>
      <c r="B74" s="1">
        <v>1.528723</v>
      </c>
    </row>
    <row r="75" spans="1:2">
      <c r="A75">
        <v>74</v>
      </c>
      <c r="B75" s="1">
        <v>0.830035</v>
      </c>
    </row>
    <row r="76" spans="1:2">
      <c r="A76">
        <v>75</v>
      </c>
      <c r="B76" s="1">
        <v>2.945226</v>
      </c>
    </row>
    <row r="77" spans="1:2">
      <c r="A77">
        <v>76</v>
      </c>
      <c r="B77" s="1">
        <v>1.831226</v>
      </c>
    </row>
    <row r="78" spans="1:2">
      <c r="A78">
        <v>77</v>
      </c>
      <c r="B78" s="1">
        <v>0.990343</v>
      </c>
    </row>
    <row r="79" spans="1:2">
      <c r="A79">
        <v>78</v>
      </c>
      <c r="B79" s="1">
        <v>2.120505</v>
      </c>
    </row>
    <row r="80" spans="1:2">
      <c r="A80">
        <v>79</v>
      </c>
      <c r="B80" s="1">
        <v>2.139191</v>
      </c>
    </row>
    <row r="81" spans="1:2">
      <c r="A81">
        <v>80</v>
      </c>
      <c r="B81" s="1">
        <v>2.329509</v>
      </c>
    </row>
    <row r="82" spans="1:2">
      <c r="A82">
        <v>81</v>
      </c>
      <c r="B82" s="1">
        <v>1.978836</v>
      </c>
    </row>
    <row r="83" spans="1:2">
      <c r="A83">
        <v>82</v>
      </c>
      <c r="B83" s="1">
        <v>1.755425</v>
      </c>
    </row>
    <row r="84" spans="1:2">
      <c r="A84">
        <v>83</v>
      </c>
      <c r="B84" s="1">
        <v>4.298404</v>
      </c>
    </row>
    <row r="85" spans="1:2">
      <c r="A85">
        <v>84</v>
      </c>
      <c r="B85" s="1">
        <v>2.637945</v>
      </c>
    </row>
    <row r="86" spans="1:2">
      <c r="A86">
        <v>85</v>
      </c>
      <c r="B86" s="1">
        <v>2.353357</v>
      </c>
    </row>
    <row r="87" spans="1:2">
      <c r="A87">
        <v>86</v>
      </c>
      <c r="B87" s="1">
        <v>1.950274</v>
      </c>
    </row>
    <row r="88" spans="1:2">
      <c r="A88">
        <v>87</v>
      </c>
      <c r="B88" s="1">
        <v>1.584388</v>
      </c>
    </row>
    <row r="89" spans="1:2">
      <c r="A89">
        <v>88</v>
      </c>
      <c r="B89" s="1">
        <v>1.170232</v>
      </c>
    </row>
    <row r="90" spans="1:2">
      <c r="A90">
        <v>89</v>
      </c>
      <c r="B90" s="1">
        <v>1.665666</v>
      </c>
    </row>
    <row r="91" spans="1:2">
      <c r="A91">
        <v>90</v>
      </c>
      <c r="B91" s="1">
        <v>1.539827</v>
      </c>
    </row>
    <row r="92" spans="1:2">
      <c r="A92">
        <v>91</v>
      </c>
      <c r="B92" s="1">
        <v>2.05274</v>
      </c>
    </row>
    <row r="93" spans="1:2">
      <c r="A93">
        <v>92</v>
      </c>
      <c r="B93" s="1">
        <v>1.721642</v>
      </c>
    </row>
    <row r="94" spans="1:2">
      <c r="A94">
        <v>93</v>
      </c>
      <c r="B94" s="1">
        <v>1.578397</v>
      </c>
    </row>
    <row r="95" spans="1:2">
      <c r="A95">
        <v>94</v>
      </c>
      <c r="B95" s="1">
        <v>3.913097</v>
      </c>
    </row>
    <row r="96" spans="1:2">
      <c r="A96">
        <v>95</v>
      </c>
      <c r="B96" s="1">
        <v>2.547743</v>
      </c>
    </row>
    <row r="97" spans="1:2">
      <c r="A97">
        <v>96</v>
      </c>
      <c r="B97" s="1">
        <v>2.395602</v>
      </c>
    </row>
    <row r="98" spans="1:2">
      <c r="A98">
        <v>97</v>
      </c>
      <c r="B98" s="1">
        <v>1.984917</v>
      </c>
    </row>
    <row r="99" spans="1:2">
      <c r="A99">
        <v>98</v>
      </c>
      <c r="B99" s="1">
        <v>1.263457</v>
      </c>
    </row>
    <row r="100" spans="1:2">
      <c r="A100">
        <v>99</v>
      </c>
      <c r="B100" s="1">
        <v>1.701154</v>
      </c>
    </row>
    <row r="101" spans="1:2">
      <c r="A101">
        <v>100</v>
      </c>
      <c r="B101" s="1">
        <v>1.461355</v>
      </c>
    </row>
    <row r="102" spans="1:2">
      <c r="A102">
        <v>101</v>
      </c>
      <c r="B102" s="1">
        <v>1.627559</v>
      </c>
    </row>
    <row r="103" spans="1:2">
      <c r="A103">
        <v>102</v>
      </c>
      <c r="B103" s="1">
        <v>1.3958</v>
      </c>
    </row>
    <row r="104" spans="1:2">
      <c r="A104">
        <v>103</v>
      </c>
      <c r="B104" s="1">
        <v>2.085917</v>
      </c>
    </row>
    <row r="105" spans="1:2">
      <c r="A105">
        <v>104</v>
      </c>
      <c r="B105" s="1">
        <v>1.631068</v>
      </c>
    </row>
    <row r="106" spans="1:2">
      <c r="A106">
        <v>105</v>
      </c>
      <c r="B106" s="1">
        <v>1.57856</v>
      </c>
    </row>
    <row r="107" spans="1:2">
      <c r="A107">
        <v>106</v>
      </c>
      <c r="B107" s="1">
        <v>3.796902</v>
      </c>
    </row>
    <row r="108" spans="1:2">
      <c r="A108">
        <v>107</v>
      </c>
      <c r="B108" s="1">
        <v>1.161688</v>
      </c>
    </row>
    <row r="109" spans="1:2">
      <c r="A109">
        <v>108</v>
      </c>
      <c r="B109" s="1">
        <v>1.742315</v>
      </c>
    </row>
    <row r="110" spans="1:2">
      <c r="A110">
        <v>109</v>
      </c>
      <c r="B110" s="1">
        <v>2.264597</v>
      </c>
    </row>
    <row r="111" spans="1:2">
      <c r="A111">
        <v>110</v>
      </c>
      <c r="B111" s="1">
        <v>1.5122</v>
      </c>
    </row>
    <row r="112" spans="1:2">
      <c r="A112">
        <v>111</v>
      </c>
      <c r="B112" s="1">
        <v>1.588257</v>
      </c>
    </row>
    <row r="113" spans="1:2">
      <c r="A113">
        <v>112</v>
      </c>
      <c r="B113" s="1">
        <v>2.306172</v>
      </c>
    </row>
    <row r="114" spans="1:2">
      <c r="A114">
        <v>113</v>
      </c>
      <c r="B114" s="1">
        <v>1.556275</v>
      </c>
    </row>
    <row r="115" spans="1:2">
      <c r="A115">
        <v>114</v>
      </c>
      <c r="B115" s="1">
        <v>1.506453</v>
      </c>
    </row>
    <row r="116" spans="1:2">
      <c r="A116">
        <v>115</v>
      </c>
      <c r="B116" s="1">
        <v>1.470061</v>
      </c>
    </row>
    <row r="117" spans="1:2">
      <c r="A117">
        <v>116</v>
      </c>
      <c r="B117" s="1">
        <v>1.380163</v>
      </c>
    </row>
    <row r="118" spans="1:2">
      <c r="A118">
        <v>117</v>
      </c>
      <c r="B118" s="1">
        <v>3.494089</v>
      </c>
    </row>
    <row r="119" spans="1:2">
      <c r="A119">
        <v>118</v>
      </c>
      <c r="B119" s="1">
        <v>0.766607</v>
      </c>
    </row>
    <row r="120" spans="1:2">
      <c r="A120">
        <v>119</v>
      </c>
      <c r="B120" s="1">
        <v>0.784176</v>
      </c>
    </row>
    <row r="121" spans="1:2">
      <c r="A121">
        <v>120</v>
      </c>
      <c r="B121" s="1">
        <v>0.158959</v>
      </c>
    </row>
    <row r="122" spans="1:2">
      <c r="A122">
        <v>121</v>
      </c>
      <c r="B122" s="1">
        <v>1.816242</v>
      </c>
    </row>
    <row r="123" spans="1:2">
      <c r="A123">
        <v>122</v>
      </c>
      <c r="B123" s="1">
        <v>1.574085</v>
      </c>
    </row>
    <row r="124" spans="1:2">
      <c r="A124">
        <v>123</v>
      </c>
      <c r="B124" s="1">
        <v>1.526693</v>
      </c>
    </row>
    <row r="125" spans="1:2">
      <c r="A125">
        <v>124</v>
      </c>
      <c r="B125" s="1">
        <v>1.376092</v>
      </c>
    </row>
    <row r="126" spans="1:2">
      <c r="A126">
        <v>125</v>
      </c>
      <c r="B126" s="1">
        <v>1.83817</v>
      </c>
    </row>
    <row r="127" spans="1:2">
      <c r="A127">
        <v>126</v>
      </c>
      <c r="B127" s="1">
        <v>1.726392</v>
      </c>
    </row>
    <row r="128" spans="1:2">
      <c r="A128">
        <v>127</v>
      </c>
      <c r="B128" s="1">
        <v>1.521005</v>
      </c>
    </row>
    <row r="129" spans="1:2">
      <c r="A129">
        <v>128</v>
      </c>
      <c r="B129" s="1">
        <v>3.830628</v>
      </c>
    </row>
    <row r="130" spans="1:2">
      <c r="A130">
        <v>129</v>
      </c>
      <c r="B130" s="1">
        <v>2.707345</v>
      </c>
    </row>
    <row r="131" spans="1:2">
      <c r="A131">
        <v>130</v>
      </c>
      <c r="B131" s="1">
        <v>0.58785</v>
      </c>
    </row>
    <row r="132" spans="1:2">
      <c r="A132">
        <v>131</v>
      </c>
      <c r="B132" s="1">
        <v>1.432467</v>
      </c>
    </row>
    <row r="133" spans="1:2">
      <c r="A133">
        <v>132</v>
      </c>
      <c r="B133" s="1">
        <v>1.341366</v>
      </c>
    </row>
    <row r="134" spans="1:2">
      <c r="A134">
        <v>133</v>
      </c>
      <c r="B134" s="1">
        <v>1.166446</v>
      </c>
    </row>
    <row r="135" spans="1:2">
      <c r="A135">
        <v>134</v>
      </c>
      <c r="B135" s="1">
        <v>2.277295</v>
      </c>
    </row>
    <row r="136" spans="1:2">
      <c r="A136">
        <v>135</v>
      </c>
      <c r="B136" s="1">
        <v>2.277295</v>
      </c>
    </row>
    <row r="137" spans="1:2">
      <c r="A137">
        <v>136</v>
      </c>
      <c r="B137" s="1">
        <v>1.954208</v>
      </c>
    </row>
    <row r="138" spans="1:2">
      <c r="A138">
        <v>137</v>
      </c>
      <c r="B138" s="1">
        <v>1.859431</v>
      </c>
    </row>
    <row r="139" spans="1:2">
      <c r="A139">
        <v>138</v>
      </c>
      <c r="B139" s="1">
        <v>1.073559</v>
      </c>
    </row>
    <row r="140" spans="1:2">
      <c r="A140">
        <v>139</v>
      </c>
      <c r="B140" s="1">
        <v>2.649995</v>
      </c>
    </row>
    <row r="141" spans="1:2">
      <c r="A141">
        <v>140</v>
      </c>
      <c r="B141" s="1">
        <v>1.046347</v>
      </c>
    </row>
    <row r="142" spans="1:2">
      <c r="A142">
        <v>141</v>
      </c>
      <c r="B142" s="1">
        <v>1.421642</v>
      </c>
    </row>
    <row r="143" spans="1:2">
      <c r="A143">
        <v>142</v>
      </c>
      <c r="B143" s="1">
        <v>0.949562</v>
      </c>
    </row>
    <row r="144" spans="1:2">
      <c r="A144">
        <v>143</v>
      </c>
      <c r="B144" s="1">
        <v>0.68426</v>
      </c>
    </row>
    <row r="145" spans="1:2">
      <c r="A145">
        <v>144</v>
      </c>
      <c r="B145" s="1">
        <v>3.15156</v>
      </c>
    </row>
    <row r="146" spans="1:2">
      <c r="A146">
        <v>145</v>
      </c>
      <c r="B146" s="1">
        <v>2.333778</v>
      </c>
    </row>
    <row r="147" spans="1:2">
      <c r="A147">
        <v>146</v>
      </c>
      <c r="B147" s="1">
        <v>3.146281</v>
      </c>
    </row>
    <row r="148" spans="1:2">
      <c r="A148">
        <v>147</v>
      </c>
      <c r="B148" s="1">
        <v>1.404039</v>
      </c>
    </row>
    <row r="149" spans="1:2">
      <c r="A149">
        <v>148</v>
      </c>
      <c r="B149" s="1">
        <v>4.707973</v>
      </c>
    </row>
    <row r="150" spans="1:2">
      <c r="A150">
        <v>149</v>
      </c>
      <c r="B150" s="1">
        <v>2.353841</v>
      </c>
    </row>
    <row r="151" spans="1:2">
      <c r="A151">
        <v>150</v>
      </c>
      <c r="B151" s="1">
        <v>4.003882</v>
      </c>
    </row>
    <row r="152" spans="1:2">
      <c r="A152">
        <v>151</v>
      </c>
      <c r="B152" s="1">
        <v>2.157435</v>
      </c>
    </row>
    <row r="153" spans="1:2">
      <c r="A153">
        <v>152</v>
      </c>
      <c r="B153" s="1">
        <v>2.308038</v>
      </c>
    </row>
    <row r="154" spans="1:2">
      <c r="A154">
        <v>153</v>
      </c>
      <c r="B154" s="1">
        <v>3.207898</v>
      </c>
    </row>
    <row r="155" spans="1:2">
      <c r="A155">
        <v>154</v>
      </c>
      <c r="B155" s="1">
        <v>3.697461</v>
      </c>
    </row>
    <row r="156" spans="1:2">
      <c r="A156">
        <v>155</v>
      </c>
      <c r="B156" s="1">
        <v>4.914107</v>
      </c>
    </row>
    <row r="157" spans="1:2">
      <c r="A157">
        <v>156</v>
      </c>
      <c r="B157" s="1">
        <v>5.272545</v>
      </c>
    </row>
    <row r="158" spans="1:2">
      <c r="A158">
        <v>157</v>
      </c>
      <c r="B158" s="1">
        <v>4.395927</v>
      </c>
    </row>
    <row r="159" spans="1:2">
      <c r="A159">
        <v>158</v>
      </c>
      <c r="B159" s="1">
        <v>6.705793</v>
      </c>
    </row>
    <row r="160" spans="1:2">
      <c r="A160">
        <v>159</v>
      </c>
      <c r="B160" s="1">
        <v>9.726793</v>
      </c>
    </row>
    <row r="161" spans="1:2">
      <c r="A161">
        <v>160</v>
      </c>
      <c r="B161" s="1">
        <v>6.509259</v>
      </c>
    </row>
    <row r="162" spans="1:2">
      <c r="A162">
        <v>161</v>
      </c>
      <c r="B162" s="1">
        <v>6.693337</v>
      </c>
    </row>
    <row r="163" spans="1:2">
      <c r="A163">
        <v>162</v>
      </c>
      <c r="B163" s="1">
        <v>7.206303</v>
      </c>
    </row>
    <row r="164" spans="1:2">
      <c r="A164">
        <v>163</v>
      </c>
      <c r="B164" s="1">
        <v>8.823093</v>
      </c>
    </row>
    <row r="165" spans="1:2">
      <c r="A165">
        <v>164</v>
      </c>
      <c r="B165" s="1">
        <v>6.37202</v>
      </c>
    </row>
    <row r="166" spans="1:2">
      <c r="A166">
        <v>165</v>
      </c>
      <c r="B166" s="1">
        <v>6.484026</v>
      </c>
    </row>
    <row r="167" spans="1:2">
      <c r="A167">
        <v>166</v>
      </c>
      <c r="B167" s="1">
        <v>3.313001</v>
      </c>
    </row>
    <row r="168" spans="1:2">
      <c r="A168">
        <v>167</v>
      </c>
      <c r="B168" s="1">
        <v>4.756228</v>
      </c>
    </row>
    <row r="169" spans="1:2">
      <c r="A169">
        <v>168</v>
      </c>
      <c r="B169" s="1">
        <v>4.022234</v>
      </c>
    </row>
    <row r="170" spans="1:2">
      <c r="A170">
        <v>169</v>
      </c>
      <c r="B170" s="1">
        <v>2.86</v>
      </c>
    </row>
    <row r="171" spans="1:2">
      <c r="A171">
        <v>170</v>
      </c>
      <c r="B171" s="1">
        <v>4.884815</v>
      </c>
    </row>
    <row r="172" spans="1:2">
      <c r="A172">
        <v>171</v>
      </c>
      <c r="B172" s="1">
        <v>6.152683</v>
      </c>
    </row>
    <row r="173" spans="1:2">
      <c r="A173">
        <v>172</v>
      </c>
      <c r="B173" s="1">
        <v>1.607576</v>
      </c>
    </row>
    <row r="174" spans="1:2">
      <c r="A174">
        <v>173</v>
      </c>
      <c r="B174" s="1">
        <v>3.238908</v>
      </c>
    </row>
    <row r="175" spans="1:2">
      <c r="A175">
        <v>174</v>
      </c>
      <c r="B175" s="1">
        <v>1.222391</v>
      </c>
    </row>
    <row r="176" spans="1:2">
      <c r="A176">
        <v>175</v>
      </c>
      <c r="B176" s="1">
        <v>1.918826</v>
      </c>
    </row>
    <row r="177" spans="1:2">
      <c r="A177">
        <v>176</v>
      </c>
      <c r="B177" s="1">
        <v>3.011515</v>
      </c>
    </row>
    <row r="178" spans="1:2">
      <c r="A178">
        <v>177</v>
      </c>
      <c r="B178" s="1">
        <v>3.29389</v>
      </c>
    </row>
    <row r="179" spans="1:2">
      <c r="A179">
        <v>178</v>
      </c>
      <c r="B179" s="1">
        <v>2.078927</v>
      </c>
    </row>
    <row r="180" spans="1:2">
      <c r="A180">
        <v>179</v>
      </c>
      <c r="B180" s="1">
        <v>2.272144</v>
      </c>
    </row>
    <row r="181" spans="1:2">
      <c r="A181">
        <v>180</v>
      </c>
      <c r="B181" s="1">
        <v>1.772261</v>
      </c>
    </row>
    <row r="182" spans="1:2">
      <c r="A182">
        <v>181</v>
      </c>
      <c r="B182" s="1">
        <v>1.473604</v>
      </c>
    </row>
    <row r="183" spans="1:2">
      <c r="A183">
        <v>182</v>
      </c>
      <c r="B183" s="1">
        <v>4.126094</v>
      </c>
    </row>
    <row r="184" spans="1:2">
      <c r="A184">
        <v>183</v>
      </c>
      <c r="B184" s="1">
        <v>5.191769</v>
      </c>
    </row>
    <row r="185" spans="1:2">
      <c r="A185">
        <v>184</v>
      </c>
      <c r="B185" s="1">
        <v>3.173959</v>
      </c>
    </row>
    <row r="186" spans="1:2">
      <c r="A186">
        <v>185</v>
      </c>
      <c r="B186" s="1">
        <v>4.772036</v>
      </c>
    </row>
    <row r="187" spans="1:2">
      <c r="A187">
        <v>186</v>
      </c>
      <c r="B187" s="1">
        <v>3.492377</v>
      </c>
    </row>
    <row r="188" spans="1:2">
      <c r="A188">
        <v>187</v>
      </c>
      <c r="B188" s="1">
        <v>4.195258</v>
      </c>
    </row>
    <row r="189" spans="1:2">
      <c r="A189">
        <v>188</v>
      </c>
      <c r="B189" s="1">
        <v>5.858926</v>
      </c>
    </row>
    <row r="190" spans="1:2">
      <c r="A190">
        <v>189</v>
      </c>
      <c r="B190" s="1">
        <v>4.132799</v>
      </c>
    </row>
    <row r="191" spans="1:2">
      <c r="A191">
        <v>190</v>
      </c>
      <c r="B191" s="1">
        <v>3.405904</v>
      </c>
    </row>
    <row r="192" spans="1:2">
      <c r="A192">
        <v>191</v>
      </c>
      <c r="B192" s="1">
        <v>2.361256</v>
      </c>
    </row>
    <row r="193" spans="1:2">
      <c r="A193">
        <v>192</v>
      </c>
      <c r="B193" s="1">
        <v>2.897017</v>
      </c>
    </row>
    <row r="194" spans="1:2">
      <c r="A194">
        <v>193</v>
      </c>
      <c r="B194" s="1">
        <v>6.120898</v>
      </c>
    </row>
    <row r="195" spans="1:2">
      <c r="A195">
        <v>194</v>
      </c>
      <c r="B195" s="1">
        <v>3.873024</v>
      </c>
    </row>
    <row r="196" spans="1:2">
      <c r="A196">
        <v>195</v>
      </c>
      <c r="B196" s="1">
        <v>6.404809</v>
      </c>
    </row>
    <row r="197" spans="1:2">
      <c r="A197">
        <v>196</v>
      </c>
      <c r="B197" s="1">
        <v>8.273048</v>
      </c>
    </row>
    <row r="198" spans="1:2">
      <c r="A198">
        <v>197</v>
      </c>
      <c r="B198" s="1">
        <v>2.46808</v>
      </c>
    </row>
    <row r="199" spans="1:2">
      <c r="A199">
        <v>198</v>
      </c>
      <c r="B199" s="1">
        <v>3.052717</v>
      </c>
    </row>
    <row r="200" spans="1:2">
      <c r="A200">
        <v>199</v>
      </c>
      <c r="B200" s="1">
        <v>4.507018</v>
      </c>
    </row>
    <row r="201" spans="1:2">
      <c r="A201">
        <v>200</v>
      </c>
      <c r="B201" s="1">
        <v>2.301243</v>
      </c>
    </row>
    <row r="202" spans="1:2">
      <c r="A202">
        <v>201</v>
      </c>
      <c r="B202" s="1">
        <v>9.547215</v>
      </c>
    </row>
    <row r="203" spans="1:2">
      <c r="A203">
        <v>202</v>
      </c>
      <c r="B203" s="1">
        <v>10.140031</v>
      </c>
    </row>
    <row r="204" spans="1:2">
      <c r="A204">
        <v>203</v>
      </c>
      <c r="B204" s="1">
        <v>2.751941</v>
      </c>
    </row>
    <row r="205" spans="1:2">
      <c r="A205">
        <v>204</v>
      </c>
      <c r="B205" s="1">
        <v>10.057506</v>
      </c>
    </row>
    <row r="206" spans="1:2">
      <c r="A206">
        <v>205</v>
      </c>
      <c r="B206" s="1">
        <v>0.968513</v>
      </c>
    </row>
    <row r="207" spans="1:2">
      <c r="A207">
        <v>206</v>
      </c>
      <c r="B207" s="1">
        <v>5.450426</v>
      </c>
    </row>
    <row r="208" spans="1:2">
      <c r="A208">
        <v>207</v>
      </c>
      <c r="B208" s="1">
        <v>5.10263</v>
      </c>
    </row>
    <row r="209" spans="1:2">
      <c r="A209">
        <v>208</v>
      </c>
      <c r="B209" s="1">
        <v>4.952366</v>
      </c>
    </row>
    <row r="210" spans="1:2">
      <c r="A210">
        <v>209</v>
      </c>
      <c r="B210" s="1">
        <v>4.982667</v>
      </c>
    </row>
    <row r="211" spans="1:2">
      <c r="A211">
        <v>210</v>
      </c>
      <c r="B211" s="1">
        <v>4.94009</v>
      </c>
    </row>
    <row r="212" spans="1:2">
      <c r="A212">
        <v>211</v>
      </c>
      <c r="B212" s="1">
        <v>4.289991</v>
      </c>
    </row>
    <row r="213" spans="1:2">
      <c r="A213">
        <v>212</v>
      </c>
      <c r="B213" s="1">
        <v>4.523875</v>
      </c>
    </row>
    <row r="214" spans="1:2">
      <c r="A214">
        <v>213</v>
      </c>
      <c r="B214" s="1">
        <v>7.421688</v>
      </c>
    </row>
    <row r="215" spans="1:2">
      <c r="A215">
        <v>214</v>
      </c>
      <c r="B215" s="1">
        <v>4.610343</v>
      </c>
    </row>
    <row r="216" spans="1:2">
      <c r="A216">
        <v>215</v>
      </c>
      <c r="B216" s="1">
        <v>4.186986</v>
      </c>
    </row>
    <row r="217" spans="1:2">
      <c r="A217">
        <v>216</v>
      </c>
      <c r="B217" s="1">
        <v>4.216992</v>
      </c>
    </row>
    <row r="218" spans="1:2">
      <c r="A218">
        <v>217</v>
      </c>
      <c r="B218" s="1">
        <v>10.439443</v>
      </c>
    </row>
    <row r="219" spans="1:2">
      <c r="A219">
        <v>218</v>
      </c>
      <c r="B219" s="1">
        <v>3.381879</v>
      </c>
    </row>
    <row r="220" spans="1:2">
      <c r="A220">
        <v>219</v>
      </c>
      <c r="B220" s="1">
        <v>3.544245</v>
      </c>
    </row>
    <row r="221" spans="1:2">
      <c r="A221">
        <v>220</v>
      </c>
      <c r="B221" s="1">
        <v>5.716452</v>
      </c>
    </row>
    <row r="222" spans="1:2">
      <c r="A222">
        <v>221</v>
      </c>
      <c r="B222" s="1">
        <v>7.196753</v>
      </c>
    </row>
    <row r="223" spans="1:2">
      <c r="A223">
        <v>222</v>
      </c>
      <c r="B223" s="1">
        <v>4.475977</v>
      </c>
    </row>
    <row r="224" spans="1:2">
      <c r="A224">
        <v>223</v>
      </c>
      <c r="B224" s="1">
        <v>4.739274</v>
      </c>
    </row>
    <row r="225" spans="1:2">
      <c r="A225">
        <v>224</v>
      </c>
      <c r="B225" s="1">
        <v>10.164126</v>
      </c>
    </row>
    <row r="226" spans="1:2">
      <c r="A226">
        <v>225</v>
      </c>
      <c r="B226" s="1">
        <v>3.213996</v>
      </c>
    </row>
    <row r="227" spans="1:2">
      <c r="A227">
        <v>226</v>
      </c>
      <c r="B227" s="1">
        <v>3.523095</v>
      </c>
    </row>
    <row r="228" spans="1:2">
      <c r="A228">
        <v>227</v>
      </c>
      <c r="B228" s="1">
        <v>19.081126</v>
      </c>
    </row>
    <row r="229" spans="1:2">
      <c r="A229">
        <v>228</v>
      </c>
      <c r="B229" s="1">
        <v>6.288831</v>
      </c>
    </row>
    <row r="230" spans="1:2">
      <c r="A230">
        <v>229</v>
      </c>
      <c r="B230" s="1">
        <v>6.38369</v>
      </c>
    </row>
    <row r="231" spans="1:2">
      <c r="A231">
        <v>230</v>
      </c>
      <c r="B231" s="1">
        <v>15.555087</v>
      </c>
    </row>
    <row r="232" spans="1:2">
      <c r="A232">
        <v>231</v>
      </c>
      <c r="B232" s="1">
        <v>4.827073</v>
      </c>
    </row>
    <row r="233" ht="13" customHeight="1" spans="1:2">
      <c r="A233">
        <v>232</v>
      </c>
      <c r="B233" s="1">
        <v>5.097292</v>
      </c>
    </row>
    <row r="234" spans="1:2">
      <c r="A234">
        <v>233</v>
      </c>
      <c r="B234" s="1">
        <v>1.530572</v>
      </c>
    </row>
    <row r="235" spans="1:2">
      <c r="A235">
        <v>234</v>
      </c>
      <c r="B235" s="1">
        <v>3.287117</v>
      </c>
    </row>
    <row r="236" spans="1:2">
      <c r="A236">
        <v>235</v>
      </c>
      <c r="B236" s="1">
        <v>3.36056</v>
      </c>
    </row>
    <row r="237" spans="1:2">
      <c r="A237">
        <v>236</v>
      </c>
      <c r="B237" s="1">
        <v>4.321904</v>
      </c>
    </row>
    <row r="238" spans="1:2">
      <c r="A238">
        <v>237</v>
      </c>
      <c r="B238" s="1">
        <v>1.858588</v>
      </c>
    </row>
    <row r="239" spans="1:2">
      <c r="A239">
        <v>238</v>
      </c>
      <c r="B239" s="1">
        <v>2.408747</v>
      </c>
    </row>
    <row r="240" spans="1:2">
      <c r="A240">
        <v>239</v>
      </c>
      <c r="B240" s="1">
        <v>1.945252</v>
      </c>
    </row>
    <row r="241" spans="1:2">
      <c r="A241">
        <v>240</v>
      </c>
      <c r="B241" s="1">
        <v>4.943045</v>
      </c>
    </row>
    <row r="242" spans="1:2">
      <c r="A242">
        <v>241</v>
      </c>
      <c r="B242" s="1">
        <v>2.584838</v>
      </c>
    </row>
    <row r="243" spans="1:2">
      <c r="A243">
        <v>242</v>
      </c>
      <c r="B243" s="1">
        <v>1.970732</v>
      </c>
    </row>
    <row r="244" spans="1:2">
      <c r="A244">
        <v>243</v>
      </c>
      <c r="B244" s="1">
        <v>2.530328</v>
      </c>
    </row>
    <row r="245" spans="1:2">
      <c r="A245">
        <v>244</v>
      </c>
      <c r="B245" s="1">
        <v>2.765821</v>
      </c>
    </row>
    <row r="246" spans="1:2">
      <c r="A246">
        <v>245</v>
      </c>
      <c r="B246" s="1">
        <v>2.631561</v>
      </c>
    </row>
    <row r="247" spans="1:2">
      <c r="A247">
        <v>246</v>
      </c>
      <c r="B247" s="1">
        <v>2.85514</v>
      </c>
    </row>
    <row r="248" spans="1:2">
      <c r="A248">
        <v>247</v>
      </c>
      <c r="B248" s="1">
        <v>3.410399</v>
      </c>
    </row>
    <row r="249" spans="1:2">
      <c r="A249">
        <v>248</v>
      </c>
      <c r="B249" s="1">
        <v>3.661366</v>
      </c>
    </row>
    <row r="250" spans="1:2">
      <c r="A250">
        <v>249</v>
      </c>
      <c r="B250" s="1">
        <v>2.044966</v>
      </c>
    </row>
    <row r="251" spans="1:2">
      <c r="A251">
        <v>250</v>
      </c>
      <c r="B251" s="1">
        <v>2.322752</v>
      </c>
    </row>
    <row r="252" spans="1:2">
      <c r="A252">
        <v>251</v>
      </c>
      <c r="B252" s="1">
        <v>4.097174</v>
      </c>
    </row>
    <row r="253" spans="1:2">
      <c r="A253">
        <v>252</v>
      </c>
      <c r="B253" s="1">
        <v>2.281249</v>
      </c>
    </row>
    <row r="254" spans="1:2">
      <c r="A254">
        <v>253</v>
      </c>
      <c r="B254" s="1">
        <v>1.865354</v>
      </c>
    </row>
    <row r="255" spans="1:2">
      <c r="A255">
        <v>254</v>
      </c>
      <c r="B255" s="1">
        <v>1.814924</v>
      </c>
    </row>
    <row r="256" spans="1:2">
      <c r="A256">
        <v>255</v>
      </c>
      <c r="B256" s="1">
        <v>4.211681</v>
      </c>
    </row>
    <row r="257" spans="1:2">
      <c r="A257">
        <v>256</v>
      </c>
      <c r="B257" s="1">
        <v>3.005522</v>
      </c>
    </row>
    <row r="258" spans="1:2">
      <c r="A258">
        <v>257</v>
      </c>
      <c r="B258" s="1">
        <v>2.014698</v>
      </c>
    </row>
    <row r="259" spans="1:2">
      <c r="A259">
        <v>258</v>
      </c>
      <c r="B259" s="1">
        <v>2.22315</v>
      </c>
    </row>
    <row r="260" spans="1:2">
      <c r="A260">
        <v>259</v>
      </c>
      <c r="B260" s="1">
        <v>3.644226</v>
      </c>
    </row>
    <row r="261" spans="1:2">
      <c r="A261">
        <v>260</v>
      </c>
      <c r="B261" s="1">
        <v>7.725363</v>
      </c>
    </row>
    <row r="262" spans="1:2">
      <c r="A262">
        <v>261</v>
      </c>
      <c r="B262" s="1">
        <v>2.114726</v>
      </c>
    </row>
    <row r="263" spans="1:2">
      <c r="A263">
        <v>262</v>
      </c>
      <c r="B263" s="1">
        <v>1.398375</v>
      </c>
    </row>
    <row r="264" spans="1:2">
      <c r="A264">
        <v>263</v>
      </c>
      <c r="B264" s="1">
        <v>3.408595</v>
      </c>
    </row>
    <row r="265" spans="1:2">
      <c r="A265">
        <v>264</v>
      </c>
      <c r="B265" s="1">
        <v>2.663788</v>
      </c>
    </row>
    <row r="266" spans="1:2">
      <c r="A266">
        <v>265</v>
      </c>
      <c r="B266" s="1">
        <v>2.926043</v>
      </c>
    </row>
    <row r="267" spans="1:2">
      <c r="A267">
        <v>266</v>
      </c>
      <c r="B267" s="1">
        <v>5.595088</v>
      </c>
    </row>
    <row r="268" spans="1:2">
      <c r="A268">
        <v>267</v>
      </c>
      <c r="B268" s="1">
        <v>2.523257</v>
      </c>
    </row>
    <row r="269" spans="1:2">
      <c r="A269">
        <v>268</v>
      </c>
      <c r="B269" s="1">
        <v>2.75775</v>
      </c>
    </row>
    <row r="270" spans="1:2">
      <c r="A270">
        <v>269</v>
      </c>
      <c r="B270" s="1">
        <v>2.175915</v>
      </c>
    </row>
    <row r="271" spans="1:2">
      <c r="A271">
        <v>270</v>
      </c>
      <c r="B271" s="1">
        <v>1.744142</v>
      </c>
    </row>
    <row r="272" spans="1:2">
      <c r="A272">
        <v>271</v>
      </c>
      <c r="B272" s="1">
        <v>1.999921</v>
      </c>
    </row>
    <row r="273" spans="1:2">
      <c r="A273">
        <v>272</v>
      </c>
      <c r="B273" s="1">
        <v>1.199093</v>
      </c>
    </row>
    <row r="274" spans="1:2">
      <c r="A274">
        <v>273</v>
      </c>
      <c r="B274" s="1">
        <v>1.260783</v>
      </c>
    </row>
    <row r="275" spans="1:2">
      <c r="A275">
        <v>274</v>
      </c>
      <c r="B275" s="1">
        <v>2.327766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街区面积</vt:lpstr>
      <vt:lpstr>排水管计算-01</vt:lpstr>
      <vt:lpstr>排水管计算-02</vt:lpstr>
      <vt:lpstr>雨水管计算-01</vt:lpstr>
      <vt:lpstr>雨水管计算-02</vt:lpstr>
      <vt:lpstr>面积汇总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SHENRUI</dc:creator>
  <cp:lastModifiedBy>mercy</cp:lastModifiedBy>
  <dcterms:created xsi:type="dcterms:W3CDTF">2022-12-11T16:06:00Z</dcterms:created>
  <dcterms:modified xsi:type="dcterms:W3CDTF">2023-12-04T17:05:15Z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C19EB3A705C7471B9B858923B53AD508_12</vt:lpwstr>
  </property>
  <property fmtid="{D5CDD505-2E9C-101B-9397-08002B2CF9AE}" pid="3" name="KSOProductBuildVer">
    <vt:lpwstr>2052-12.1.0.15990</vt:lpwstr>
  </property>
</Properties>
</file>