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IMR日常\论文\黄玉裕\小论文\for review\hyy-Data and code-In English\Fig.6 TMS-75 alloy SHAP analysis\a\"/>
    </mc:Choice>
  </mc:AlternateContent>
  <xr:revisionPtr revIDLastSave="0" documentId="13_ncr:1_{1CFF9688-0985-458E-8DC3-62823F049D43}" xr6:coauthVersionLast="47" xr6:coauthVersionMax="47" xr10:uidLastSave="{00000000-0000-0000-0000-000000000000}"/>
  <bookViews>
    <workbookView xWindow="10560" yWindow="3288" windowWidth="16872" windowHeight="12204" firstSheet="1" activeTab="1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G4" i="1"/>
  <c r="H4" i="1"/>
  <c r="I4" i="1"/>
  <c r="N4" i="1"/>
  <c r="A5" i="1"/>
  <c r="B5" i="1"/>
  <c r="C5" i="1"/>
  <c r="D5" i="1"/>
  <c r="E5" i="1"/>
  <c r="F5" i="1"/>
  <c r="G5" i="1"/>
  <c r="H5" i="1"/>
  <c r="I5" i="1"/>
  <c r="N5" i="1"/>
  <c r="A6" i="1"/>
  <c r="B6" i="1"/>
  <c r="C6" i="1"/>
  <c r="D6" i="1"/>
  <c r="E6" i="1"/>
  <c r="F6" i="1"/>
  <c r="G6" i="1"/>
  <c r="H6" i="1"/>
  <c r="I6" i="1"/>
  <c r="N6" i="1"/>
  <c r="A7" i="1"/>
  <c r="B7" i="1"/>
  <c r="C7" i="1"/>
  <c r="D7" i="1"/>
  <c r="E7" i="1"/>
  <c r="F7" i="1"/>
  <c r="G7" i="1"/>
  <c r="H7" i="1"/>
  <c r="I7" i="1"/>
  <c r="N7" i="1"/>
  <c r="A8" i="1"/>
  <c r="B8" i="1"/>
  <c r="C8" i="1"/>
  <c r="D8" i="1"/>
  <c r="E8" i="1"/>
  <c r="F8" i="1"/>
  <c r="G8" i="1"/>
  <c r="H8" i="1"/>
  <c r="I8" i="1"/>
  <c r="N8" i="1"/>
  <c r="A9" i="1"/>
  <c r="B9" i="1"/>
  <c r="C9" i="1"/>
  <c r="D9" i="1"/>
  <c r="E9" i="1"/>
  <c r="F9" i="1"/>
  <c r="G9" i="1"/>
  <c r="H9" i="1"/>
  <c r="I9" i="1"/>
  <c r="N9" i="1"/>
  <c r="N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<sst xmlns="http://schemas.openxmlformats.org/spreadsheetml/2006/main" count="27" uniqueCount="27">
  <si>
    <t>Ni_wt</t>
  </si>
  <si>
    <t>Re_wt</t>
  </si>
  <si>
    <t>Co_wt</t>
  </si>
  <si>
    <t>Al_wt</t>
  </si>
  <si>
    <t>Ti_wt</t>
  </si>
  <si>
    <t>W_wt</t>
  </si>
  <si>
    <t>Mo_wt</t>
  </si>
  <si>
    <t>Cr_wt</t>
  </si>
  <si>
    <t>Ta_wt</t>
  </si>
  <si>
    <t>C_wt</t>
  </si>
  <si>
    <t>B_wt</t>
  </si>
  <si>
    <t>Y_wt</t>
  </si>
  <si>
    <t>Nb_wt</t>
  </si>
  <si>
    <t>Hf_wt</t>
  </si>
  <si>
    <t>γ'_Vf/%</t>
  </si>
  <si>
    <t>SHAP</t>
    <phoneticPr fontId="2" type="noConversion"/>
  </si>
  <si>
    <r>
      <rPr>
        <b/>
        <sz val="11"/>
        <rFont val="Times New Roman"/>
        <family val="3"/>
      </rPr>
      <t>Temperature</t>
    </r>
    <r>
      <rPr>
        <b/>
        <sz val="11"/>
        <rFont val="Times New Roman"/>
        <family val="1"/>
      </rPr>
      <t>/°C</t>
    </r>
    <phoneticPr fontId="2" type="noConversion"/>
  </si>
  <si>
    <r>
      <rPr>
        <b/>
        <sz val="11"/>
        <rFont val="Times New Roman"/>
        <family val="3"/>
      </rPr>
      <t>Stress</t>
    </r>
    <r>
      <rPr>
        <b/>
        <sz val="11"/>
        <rFont val="Times New Roman"/>
        <family val="1"/>
      </rPr>
      <t>/Mpa</t>
    </r>
    <phoneticPr fontId="2" type="noConversion"/>
  </si>
  <si>
    <t>Misfit/%</t>
    <phoneticPr fontId="2" type="noConversion"/>
  </si>
  <si>
    <r>
      <rPr>
        <b/>
        <sz val="11"/>
        <color rgb="FF00B050"/>
        <rFont val="Times New Roman"/>
        <family val="3"/>
      </rPr>
      <t xml:space="preserve">Effective diffusion coefficient </t>
    </r>
    <r>
      <rPr>
        <b/>
        <sz val="11"/>
        <color rgb="FF00B050"/>
        <rFont val="Times New Roman"/>
        <family val="1"/>
      </rPr>
      <t>-lg(x)(m2/s)</t>
    </r>
    <phoneticPr fontId="2" type="noConversion"/>
  </si>
  <si>
    <r>
      <t>Solvus temperature of γ ′ phase/</t>
    </r>
    <r>
      <rPr>
        <b/>
        <sz val="11"/>
        <color rgb="FF00B050"/>
        <rFont val="Segoe UI Symbol"/>
        <family val="3"/>
      </rPr>
      <t>℃</t>
    </r>
    <phoneticPr fontId="2" type="noConversion"/>
  </si>
  <si>
    <r>
      <rPr>
        <b/>
        <sz val="11"/>
        <color rgb="FF00B050"/>
        <rFont val="Times New Roman"/>
        <family val="3"/>
      </rPr>
      <t xml:space="preserve">Anti-phase boundary energy </t>
    </r>
    <r>
      <rPr>
        <b/>
        <sz val="11"/>
        <color rgb="FF00B050"/>
        <rFont val="Times New Roman"/>
        <family val="1"/>
      </rPr>
      <t>mJ/m2</t>
    </r>
    <phoneticPr fontId="2" type="noConversion"/>
  </si>
  <si>
    <r>
      <rPr>
        <b/>
        <sz val="11"/>
        <color rgb="FF00B050"/>
        <rFont val="Times New Roman"/>
        <family val="3"/>
      </rPr>
      <t>Shear modulus</t>
    </r>
    <r>
      <rPr>
        <b/>
        <sz val="11"/>
        <color rgb="FF00B050"/>
        <rFont val="Times New Roman"/>
        <family val="1"/>
      </rPr>
      <t>/Gpa</t>
    </r>
    <phoneticPr fontId="2" type="noConversion"/>
  </si>
  <si>
    <r>
      <t xml:space="preserve">Stack fault energy </t>
    </r>
    <r>
      <rPr>
        <b/>
        <sz val="11"/>
        <color rgb="FF00B050"/>
        <rFont val="Times New Roman"/>
        <family val="1"/>
      </rPr>
      <t>mJ/m2</t>
    </r>
    <phoneticPr fontId="2" type="noConversion"/>
  </si>
  <si>
    <r>
      <t>γ matrix channel width</t>
    </r>
    <r>
      <rPr>
        <b/>
        <sz val="11"/>
        <color rgb="FF00B050"/>
        <rFont val="宋体"/>
        <family val="1"/>
        <charset val="134"/>
      </rPr>
      <t xml:space="preserve"> </t>
    </r>
    <r>
      <rPr>
        <b/>
        <sz val="11"/>
        <color rgb="FF00B050"/>
        <rFont val="Times New Roman"/>
        <family val="1"/>
      </rPr>
      <t>/nm</t>
    </r>
    <phoneticPr fontId="2" type="noConversion"/>
  </si>
  <si>
    <r>
      <t xml:space="preserve">Predicted  creep life </t>
    </r>
    <r>
      <rPr>
        <b/>
        <sz val="11"/>
        <color rgb="FFFF0000"/>
        <rFont val="Times New Roman"/>
        <family val="1"/>
      </rPr>
      <t>lg(y)/h</t>
    </r>
    <phoneticPr fontId="2" type="noConversion"/>
  </si>
  <si>
    <t>designed γ‘ volume fraction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</si>
</sst>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;[Red]\-0.00000\ "/>
  </numFmts>
  <fonts count="14" x14ac:knownFonts="1">
    <font>
      <sz val="11"/>
      <color theme="1"/>
      <name val="等线"/>
      <family val="2"/>
      <scheme val="minor"/>
    </font>
    <font>
      <b/>
      <sz val="11"/>
      <name val="Times New Roman"/>
      <family val="1"/>
    </font>
    <font>
      <sz val="9"/>
      <name val="等线"/>
      <family val="3"/>
      <charset val="134"/>
      <scheme val="minor"/>
    </font>
    <font>
      <b/>
      <sz val="11"/>
      <color rgb="FF00B050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等线"/>
      <family val="2"/>
      <scheme val="minor"/>
    </font>
    <font>
      <b/>
      <sz val="11"/>
      <color rgb="FF00B050"/>
      <name val="宋体"/>
      <family val="1"/>
      <charset val="134"/>
    </font>
    <font>
      <b/>
      <sz val="11"/>
      <name val="Times New Roman"/>
      <family val="3"/>
    </font>
    <font>
      <b/>
      <sz val="11"/>
      <color rgb="FF00B050"/>
      <name val="Times New Roman"/>
      <family val="3"/>
    </font>
    <font>
      <b/>
      <sz val="11"/>
      <color rgb="FF00B050"/>
      <name val="Segoe UI Symbol"/>
      <family val="3"/>
    </font>
    <font>
      <b/>
      <sz val="11"/>
      <color rgb="FFFF0000"/>
      <name val="Times New Roman"/>
      <family val="3"/>
    </font>
    <font>
      <b/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0" fillId="2" borderId="0" xfId="0" applyFill="1"/>
    <xf numFmtId="176" fontId="5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3EF174B-1EED-43D4-9C3E-6221A010FE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8-4DF4-8F59-28E4A0EC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171151"/>
        <c:axId val="1784176559"/>
      </c:barChart>
      <c:catAx>
        <c:axId val="178417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176559"/>
        <c:crosses val="autoZero"/>
        <c:auto val="1"/>
        <c:lblAlgn val="ctr"/>
        <c:lblOffset val="100"/>
        <c:noMultiLvlLbl val="0"/>
      </c:catAx>
      <c:valAx>
        <c:axId val="17841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417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A1A514-7420-4B55-9489-52044A8604C1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1D9072-C0FB-5922-1BE2-E16EA0A490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"/>
  <sheetViews>
    <sheetView tabSelected="1" zoomScale="85" zoomScaleNormal="85" workbookViewId="0">
      <selection activeCell="Z14" sqref="Z14"/>
    </sheetView>
  </sheetViews>
  <sheetFormatPr defaultRowHeight="13.8" x14ac:dyDescent="0.25"/>
  <cols>
    <col min="28" max="28" width="13.33203125" bestFit="1" customWidth="1"/>
  </cols>
  <sheetData>
    <row r="1" spans="1:30" ht="82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2" t="s">
        <v>16</v>
      </c>
      <c r="P1" s="12" t="s">
        <v>17</v>
      </c>
      <c r="Q1" s="2" t="s">
        <v>18</v>
      </c>
      <c r="R1" s="13" t="s">
        <v>19</v>
      </c>
      <c r="S1" s="3" t="s">
        <v>14</v>
      </c>
      <c r="T1" s="3" t="s">
        <v>20</v>
      </c>
      <c r="U1" s="13" t="s">
        <v>21</v>
      </c>
      <c r="V1" s="13" t="s">
        <v>22</v>
      </c>
      <c r="W1" s="13" t="s">
        <v>23</v>
      </c>
      <c r="X1" s="3" t="s">
        <v>24</v>
      </c>
      <c r="Z1" s="5"/>
      <c r="AA1" s="2" t="s">
        <v>26</v>
      </c>
      <c r="AB1" s="5" t="s">
        <v>15</v>
      </c>
      <c r="AC1" s="14" t="s">
        <v>25</v>
      </c>
      <c r="AD1" s="6"/>
    </row>
    <row r="2" spans="1:30" s="10" customFormat="1" x14ac:dyDescent="0.25">
      <c r="A2" s="7">
        <v>59.9</v>
      </c>
      <c r="B2" s="7">
        <v>5</v>
      </c>
      <c r="C2" s="7">
        <v>12</v>
      </c>
      <c r="D2" s="7">
        <v>6</v>
      </c>
      <c r="E2" s="7">
        <v>0</v>
      </c>
      <c r="F2" s="7">
        <v>6</v>
      </c>
      <c r="G2" s="7">
        <v>2</v>
      </c>
      <c r="H2" s="7">
        <v>3</v>
      </c>
      <c r="I2" s="7">
        <v>6</v>
      </c>
      <c r="J2" s="7">
        <v>0</v>
      </c>
      <c r="K2" s="7">
        <v>0</v>
      </c>
      <c r="L2" s="7">
        <v>0</v>
      </c>
      <c r="M2" s="7">
        <v>0</v>
      </c>
      <c r="N2" s="7">
        <v>0.1</v>
      </c>
      <c r="O2" s="7">
        <v>1100</v>
      </c>
      <c r="P2" s="7">
        <v>137</v>
      </c>
      <c r="Q2" s="7">
        <v>0.32970241553570134</v>
      </c>
      <c r="R2" s="7">
        <v>19.475491591924477</v>
      </c>
      <c r="S2" s="7">
        <v>75.056867471930204</v>
      </c>
      <c r="T2" s="7">
        <v>1281.6389999999999</v>
      </c>
      <c r="U2" s="7">
        <v>239.24200306749597</v>
      </c>
      <c r="V2" s="7">
        <v>62.739627135580307</v>
      </c>
      <c r="W2" s="8">
        <v>35.593847366511973</v>
      </c>
      <c r="X2" s="9">
        <v>6.7430083889160723</v>
      </c>
      <c r="AA2" s="11"/>
      <c r="AC2" s="10">
        <v>2.3893430313649611</v>
      </c>
      <c r="AD2" s="8"/>
    </row>
    <row r="3" spans="1:30" x14ac:dyDescent="0.25">
      <c r="A3">
        <f t="shared" ref="A3:A9" si="0">52.05*(1-AA3)+65.69*AA3</f>
        <v>324.85000000000002</v>
      </c>
      <c r="B3">
        <f t="shared" ref="B3:B9" si="1">10.35*(1-AA3)+1.07*AA3</f>
        <v>-175.25</v>
      </c>
      <c r="C3">
        <f t="shared" ref="C3:C9" si="2">17.85*(1-AA3)+7.72*AA3</f>
        <v>-184.75000000000003</v>
      </c>
      <c r="D3">
        <f t="shared" ref="D3:D9" si="3">2.4*(1-AA3)+8.64*AA3</f>
        <v>127.20000000000002</v>
      </c>
      <c r="E3">
        <f t="shared" ref="E3:E9" si="4">0*(1-AA3)+0*AA3</f>
        <v>0</v>
      </c>
      <c r="F3">
        <f t="shared" ref="F3:F9" si="5">6.23*(1-AA3)+5.83*AA3</f>
        <v>-1.7700000000000102</v>
      </c>
      <c r="G3">
        <f t="shared" ref="G3:G9" si="6">3.41*(1-AA3)+0.95*AA3</f>
        <v>-45.790000000000006</v>
      </c>
      <c r="H3">
        <f t="shared" ref="H3:H9" si="7">5.87*(1-AA3)+0.89*AA3</f>
        <v>-93.73</v>
      </c>
      <c r="I3">
        <f t="shared" ref="I3:I9" si="8">1.82*(1-AA3)+9.06*AA3</f>
        <v>146.62</v>
      </c>
      <c r="J3">
        <v>0</v>
      </c>
      <c r="K3">
        <v>0</v>
      </c>
      <c r="L3">
        <v>0</v>
      </c>
      <c r="M3">
        <v>0</v>
      </c>
      <c r="N3">
        <f t="shared" ref="N3:N9" si="9">0.03*(1-AA3)+0.15*AA3</f>
        <v>2.4300000000000002</v>
      </c>
      <c r="O3" s="4">
        <v>1100</v>
      </c>
      <c r="P3" s="4">
        <v>137</v>
      </c>
      <c r="Q3">
        <v>-2.7667289879157843E-3</v>
      </c>
      <c r="R3">
        <v>18.991827373856726</v>
      </c>
      <c r="S3">
        <v>29.079264737795146</v>
      </c>
      <c r="T3">
        <v>1258.60681</v>
      </c>
      <c r="U3">
        <v>209.49956031033182</v>
      </c>
      <c r="V3">
        <v>53.104455929034017</v>
      </c>
      <c r="W3">
        <v>34.190570361821941</v>
      </c>
      <c r="X3">
        <v>23.326327048368519</v>
      </c>
      <c r="AA3">
        <v>20</v>
      </c>
      <c r="AB3">
        <v>-2.897392E-2</v>
      </c>
      <c r="AC3">
        <v>1.9073725694981949</v>
      </c>
    </row>
    <row r="4" spans="1:30" x14ac:dyDescent="0.25">
      <c r="A4">
        <f t="shared" si="0"/>
        <v>461.25</v>
      </c>
      <c r="B4">
        <f t="shared" si="1"/>
        <v>-268.04999999999995</v>
      </c>
      <c r="C4">
        <f t="shared" si="2"/>
        <v>-286.05000000000007</v>
      </c>
      <c r="D4">
        <f t="shared" si="3"/>
        <v>189.60000000000005</v>
      </c>
      <c r="E4">
        <f t="shared" si="4"/>
        <v>0</v>
      </c>
      <c r="F4">
        <f t="shared" si="5"/>
        <v>-5.7700000000000102</v>
      </c>
      <c r="G4">
        <f t="shared" si="6"/>
        <v>-70.39</v>
      </c>
      <c r="H4">
        <f t="shared" si="7"/>
        <v>-143.53</v>
      </c>
      <c r="I4">
        <f t="shared" si="8"/>
        <v>219.02</v>
      </c>
      <c r="J4">
        <v>0</v>
      </c>
      <c r="K4">
        <v>0</v>
      </c>
      <c r="L4">
        <v>0</v>
      </c>
      <c r="M4">
        <v>0</v>
      </c>
      <c r="N4">
        <f t="shared" si="9"/>
        <v>3.63</v>
      </c>
      <c r="O4" s="4">
        <v>1100</v>
      </c>
      <c r="P4" s="4">
        <v>137</v>
      </c>
      <c r="Q4">
        <v>-6.0156544420664315E-2</v>
      </c>
      <c r="R4">
        <v>19.087450364285466</v>
      </c>
      <c r="S4">
        <v>40.858396831255348</v>
      </c>
      <c r="T4">
        <v>1264.7195849999998</v>
      </c>
      <c r="U4">
        <v>211.08669192456614</v>
      </c>
      <c r="V4">
        <v>54.507057899922103</v>
      </c>
      <c r="W4">
        <v>32.875120866650299</v>
      </c>
      <c r="X4">
        <v>16.913855996647296</v>
      </c>
      <c r="AA4">
        <v>30</v>
      </c>
      <c r="AB4">
        <v>-2.897392E-2</v>
      </c>
      <c r="AC4">
        <v>1.8986890397909759</v>
      </c>
    </row>
    <row r="5" spans="1:30" x14ac:dyDescent="0.25">
      <c r="A5">
        <f t="shared" si="0"/>
        <v>597.65000000000009</v>
      </c>
      <c r="B5">
        <f t="shared" si="1"/>
        <v>-360.84999999999997</v>
      </c>
      <c r="C5">
        <f t="shared" si="2"/>
        <v>-387.35000000000008</v>
      </c>
      <c r="D5">
        <f t="shared" si="3"/>
        <v>252.00000000000003</v>
      </c>
      <c r="E5">
        <f t="shared" si="4"/>
        <v>0</v>
      </c>
      <c r="F5">
        <f t="shared" si="5"/>
        <v>-9.7700000000000387</v>
      </c>
      <c r="G5">
        <f t="shared" si="6"/>
        <v>-94.990000000000009</v>
      </c>
      <c r="H5">
        <f t="shared" si="7"/>
        <v>-193.33</v>
      </c>
      <c r="I5">
        <f t="shared" si="8"/>
        <v>291.42</v>
      </c>
      <c r="J5">
        <v>0</v>
      </c>
      <c r="K5">
        <v>0</v>
      </c>
      <c r="L5">
        <v>0</v>
      </c>
      <c r="M5">
        <v>0</v>
      </c>
      <c r="N5">
        <f t="shared" si="9"/>
        <v>4.83</v>
      </c>
      <c r="O5" s="4">
        <v>1100</v>
      </c>
      <c r="P5" s="4">
        <v>137</v>
      </c>
      <c r="Q5">
        <v>0.23985734488140778</v>
      </c>
      <c r="R5">
        <v>18.679435943993763</v>
      </c>
      <c r="S5">
        <v>28.54606472430719</v>
      </c>
      <c r="T5">
        <v>1270.8323600000001</v>
      </c>
      <c r="U5">
        <v>207.77328554203686</v>
      </c>
      <c r="V5">
        <v>53.069535654380076</v>
      </c>
      <c r="W5">
        <v>42.531349097955697</v>
      </c>
      <c r="X5">
        <v>29.294098030175395</v>
      </c>
      <c r="AA5">
        <v>40</v>
      </c>
      <c r="AB5">
        <v>-2.8625790000000002E-2</v>
      </c>
      <c r="AC5">
        <v>2.2855631073237399</v>
      </c>
    </row>
    <row r="6" spans="1:30" x14ac:dyDescent="0.25">
      <c r="A6">
        <f t="shared" si="0"/>
        <v>734.05000000000018</v>
      </c>
      <c r="B6">
        <f t="shared" si="1"/>
        <v>-453.65</v>
      </c>
      <c r="C6">
        <f t="shared" si="2"/>
        <v>-488.65000000000009</v>
      </c>
      <c r="D6">
        <f t="shared" si="3"/>
        <v>314.39999999999998</v>
      </c>
      <c r="E6">
        <f t="shared" si="4"/>
        <v>0</v>
      </c>
      <c r="F6">
        <f t="shared" si="5"/>
        <v>-13.770000000000039</v>
      </c>
      <c r="G6">
        <f t="shared" si="6"/>
        <v>-119.59</v>
      </c>
      <c r="H6">
        <f t="shared" si="7"/>
        <v>-243.13</v>
      </c>
      <c r="I6">
        <f t="shared" si="8"/>
        <v>363.82</v>
      </c>
      <c r="J6">
        <v>0</v>
      </c>
      <c r="K6">
        <v>0</v>
      </c>
      <c r="L6">
        <v>0</v>
      </c>
      <c r="M6">
        <v>0</v>
      </c>
      <c r="N6">
        <f t="shared" si="9"/>
        <v>6.03</v>
      </c>
      <c r="O6" s="4">
        <v>1100</v>
      </c>
      <c r="P6" s="4">
        <v>137</v>
      </c>
      <c r="Q6">
        <v>0.27946551083430743</v>
      </c>
      <c r="R6">
        <v>18.584319263625115</v>
      </c>
      <c r="S6">
        <v>30.696323814781064</v>
      </c>
      <c r="T6">
        <v>1276.9451349999999</v>
      </c>
      <c r="U6">
        <v>208.01888057324587</v>
      </c>
      <c r="V6">
        <v>53.390064290011054</v>
      </c>
      <c r="W6">
        <v>45.122434751151189</v>
      </c>
      <c r="X6">
        <v>33.225666439755798</v>
      </c>
      <c r="AA6">
        <v>50</v>
      </c>
      <c r="AB6">
        <v>-2.85445E-2</v>
      </c>
      <c r="AC6">
        <v>2.322278941532955</v>
      </c>
    </row>
    <row r="7" spans="1:30" x14ac:dyDescent="0.25">
      <c r="A7">
        <f t="shared" si="0"/>
        <v>870.44999999999982</v>
      </c>
      <c r="B7">
        <f t="shared" si="1"/>
        <v>-546.44999999999993</v>
      </c>
      <c r="C7">
        <f t="shared" si="2"/>
        <v>-589.95000000000005</v>
      </c>
      <c r="D7">
        <f t="shared" si="3"/>
        <v>376.80000000000007</v>
      </c>
      <c r="E7">
        <f t="shared" si="4"/>
        <v>0</v>
      </c>
      <c r="F7">
        <f t="shared" si="5"/>
        <v>-17.770000000000039</v>
      </c>
      <c r="G7">
        <f t="shared" si="6"/>
        <v>-144.19</v>
      </c>
      <c r="H7">
        <f t="shared" si="7"/>
        <v>-292.93</v>
      </c>
      <c r="I7">
        <f t="shared" si="8"/>
        <v>436.22</v>
      </c>
      <c r="J7">
        <v>0</v>
      </c>
      <c r="K7">
        <v>0</v>
      </c>
      <c r="L7">
        <v>0</v>
      </c>
      <c r="M7">
        <v>0</v>
      </c>
      <c r="N7">
        <f t="shared" si="9"/>
        <v>7.23</v>
      </c>
      <c r="O7" s="4">
        <v>1100</v>
      </c>
      <c r="P7" s="4">
        <v>137</v>
      </c>
      <c r="Q7">
        <v>0.25998763966437305</v>
      </c>
      <c r="R7">
        <v>18.53774399208541</v>
      </c>
      <c r="S7">
        <v>35.190866500373346</v>
      </c>
      <c r="T7">
        <v>1283.05791</v>
      </c>
      <c r="U7">
        <v>208.0766321542701</v>
      </c>
      <c r="V7">
        <v>53.87030567025144</v>
      </c>
      <c r="W7">
        <v>46.653743474880763</v>
      </c>
      <c r="X7">
        <v>30.640824823972455</v>
      </c>
      <c r="AA7">
        <v>60</v>
      </c>
      <c r="AB7">
        <v>-2.8602120000000002E-2</v>
      </c>
      <c r="AC7">
        <v>3.4016415467638619</v>
      </c>
    </row>
    <row r="8" spans="1:30" x14ac:dyDescent="0.25">
      <c r="A8">
        <f t="shared" si="0"/>
        <v>1006.8500000000004</v>
      </c>
      <c r="B8">
        <f t="shared" si="1"/>
        <v>-639.25</v>
      </c>
      <c r="C8">
        <f t="shared" si="2"/>
        <v>-691.25000000000011</v>
      </c>
      <c r="D8">
        <f t="shared" si="3"/>
        <v>439.20000000000005</v>
      </c>
      <c r="E8">
        <f t="shared" si="4"/>
        <v>0</v>
      </c>
      <c r="F8">
        <f t="shared" si="5"/>
        <v>-21.769999999999982</v>
      </c>
      <c r="G8">
        <f t="shared" si="6"/>
        <v>-168.79000000000002</v>
      </c>
      <c r="H8">
        <f t="shared" si="7"/>
        <v>-342.73</v>
      </c>
      <c r="I8">
        <f t="shared" si="8"/>
        <v>508.62000000000006</v>
      </c>
      <c r="J8">
        <v>0</v>
      </c>
      <c r="K8">
        <v>0</v>
      </c>
      <c r="L8">
        <v>0</v>
      </c>
      <c r="M8">
        <v>0</v>
      </c>
      <c r="N8">
        <f t="shared" si="9"/>
        <v>8.43</v>
      </c>
      <c r="O8" s="4">
        <v>1100</v>
      </c>
      <c r="P8" s="4">
        <v>137</v>
      </c>
      <c r="Q8">
        <v>0.21513946199897774</v>
      </c>
      <c r="R8">
        <v>18.50925938664248</v>
      </c>
      <c r="S8">
        <v>40.669991396217682</v>
      </c>
      <c r="T8">
        <v>1289.1706849999998</v>
      </c>
      <c r="U8">
        <v>208.00455128424795</v>
      </c>
      <c r="V8">
        <v>54.436413222781638</v>
      </c>
      <c r="W8">
        <v>47.726793743846159</v>
      </c>
      <c r="X8">
        <v>30.658256905290685</v>
      </c>
      <c r="AA8">
        <v>70</v>
      </c>
      <c r="AB8">
        <v>-2.9140760000000002E-2</v>
      </c>
      <c r="AC8">
        <v>3.721921235218939</v>
      </c>
    </row>
    <row r="9" spans="1:30" x14ac:dyDescent="0.25">
      <c r="A9">
        <f t="shared" si="0"/>
        <v>1143.25</v>
      </c>
      <c r="B9">
        <f t="shared" si="1"/>
        <v>-732.05</v>
      </c>
      <c r="C9">
        <f t="shared" si="2"/>
        <v>-792.55000000000007</v>
      </c>
      <c r="D9">
        <f t="shared" si="3"/>
        <v>501.6</v>
      </c>
      <c r="E9">
        <f t="shared" si="4"/>
        <v>0</v>
      </c>
      <c r="F9">
        <f t="shared" si="5"/>
        <v>-25.770000000000039</v>
      </c>
      <c r="G9">
        <f t="shared" si="6"/>
        <v>-193.39</v>
      </c>
      <c r="H9">
        <f t="shared" si="7"/>
        <v>-392.53000000000003</v>
      </c>
      <c r="I9">
        <f t="shared" si="8"/>
        <v>581.0200000000001</v>
      </c>
      <c r="J9">
        <v>0</v>
      </c>
      <c r="K9">
        <v>0</v>
      </c>
      <c r="L9">
        <v>0</v>
      </c>
      <c r="M9">
        <v>0</v>
      </c>
      <c r="N9">
        <f t="shared" si="9"/>
        <v>9.629999999999999</v>
      </c>
      <c r="O9" s="4">
        <v>1100</v>
      </c>
      <c r="P9" s="4">
        <v>137</v>
      </c>
      <c r="Q9">
        <v>0.17078415631507227</v>
      </c>
      <c r="R9">
        <v>18.481795539340993</v>
      </c>
      <c r="S9">
        <v>47.460716568561189</v>
      </c>
      <c r="T9">
        <v>1295.2834600000001</v>
      </c>
      <c r="U9">
        <v>207.7309987736997</v>
      </c>
      <c r="V9">
        <v>55.124541213777647</v>
      </c>
      <c r="W9">
        <v>49.356941897300281</v>
      </c>
      <c r="X9">
        <v>27.08940485676537</v>
      </c>
      <c r="AA9">
        <v>80</v>
      </c>
      <c r="AB9">
        <v>-2.9018829999999999E-2</v>
      </c>
      <c r="AC9">
        <v>3.7229434166157751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Dayur</dc:creator>
  <cp:lastModifiedBy>Yuyu Huang</cp:lastModifiedBy>
  <dcterms:created xsi:type="dcterms:W3CDTF">2015-06-05T18:19:34Z</dcterms:created>
  <dcterms:modified xsi:type="dcterms:W3CDTF">2023-06-11T07:48:59Z</dcterms:modified>
</cp:coreProperties>
</file>