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tudy\4 курс\макростат\лаб1\Питон\"/>
    </mc:Choice>
  </mc:AlternateContent>
  <bookViews>
    <workbookView xWindow="0" yWindow="0" windowWidth="23040" windowHeight="8616" tabRatio="657"/>
  </bookViews>
  <sheets>
    <sheet name="Данные" sheetId="1" r:id="rId1"/>
    <sheet name="Кластеризация" sheetId="11" r:id="rId2"/>
    <sheet name="Функционал качества" sheetId="7" r:id="rId3"/>
    <sheet name="Сводная таблица" sheetId="12" r:id="rId4"/>
    <sheet name="Графики средних" sheetId="9" r:id="rId5"/>
    <sheet name="Анализ дисперсий" sheetId="10" r:id="rId6"/>
  </sheets>
  <externalReferences>
    <externalReference r:id="rId7"/>
  </externalReferences>
  <definedNames>
    <definedName name="x_1">'[1]Начальные данные'!$B$2:$B$86</definedName>
    <definedName name="x_2">'[1]Начальные данные'!$C$2:$C$86</definedName>
    <definedName name="x_4">'[1]Начальные данные'!$E$2:$E$86</definedName>
    <definedName name="x_6">'[1]Начальные данные'!$F$2:$F$86</definedName>
    <definedName name="x_7">'[1]Начальные данные'!$G$2:$G$86</definedName>
    <definedName name="x_8">'[1]Начальные данные'!$I$2:$I$86</definedName>
    <definedName name="числ_нас">'[1]Начальные данные'!$O$2:$O$86</definedName>
  </definedNames>
  <calcPr calcId="162913"/>
  <pivotCaches>
    <pivotCache cacheId="0" r:id="rId8"/>
  </pivotCaches>
</workbook>
</file>

<file path=xl/calcChain.xml><?xml version="1.0" encoding="utf-8"?>
<calcChain xmlns="http://schemas.openxmlformats.org/spreadsheetml/2006/main">
  <c r="I4" i="10" l="1"/>
  <c r="I5" i="10"/>
  <c r="I6" i="10"/>
  <c r="I7" i="10"/>
  <c r="I8" i="10"/>
  <c r="I9" i="10"/>
  <c r="I10" i="10"/>
  <c r="I11" i="10"/>
  <c r="I3" i="10"/>
  <c r="G85" i="11" l="1"/>
  <c r="H85" i="11"/>
  <c r="I85" i="11"/>
  <c r="J85" i="11"/>
  <c r="K85" i="11"/>
  <c r="L85" i="11"/>
  <c r="M85" i="11"/>
  <c r="N85" i="11"/>
  <c r="F85" i="11"/>
  <c r="O2" i="11" l="1"/>
  <c r="O75" i="11"/>
  <c r="O19" i="11"/>
  <c r="O3" i="11"/>
  <c r="O49" i="11"/>
  <c r="O9" i="11"/>
  <c r="O80" i="11"/>
  <c r="O72" i="11"/>
  <c r="O64" i="11"/>
  <c r="O56" i="11"/>
  <c r="O48" i="11"/>
  <c r="O40" i="11"/>
  <c r="O32" i="11"/>
  <c r="O24" i="11"/>
  <c r="O16" i="11"/>
  <c r="O8" i="11"/>
  <c r="O51" i="11"/>
  <c r="O65" i="11"/>
  <c r="O17" i="11"/>
  <c r="O79" i="11"/>
  <c r="O71" i="11"/>
  <c r="O63" i="11"/>
  <c r="O55" i="11"/>
  <c r="O47" i="11"/>
  <c r="O39" i="11"/>
  <c r="O31" i="11"/>
  <c r="O23" i="11"/>
  <c r="O15" i="11"/>
  <c r="O7" i="11"/>
  <c r="O83" i="11"/>
  <c r="O43" i="11"/>
  <c r="O73" i="11"/>
  <c r="O33" i="11"/>
  <c r="O78" i="11"/>
  <c r="O70" i="11"/>
  <c r="O62" i="11"/>
  <c r="O54" i="11"/>
  <c r="O46" i="11"/>
  <c r="O38" i="11"/>
  <c r="O30" i="11"/>
  <c r="O22" i="11"/>
  <c r="O14" i="11"/>
  <c r="O6" i="11"/>
  <c r="O59" i="11"/>
  <c r="O81" i="11"/>
  <c r="O41" i="11"/>
  <c r="O77" i="11"/>
  <c r="O69" i="11"/>
  <c r="O61" i="11"/>
  <c r="O53" i="11"/>
  <c r="O45" i="11"/>
  <c r="O37" i="11"/>
  <c r="O29" i="11"/>
  <c r="O21" i="11"/>
  <c r="O13" i="11"/>
  <c r="O5" i="11"/>
  <c r="O67" i="11"/>
  <c r="O35" i="11"/>
  <c r="O57" i="11"/>
  <c r="O25" i="11"/>
  <c r="O84" i="11"/>
  <c r="O76" i="11"/>
  <c r="O68" i="11"/>
  <c r="O60" i="11"/>
  <c r="O52" i="11"/>
  <c r="O44" i="11"/>
  <c r="O36" i="11"/>
  <c r="O28" i="11"/>
  <c r="O20" i="11"/>
  <c r="O12" i="11"/>
  <c r="O4" i="11"/>
  <c r="O27" i="11"/>
  <c r="O11" i="11"/>
  <c r="O82" i="11"/>
  <c r="O74" i="11"/>
  <c r="O66" i="11"/>
  <c r="O58" i="11"/>
  <c r="O50" i="11"/>
  <c r="O42" i="11"/>
  <c r="O34" i="11"/>
  <c r="O26" i="11"/>
  <c r="O18" i="11"/>
  <c r="O10" i="11"/>
  <c r="C85" i="11"/>
  <c r="B85" i="11"/>
  <c r="D85" i="11"/>
  <c r="E85" i="11"/>
  <c r="O85" i="11" l="1"/>
  <c r="K4" i="10"/>
  <c r="K5" i="10"/>
  <c r="K6" i="10"/>
  <c r="K7" i="10"/>
  <c r="K8" i="10"/>
  <c r="K9" i="10"/>
  <c r="K10" i="10"/>
  <c r="K11" i="10"/>
  <c r="K3" i="10"/>
  <c r="C8" i="7"/>
  <c r="D8" i="7"/>
  <c r="E8" i="7"/>
  <c r="B8" i="7"/>
</calcChain>
</file>

<file path=xl/sharedStrings.xml><?xml version="1.0" encoding="utf-8"?>
<sst xmlns="http://schemas.openxmlformats.org/spreadsheetml/2006/main" count="298" uniqueCount="138">
  <si>
    <t>X1</t>
  </si>
  <si>
    <t>X2</t>
  </si>
  <si>
    <t>X3</t>
  </si>
  <si>
    <t>X4</t>
  </si>
  <si>
    <t>X5</t>
  </si>
  <si>
    <t>X6</t>
  </si>
  <si>
    <t>X7</t>
  </si>
  <si>
    <t>X8</t>
  </si>
  <si>
    <t>X9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</si>
  <si>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</si>
  <si>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</si>
  <si>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</si>
  <si>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</si>
  <si>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</si>
  <si>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</si>
  <si>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</si>
  <si>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</si>
  <si>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</si>
  <si>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</si>
  <si>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</si>
  <si>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г. Санкт-Петербург</t>
  </si>
  <si>
    <t>г. Севастополь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</si>
  <si>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</si>
  <si>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</si>
  <si>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</si>
  <si>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</si>
  <si>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
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</si>
  <si>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</si>
  <si>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</si>
  <si>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</si>
  <si>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</si>
  <si>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</si>
  <si>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</si>
  <si>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</si>
  <si>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</si>
  <si>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</si>
  <si>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</si>
  <si>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</si>
  <si>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</si>
  <si>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</si>
  <si>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</si>
  <si>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</si>
  <si>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</si>
  <si>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</si>
  <si>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</si>
  <si>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</si>
  <si>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</si>
  <si>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</si>
  <si>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</si>
  <si>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</si>
  <si>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</si>
  <si>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</si>
  <si>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</si>
  <si>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</si>
  <si>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</si>
  <si>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</si>
  <si>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</si>
  <si>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</si>
  <si>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</si>
  <si>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</si>
  <si>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</si>
  <si>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</si>
  <si>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</si>
  <si>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</si>
  <si>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</si>
  <si>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
Осетия – Алания</t>
  </si>
  <si>
    <t>Республика Татарстан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</si>
  <si>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</si>
  <si>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</si>
  <si>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</si>
  <si>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</si>
  <si>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</si>
  <si>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</si>
  <si>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</si>
  <si>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</si>
  <si>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</si>
  <si>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</si>
  <si>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</si>
  <si>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</si>
  <si>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</si>
  <si>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</si>
  <si>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</si>
  <si>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</si>
  <si>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</si>
  <si>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>Хабаровский край</t>
  </si>
  <si>
    <t>Ханты-Мансийский автоном-ный округ – Югра</t>
  </si>
  <si>
    <t>Челябинская область</t>
  </si>
  <si>
    <t>Чеченская Республика</t>
  </si>
  <si>
    <t>Чувашская Республика</t>
  </si>
  <si>
    <t>Чукотский автономный округ</t>
  </si>
  <si>
    <t>Ямало-Ненецкий автономный 
округ</t>
  </si>
  <si>
    <t>Ярославская область</t>
  </si>
  <si>
    <t>Регионы</t>
  </si>
  <si>
    <t>Уорд</t>
  </si>
  <si>
    <t>К-средних</t>
  </si>
  <si>
    <t>Полная связь</t>
  </si>
  <si>
    <t>Невзвешенное попарное среднее</t>
  </si>
  <si>
    <t>Расстояние</t>
  </si>
  <si>
    <t>Кабардино-Балкарская Республика</t>
  </si>
  <si>
    <t>Республика Северная Осетия – Алания</t>
  </si>
  <si>
    <t>Ямало-Ненецкий автономный округ</t>
  </si>
  <si>
    <t xml:space="preserve">
Variable</t>
  </si>
  <si>
    <t>Analysis of Variance (Cluster Membership (lab1_7) in Workbook1)</t>
  </si>
  <si>
    <t>Between
SS</t>
  </si>
  <si>
    <t>df</t>
  </si>
  <si>
    <t>Within
SS</t>
  </si>
  <si>
    <t>F</t>
  </si>
  <si>
    <t>signif.
p</t>
  </si>
  <si>
    <t>Невз. попар. ср.</t>
  </si>
  <si>
    <t>Кластер 1</t>
  </si>
  <si>
    <t>Кластер 2</t>
  </si>
  <si>
    <t>Кластер 3</t>
  </si>
  <si>
    <t>Кластер 4</t>
  </si>
  <si>
    <t>Кластер 5</t>
  </si>
  <si>
    <t>Кластер 6</t>
  </si>
  <si>
    <t>Q</t>
  </si>
  <si>
    <t xml:space="preserve">Невзв. Попарное ср. </t>
  </si>
  <si>
    <t>Метод Уорда</t>
  </si>
  <si>
    <t>Названия строк</t>
  </si>
  <si>
    <t>Общий итог</t>
  </si>
  <si>
    <t>Сумма по полю X1</t>
  </si>
  <si>
    <t>Среднее по полю X2</t>
  </si>
  <si>
    <t>Среднее по полю X3</t>
  </si>
  <si>
    <t>Среднее по полю X4</t>
  </si>
  <si>
    <t>Среднее по полю X5</t>
  </si>
  <si>
    <t>Среднее по полю X6</t>
  </si>
  <si>
    <t>Среднее по полю X7</t>
  </si>
  <si>
    <t>Среднее по полю X8</t>
  </si>
  <si>
    <t>Среднее по полю X9</t>
  </si>
  <si>
    <t>Кластер1</t>
  </si>
  <si>
    <t>Кластер2</t>
  </si>
  <si>
    <t>Кластер3</t>
  </si>
  <si>
    <t>Кластер4</t>
  </si>
  <si>
    <t>Кластер5</t>
  </si>
  <si>
    <t>Кластер6</t>
  </si>
  <si>
    <t>Ханты-Мансийский автономный округ – Югра</t>
  </si>
  <si>
    <t>Регион</t>
  </si>
  <si>
    <t>Среднее по полю 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</si>
</sst>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rgb="FF000000"/>
      <name val="Arial"/>
      <charset val="1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0"/>
      <name val="Arial"/>
      <charset val="204"/>
    </font>
    <font>
      <sz val="10"/>
      <color indexed="8"/>
      <name val="Arial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/>
      <diagonal/>
    </border>
    <border>
      <left style="thin">
        <color rgb="FF111111"/>
      </left>
      <right style="thin">
        <color rgb="FF111111"/>
      </right>
      <top/>
      <bottom style="thin">
        <color rgb="FF111111"/>
      </bottom>
      <diagonal/>
    </border>
    <border>
      <left style="thin">
        <color rgb="FF111111"/>
      </left>
      <right/>
      <top style="thin">
        <color rgb="FF111111"/>
      </top>
      <bottom style="thin">
        <color rgb="FF111111"/>
      </bottom>
      <diagonal/>
    </border>
    <border>
      <left/>
      <right/>
      <top style="thin">
        <color rgb="FF111111"/>
      </top>
      <bottom style="thin">
        <color rgb="FF11111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9" fillId="0" borderId="0"/>
    <xf numFmtId="0" fontId="9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2" fontId="0" fillId="0" borderId="0" xfId="0" applyNumberFormat="1"/>
    <xf numFmtId="0" fontId="5" fillId="4" borderId="4" xfId="0" applyFont="1" applyFill="1" applyBorder="1"/>
    <xf numFmtId="164" fontId="7" fillId="0" borderId="6" xfId="1" applyNumberFormat="1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0" fillId="0" borderId="0" xfId="0" pivotButton="1"/>
    <xf numFmtId="0" fontId="0" fillId="0" borderId="5" xfId="0" applyBorder="1"/>
    <xf numFmtId="0" fontId="0" fillId="0" borderId="8" xfId="0" applyBorder="1"/>
    <xf numFmtId="0" fontId="5" fillId="0" borderId="4" xfId="0" applyFont="1" applyBorder="1"/>
    <xf numFmtId="0" fontId="5" fillId="0" borderId="4" xfId="0" applyFont="1" applyBorder="1" applyAlignment="1">
      <alignment wrapText="1"/>
    </xf>
    <xf numFmtId="3" fontId="5" fillId="4" borderId="4" xfId="0" applyNumberFormat="1" applyFont="1" applyFill="1" applyBorder="1"/>
    <xf numFmtId="2" fontId="5" fillId="4" borderId="4" xfId="0" applyNumberFormat="1" applyFont="1" applyFill="1" applyBorder="1"/>
    <xf numFmtId="0" fontId="10" fillId="0" borderId="0" xfId="2" applyNumberFormat="1" applyFont="1" applyAlignment="1">
      <alignment horizontal="right" vertical="center"/>
    </xf>
    <xf numFmtId="1" fontId="10" fillId="0" borderId="0" xfId="2" applyNumberFormat="1" applyFont="1" applyAlignment="1">
      <alignment horizontal="right" vertical="center"/>
    </xf>
    <xf numFmtId="0" fontId="10" fillId="0" borderId="0" xfId="3" applyNumberFormat="1" applyFont="1" applyAlignment="1">
      <alignment horizontal="right" vertical="center"/>
    </xf>
    <xf numFmtId="0" fontId="11" fillId="0" borderId="0" xfId="0" applyFont="1"/>
    <xf numFmtId="0" fontId="0" fillId="0" borderId="0" xfId="0" applyNumberFormat="1"/>
    <xf numFmtId="0" fontId="0" fillId="0" borderId="13" xfId="0" applyBorder="1"/>
    <xf numFmtId="0" fontId="0" fillId="0" borderId="14" xfId="0" applyBorder="1"/>
    <xf numFmtId="0" fontId="8" fillId="0" borderId="5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5" fillId="4" borderId="9" xfId="0" applyFont="1" applyFill="1" applyBorder="1" applyAlignment="1">
      <alignment wrapText="1"/>
    </xf>
    <xf numFmtId="0" fontId="5" fillId="4" borderId="10" xfId="0" applyFont="1" applyFill="1" applyBorder="1" applyAlignment="1"/>
    <xf numFmtId="0" fontId="5" fillId="4" borderId="11" xfId="0" applyFont="1" applyFill="1" applyBorder="1" applyAlignment="1"/>
    <xf numFmtId="0" fontId="5" fillId="4" borderId="12" xfId="0" applyFont="1" applyFill="1" applyBorder="1" applyAlignment="1"/>
    <xf numFmtId="0" fontId="5" fillId="4" borderId="7" xfId="0" applyFont="1" applyFill="1" applyBorder="1" applyAlignment="1"/>
    <xf numFmtId="0" fontId="0" fillId="0" borderId="0" xfId="0" applyNumberFormat="1" applyFont="1"/>
    <xf numFmtId="1" fontId="0" fillId="0" borderId="0" xfId="0" applyNumberFormat="1" applyAlignment="1">
      <alignment horizontal="left"/>
    </xf>
  </cellXfs>
  <cellStyles count="4">
    <cellStyle name="Обычный" xfId="0" builtinId="0"/>
    <cellStyle name="Обычный_Кластеризация" xfId="3"/>
    <cellStyle name="Обычный_Лист1" xfId="1"/>
    <cellStyle name="Обычный_Лист1_1" xfId="2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Метод полной связи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8264874533995354E-2"/>
          <c:y val="8.5392916856665155E-2"/>
          <c:w val="0.95050370296069675"/>
          <c:h val="0.78426776680274746"/>
        </c:manualLayout>
      </c:layout>
      <c:lineChart>
        <c:grouping val="standard"/>
        <c:varyColors val="0"/>
        <c:ser>
          <c:idx val="0"/>
          <c:order val="0"/>
          <c:tx>
            <c:strRef>
              <c:f>'Графики средних'!$Z$4</c:f>
              <c:strCache>
                <c:ptCount val="1"/>
                <c:pt idx="0">
                  <c:v>Кластер1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'Графики средних'!$AA$3:$AI$3</c:f>
              <c:strCache>
                <c:ptCount val="9"/>
                <c:pt idx="0">
                  <c:v>Сумма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'Графики средних'!$AA$4:$AI$4</c:f>
              <c:numCache>
                <c:formatCode>General</c:formatCode>
                <c:ptCount val="9"/>
                <c:pt idx="0">
                  <c:v>1.62231137</c:v>
                </c:pt>
                <c:pt idx="1">
                  <c:v>0.17973876800000002</c:v>
                </c:pt>
                <c:pt idx="2">
                  <c:v>-0.97150743999999989</c:v>
                </c:pt>
                <c:pt idx="3">
                  <c:v>-2.3234697099999999</c:v>
                </c:pt>
                <c:pt idx="4">
                  <c:v>3.95902968</c:v>
                </c:pt>
                <c:pt idx="5">
                  <c:v>3.2478882800000002</c:v>
                </c:pt>
                <c:pt idx="6">
                  <c:v>-1.6581662500000001</c:v>
                </c:pt>
                <c:pt idx="7">
                  <c:v>-0.56601150600000005</c:v>
                </c:pt>
                <c:pt idx="8">
                  <c:v>-0.54970754600000005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2-40E1-B0EF-02D97E6D3652}"/>
            </c:ext>
          </c:extLst>
        </c:ser>
        <c:ser>
          <c:idx val="1"/>
          <c:order val="1"/>
          <c:tx>
            <c:strRef>
              <c:f>'Графики средних'!$Z$5</c:f>
              <c:strCache>
                <c:ptCount val="1"/>
                <c:pt idx="0">
                  <c:v>Кластер2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'Графики средних'!$AA$3:$AI$3</c:f>
              <c:strCache>
                <c:ptCount val="9"/>
                <c:pt idx="0">
                  <c:v>Сумма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'Графики средних'!$AA$5:$AI$5</c:f>
              <c:numCache>
                <c:formatCode>General</c:formatCode>
                <c:ptCount val="9"/>
                <c:pt idx="0">
                  <c:v>-1.0209352</c:v>
                </c:pt>
                <c:pt idx="1">
                  <c:v>-2.6227079099999999</c:v>
                </c:pt>
                <c:pt idx="2">
                  <c:v>1.2302391400000001</c:v>
                </c:pt>
                <c:pt idx="3">
                  <c:v>-5.8986192200000005</c:v>
                </c:pt>
                <c:pt idx="4">
                  <c:v>-0.84598993200000017</c:v>
                </c:pt>
                <c:pt idx="5">
                  <c:v>-0.98784038299999999</c:v>
                </c:pt>
                <c:pt idx="6">
                  <c:v>-1.6266508400000002</c:v>
                </c:pt>
                <c:pt idx="7">
                  <c:v>1.9100398900000002</c:v>
                </c:pt>
                <c:pt idx="8">
                  <c:v>1.5846520799999999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32-40E1-B0EF-02D97E6D3652}"/>
            </c:ext>
          </c:extLst>
        </c:ser>
        <c:ser>
          <c:idx val="2"/>
          <c:order val="2"/>
          <c:tx>
            <c:strRef>
              <c:f>'Графики средних'!$Z$6</c:f>
              <c:strCache>
                <c:ptCount val="1"/>
                <c:pt idx="0">
                  <c:v>Кластер3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'Графики средних'!$AA$3:$AI$3</c:f>
              <c:strCache>
                <c:ptCount val="9"/>
                <c:pt idx="0">
                  <c:v>Сумма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'Графики средних'!$AA$6:$AI$6</c:f>
              <c:numCache>
                <c:formatCode>General</c:formatCode>
                <c:ptCount val="9"/>
                <c:pt idx="0">
                  <c:v>-0.76251859299999991</c:v>
                </c:pt>
                <c:pt idx="1">
                  <c:v>1.19695215</c:v>
                </c:pt>
                <c:pt idx="2">
                  <c:v>4.0539736499999997</c:v>
                </c:pt>
                <c:pt idx="3">
                  <c:v>1.2783910700000001</c:v>
                </c:pt>
                <c:pt idx="4">
                  <c:v>0.77750535300000001</c:v>
                </c:pt>
                <c:pt idx="5">
                  <c:v>0.14368976899999999</c:v>
                </c:pt>
                <c:pt idx="6">
                  <c:v>-2.6666593900000004</c:v>
                </c:pt>
                <c:pt idx="7">
                  <c:v>6.41815391</c:v>
                </c:pt>
                <c:pt idx="8">
                  <c:v>4.0364924100000001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32-40E1-B0EF-02D97E6D3652}"/>
            </c:ext>
          </c:extLst>
        </c:ser>
        <c:ser>
          <c:idx val="3"/>
          <c:order val="3"/>
          <c:tx>
            <c:strRef>
              <c:f>'Графики средних'!$Z$7</c:f>
              <c:strCache>
                <c:ptCount val="1"/>
                <c:pt idx="0">
                  <c:v>Кластер4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'Графики средних'!$AA$3:$AI$3</c:f>
              <c:strCache>
                <c:ptCount val="9"/>
                <c:pt idx="0">
                  <c:v>Сумма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'Графики средних'!$AA$7:$AI$7</c:f>
              <c:numCache>
                <c:formatCode>General</c:formatCode>
                <c:ptCount val="9"/>
                <c:pt idx="0">
                  <c:v>2.2421110519999998</c:v>
                </c:pt>
                <c:pt idx="1">
                  <c:v>1.2542182242</c:v>
                </c:pt>
                <c:pt idx="2">
                  <c:v>2.2587360452</c:v>
                </c:pt>
                <c:pt idx="3">
                  <c:v>1.6190415260000002</c:v>
                </c:pt>
                <c:pt idx="4">
                  <c:v>1.0220390017200001</c:v>
                </c:pt>
                <c:pt idx="5">
                  <c:v>0.78586961640000008</c:v>
                </c:pt>
                <c:pt idx="6">
                  <c:v>-0.61185461260000007</c:v>
                </c:pt>
                <c:pt idx="7">
                  <c:v>0.39740429884</c:v>
                </c:pt>
                <c:pt idx="8">
                  <c:v>2.0852353824000001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32-40E1-B0EF-02D97E6D3652}"/>
            </c:ext>
          </c:extLst>
        </c:ser>
        <c:ser>
          <c:idx val="4"/>
          <c:order val="4"/>
          <c:tx>
            <c:strRef>
              <c:f>'Графики средних'!$Z$8</c:f>
              <c:strCache>
                <c:ptCount val="1"/>
                <c:pt idx="0">
                  <c:v>Кластер5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'Графики средних'!$AA$3:$AI$3</c:f>
              <c:strCache>
                <c:ptCount val="9"/>
                <c:pt idx="0">
                  <c:v>Сумма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'Графики средних'!$AA$8:$AI$8</c:f>
              <c:numCache>
                <c:formatCode>General</c:formatCode>
                <c:ptCount val="9"/>
                <c:pt idx="0">
                  <c:v>-7.2521272531884062E-2</c:v>
                </c:pt>
                <c:pt idx="1">
                  <c:v>-0.15466700305217376</c:v>
                </c:pt>
                <c:pt idx="2">
                  <c:v>-0.2826788972069566</c:v>
                </c:pt>
                <c:pt idx="3">
                  <c:v>-3.226391999999793E-4</c:v>
                </c:pt>
                <c:pt idx="4">
                  <c:v>-1.0068291555072476E-2</c:v>
                </c:pt>
                <c:pt idx="5">
                  <c:v>5.0316742566956486E-2</c:v>
                </c:pt>
                <c:pt idx="6">
                  <c:v>0.28300035399710138</c:v>
                </c:pt>
                <c:pt idx="7">
                  <c:v>-8.9090820714492744E-2</c:v>
                </c:pt>
                <c:pt idx="8">
                  <c:v>-0.1605998285195652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32-40E1-B0EF-02D97E6D3652}"/>
            </c:ext>
          </c:extLst>
        </c:ser>
        <c:ser>
          <c:idx val="5"/>
          <c:order val="5"/>
          <c:tx>
            <c:strRef>
              <c:f>'Графики средних'!$Z$9</c:f>
              <c:strCache>
                <c:ptCount val="1"/>
                <c:pt idx="0">
                  <c:v>Кластер6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'Графики средних'!$AA$3:$AI$3</c:f>
              <c:strCache>
                <c:ptCount val="9"/>
                <c:pt idx="0">
                  <c:v>Сумма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'Графики средних'!$AA$9:$AI$9</c:f>
              <c:numCache>
                <c:formatCode>General</c:formatCode>
                <c:ptCount val="9"/>
                <c:pt idx="0">
                  <c:v>-1.0075741688333333</c:v>
                </c:pt>
                <c:pt idx="1">
                  <c:v>0.94115818100000004</c:v>
                </c:pt>
                <c:pt idx="2">
                  <c:v>0.64974305399999999</c:v>
                </c:pt>
                <c:pt idx="3">
                  <c:v>-0.18820794514999997</c:v>
                </c:pt>
                <c:pt idx="4">
                  <c:v>-1.3843379999999998</c:v>
                </c:pt>
                <c:pt idx="5">
                  <c:v>-1.6341568283333334</c:v>
                </c:pt>
                <c:pt idx="6">
                  <c:v>-1.7527124808333332</c:v>
                </c:pt>
                <c:pt idx="7">
                  <c:v>-0.60032286166666671</c:v>
                </c:pt>
                <c:pt idx="8">
                  <c:v>-0.7360376133333334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8-435C-96BB-F6FC309C8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347511"/>
        <c:axId val="1112454151"/>
      </c:lineChart>
      <c:catAx>
        <c:axId val="1490347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2454151"/>
        <c:crosses val="autoZero"/>
        <c:auto val="1"/>
        <c:lblAlgn val="ctr"/>
        <c:lblOffset val="100"/>
        <c:noMultiLvlLbl val="0"/>
      </c:catAx>
      <c:valAx>
        <c:axId val="1112454151"/>
        <c:scaling>
          <c:orientation val="minMax"/>
          <c:max val="7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0347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Невзвешенное попарное среднее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 средних'!$AL$4</c:f>
              <c:strCache>
                <c:ptCount val="1"/>
                <c:pt idx="0">
                  <c:v>Кластер1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'Графики средних'!$AM$3:$AU$3</c:f>
              <c:strCache>
                <c:ptCount val="9"/>
                <c:pt idx="0">
                  <c:v>Сумма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'Графики средних'!$AM$4:$AU$4</c:f>
              <c:numCache>
                <c:formatCode>General</c:formatCode>
                <c:ptCount val="9"/>
                <c:pt idx="0">
                  <c:v>1.62231137</c:v>
                </c:pt>
                <c:pt idx="1">
                  <c:v>0.17973876800000002</c:v>
                </c:pt>
                <c:pt idx="2">
                  <c:v>-0.97150743999999989</c:v>
                </c:pt>
                <c:pt idx="3">
                  <c:v>-2.3234697099999999</c:v>
                </c:pt>
                <c:pt idx="4">
                  <c:v>3.95902968</c:v>
                </c:pt>
                <c:pt idx="5">
                  <c:v>3.2478882800000002</c:v>
                </c:pt>
                <c:pt idx="6">
                  <c:v>-1.6581662500000001</c:v>
                </c:pt>
                <c:pt idx="7">
                  <c:v>-0.56601150600000005</c:v>
                </c:pt>
                <c:pt idx="8">
                  <c:v>-0.54970754600000005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4-44AC-966A-2B872B664072}"/>
            </c:ext>
          </c:extLst>
        </c:ser>
        <c:ser>
          <c:idx val="1"/>
          <c:order val="1"/>
          <c:tx>
            <c:strRef>
              <c:f>'Графики средних'!$AL$5</c:f>
              <c:strCache>
                <c:ptCount val="1"/>
                <c:pt idx="0">
                  <c:v>Кластер2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'Графики средних'!$AM$3:$AU$3</c:f>
              <c:strCache>
                <c:ptCount val="9"/>
                <c:pt idx="0">
                  <c:v>Сумма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'Графики средних'!$AM$5:$AU$5</c:f>
              <c:numCache>
                <c:formatCode>General</c:formatCode>
                <c:ptCount val="9"/>
                <c:pt idx="0">
                  <c:v>-1.0209352</c:v>
                </c:pt>
                <c:pt idx="1">
                  <c:v>-2.6227079099999999</c:v>
                </c:pt>
                <c:pt idx="2">
                  <c:v>1.2302391400000001</c:v>
                </c:pt>
                <c:pt idx="3">
                  <c:v>-5.8986192200000005</c:v>
                </c:pt>
                <c:pt idx="4">
                  <c:v>-0.84598993200000017</c:v>
                </c:pt>
                <c:pt idx="5">
                  <c:v>-0.98784038299999999</c:v>
                </c:pt>
                <c:pt idx="6">
                  <c:v>-1.6266508400000002</c:v>
                </c:pt>
                <c:pt idx="7">
                  <c:v>1.9100398900000002</c:v>
                </c:pt>
                <c:pt idx="8">
                  <c:v>1.5846520799999999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44-44AC-966A-2B872B664072}"/>
            </c:ext>
          </c:extLst>
        </c:ser>
        <c:ser>
          <c:idx val="2"/>
          <c:order val="2"/>
          <c:tx>
            <c:strRef>
              <c:f>'Графики средних'!$AL$6</c:f>
              <c:strCache>
                <c:ptCount val="1"/>
                <c:pt idx="0">
                  <c:v>Кластер3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'Графики средних'!$AM$3:$AU$3</c:f>
              <c:strCache>
                <c:ptCount val="9"/>
                <c:pt idx="0">
                  <c:v>Сумма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'Графики средних'!$AM$6:$AU$6</c:f>
              <c:numCache>
                <c:formatCode>General</c:formatCode>
                <c:ptCount val="9"/>
                <c:pt idx="0">
                  <c:v>-0.76251859299999991</c:v>
                </c:pt>
                <c:pt idx="1">
                  <c:v>1.19695215</c:v>
                </c:pt>
                <c:pt idx="2">
                  <c:v>4.0539736499999997</c:v>
                </c:pt>
                <c:pt idx="3">
                  <c:v>1.2783910700000001</c:v>
                </c:pt>
                <c:pt idx="4">
                  <c:v>0.77750535300000001</c:v>
                </c:pt>
                <c:pt idx="5">
                  <c:v>0.14368976899999999</c:v>
                </c:pt>
                <c:pt idx="6">
                  <c:v>-2.6666593900000004</c:v>
                </c:pt>
                <c:pt idx="7">
                  <c:v>6.41815391</c:v>
                </c:pt>
                <c:pt idx="8">
                  <c:v>4.0364924100000001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44-44AC-966A-2B872B664072}"/>
            </c:ext>
          </c:extLst>
        </c:ser>
        <c:ser>
          <c:idx val="3"/>
          <c:order val="3"/>
          <c:tx>
            <c:strRef>
              <c:f>'Графики средних'!$AL$7</c:f>
              <c:strCache>
                <c:ptCount val="1"/>
                <c:pt idx="0">
                  <c:v>Кластер4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'Графики средних'!$AM$3:$AU$3</c:f>
              <c:strCache>
                <c:ptCount val="9"/>
                <c:pt idx="0">
                  <c:v>Сумма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'Графики средних'!$AM$7:$AU$7</c:f>
              <c:numCache>
                <c:formatCode>General</c:formatCode>
                <c:ptCount val="9"/>
                <c:pt idx="0">
                  <c:v>-8.2235117666666649E-2</c:v>
                </c:pt>
                <c:pt idx="1">
                  <c:v>2.8404830666666663</c:v>
                </c:pt>
                <c:pt idx="2">
                  <c:v>1.764993885</c:v>
                </c:pt>
                <c:pt idx="3">
                  <c:v>0.57543815666666676</c:v>
                </c:pt>
                <c:pt idx="4">
                  <c:v>-1.27311888</c:v>
                </c:pt>
                <c:pt idx="5">
                  <c:v>-1.5341849066666668</c:v>
                </c:pt>
                <c:pt idx="6">
                  <c:v>-0.63916796833333345</c:v>
                </c:pt>
                <c:pt idx="7">
                  <c:v>-0.58961881099999991</c:v>
                </c:pt>
                <c:pt idx="8">
                  <c:v>-0.50738903300000004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44-44AC-966A-2B872B664072}"/>
            </c:ext>
          </c:extLst>
        </c:ser>
        <c:ser>
          <c:idx val="4"/>
          <c:order val="4"/>
          <c:tx>
            <c:strRef>
              <c:f>'Графики средних'!$AL$8</c:f>
              <c:strCache>
                <c:ptCount val="1"/>
                <c:pt idx="0">
                  <c:v>Кластер5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'Графики средних'!$AM$3:$AU$3</c:f>
              <c:strCache>
                <c:ptCount val="9"/>
                <c:pt idx="0">
                  <c:v>Сумма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'Графики средних'!$AM$8:$AU$8</c:f>
              <c:numCache>
                <c:formatCode>General</c:formatCode>
                <c:ptCount val="9"/>
                <c:pt idx="0">
                  <c:v>2.2421110519999998</c:v>
                </c:pt>
                <c:pt idx="1">
                  <c:v>1.2542182242</c:v>
                </c:pt>
                <c:pt idx="2">
                  <c:v>2.2587360452</c:v>
                </c:pt>
                <c:pt idx="3">
                  <c:v>1.6190415260000002</c:v>
                </c:pt>
                <c:pt idx="4">
                  <c:v>1.0220390017200001</c:v>
                </c:pt>
                <c:pt idx="5">
                  <c:v>0.78586961640000008</c:v>
                </c:pt>
                <c:pt idx="6">
                  <c:v>-0.61185461260000007</c:v>
                </c:pt>
                <c:pt idx="7">
                  <c:v>0.39740429884</c:v>
                </c:pt>
                <c:pt idx="8">
                  <c:v>2.0852353824000001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44-44AC-966A-2B872B664072}"/>
            </c:ext>
          </c:extLst>
        </c:ser>
        <c:ser>
          <c:idx val="5"/>
          <c:order val="5"/>
          <c:tx>
            <c:strRef>
              <c:f>'Графики средних'!$AL$9</c:f>
              <c:strCache>
                <c:ptCount val="1"/>
                <c:pt idx="0">
                  <c:v>Кластер6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'Графики средних'!$AM$3:$AU$3</c:f>
              <c:strCache>
                <c:ptCount val="9"/>
                <c:pt idx="0">
                  <c:v>Сумма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'Графики средних'!$AM$9:$AU$9</c:f>
              <c:numCache>
                <c:formatCode>General</c:formatCode>
                <c:ptCount val="9"/>
                <c:pt idx="0">
                  <c:v>-0.15003760367638894</c:v>
                </c:pt>
                <c:pt idx="1">
                  <c:v>-0.18814615728611103</c:v>
                </c:pt>
                <c:pt idx="2">
                  <c:v>-0.29029676719833336</c:v>
                </c:pt>
                <c:pt idx="3">
                  <c:v>-3.9969781190277755E-2</c:v>
                </c:pt>
                <c:pt idx="4">
                  <c:v>-7.1963659406944422E-2</c:v>
                </c:pt>
                <c:pt idx="5">
                  <c:v>-2.4035152956666653E-2</c:v>
                </c:pt>
                <c:pt idx="6">
                  <c:v>0.15178129785833339</c:v>
                </c:pt>
                <c:pt idx="7">
                  <c:v>-0.11083815786527777</c:v>
                </c:pt>
                <c:pt idx="8">
                  <c:v>-0.19410342706736108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44-44AC-966A-2B872B664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819848"/>
        <c:axId val="1697058647"/>
      </c:lineChart>
      <c:catAx>
        <c:axId val="123181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7058647"/>
        <c:crosses val="autoZero"/>
        <c:auto val="1"/>
        <c:lblAlgn val="ctr"/>
        <c:lblOffset val="100"/>
        <c:noMultiLvlLbl val="0"/>
      </c:catAx>
      <c:valAx>
        <c:axId val="1697058647"/>
        <c:scaling>
          <c:orientation val="minMax"/>
          <c:max val="7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18198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К-средних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 средних'!$B$4</c:f>
              <c:strCache>
                <c:ptCount val="1"/>
                <c:pt idx="0">
                  <c:v>Кластер1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'Графики средних'!$C$3:$K$3</c:f>
              <c:strCache>
                <c:ptCount val="9"/>
                <c:pt idx="0">
                  <c:v>Сумма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'Графики средних'!$C$4:$K$4</c:f>
              <c:numCache>
                <c:formatCode>General</c:formatCode>
                <c:ptCount val="9"/>
                <c:pt idx="0">
                  <c:v>-0.16131050003773589</c:v>
                </c:pt>
                <c:pt idx="1">
                  <c:v>-0.19463370839622632</c:v>
                </c:pt>
                <c:pt idx="2">
                  <c:v>-0.28943158851886797</c:v>
                </c:pt>
                <c:pt idx="3">
                  <c:v>7.3335163186792451E-2</c:v>
                </c:pt>
                <c:pt idx="4">
                  <c:v>-0.22778178094905674</c:v>
                </c:pt>
                <c:pt idx="5">
                  <c:v>-0.17627889652603779</c:v>
                </c:pt>
                <c:pt idx="6">
                  <c:v>0.48726020220377342</c:v>
                </c:pt>
                <c:pt idx="7">
                  <c:v>-0.2641389229924529</c:v>
                </c:pt>
                <c:pt idx="8">
                  <c:v>-0.29963740745377354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5-457B-BD7F-B9BF032260A5}"/>
            </c:ext>
          </c:extLst>
        </c:ser>
        <c:ser>
          <c:idx val="1"/>
          <c:order val="1"/>
          <c:tx>
            <c:strRef>
              <c:f>'Графики средних'!$B$5</c:f>
              <c:strCache>
                <c:ptCount val="1"/>
                <c:pt idx="0">
                  <c:v>Кластер2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'Графики средних'!$C$3:$K$3</c:f>
              <c:strCache>
                <c:ptCount val="9"/>
                <c:pt idx="0">
                  <c:v>Сумма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'Графики средних'!$C$5:$K$5</c:f>
              <c:numCache>
                <c:formatCode>General</c:formatCode>
                <c:ptCount val="9"/>
                <c:pt idx="0">
                  <c:v>-1.2545134997857144</c:v>
                </c:pt>
                <c:pt idx="1">
                  <c:v>-1.0098558126571429</c:v>
                </c:pt>
                <c:pt idx="2">
                  <c:v>-0.360011784</c:v>
                </c:pt>
                <c:pt idx="3">
                  <c:v>-1.5567287251285715</c:v>
                </c:pt>
                <c:pt idx="4">
                  <c:v>-1.2581401940000003</c:v>
                </c:pt>
                <c:pt idx="5">
                  <c:v>-1.2902992078571429</c:v>
                </c:pt>
                <c:pt idx="6">
                  <c:v>-1.9012851314285713</c:v>
                </c:pt>
                <c:pt idx="7">
                  <c:v>-0.2279032285714285</c:v>
                </c:pt>
                <c:pt idx="8">
                  <c:v>-0.53262091085714292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5-457B-BD7F-B9BF032260A5}"/>
            </c:ext>
          </c:extLst>
        </c:ser>
        <c:ser>
          <c:idx val="2"/>
          <c:order val="2"/>
          <c:tx>
            <c:strRef>
              <c:f>'Графики средних'!$B$6</c:f>
              <c:strCache>
                <c:ptCount val="1"/>
                <c:pt idx="0">
                  <c:v>Кластер3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'Графики средних'!$C$3:$K$3</c:f>
              <c:strCache>
                <c:ptCount val="9"/>
                <c:pt idx="0">
                  <c:v>Сумма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'Графики средних'!$C$6:$K$6</c:f>
              <c:numCache>
                <c:formatCode>General</c:formatCode>
                <c:ptCount val="9"/>
                <c:pt idx="0">
                  <c:v>-0.66220078033333329</c:v>
                </c:pt>
                <c:pt idx="1">
                  <c:v>0.76471332599999997</c:v>
                </c:pt>
                <c:pt idx="2">
                  <c:v>1.8682808044666668</c:v>
                </c:pt>
                <c:pt idx="3">
                  <c:v>0.6602175933333333</c:v>
                </c:pt>
                <c:pt idx="4">
                  <c:v>0.32159243600000004</c:v>
                </c:pt>
                <c:pt idx="5">
                  <c:v>8.4009751666666646E-2</c:v>
                </c:pt>
                <c:pt idx="6">
                  <c:v>-1.6476611110000003</c:v>
                </c:pt>
                <c:pt idx="7">
                  <c:v>4.0293979366666663</c:v>
                </c:pt>
                <c:pt idx="8">
                  <c:v>2.7002440233333331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5-457B-BD7F-B9BF032260A5}"/>
            </c:ext>
          </c:extLst>
        </c:ser>
        <c:ser>
          <c:idx val="3"/>
          <c:order val="3"/>
          <c:tx>
            <c:strRef>
              <c:f>'Графики средних'!$B$7</c:f>
              <c:strCache>
                <c:ptCount val="1"/>
                <c:pt idx="0">
                  <c:v>Кластер4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'Графики средних'!$C$3:$K$3</c:f>
              <c:strCache>
                <c:ptCount val="9"/>
                <c:pt idx="0">
                  <c:v>Сумма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'Графики средних'!$C$7:$K$7</c:f>
              <c:numCache>
                <c:formatCode>General</c:formatCode>
                <c:ptCount val="9"/>
                <c:pt idx="0">
                  <c:v>-8.2235117666666649E-2</c:v>
                </c:pt>
                <c:pt idx="1">
                  <c:v>2.8404830666666663</c:v>
                </c:pt>
                <c:pt idx="2">
                  <c:v>1.764993885</c:v>
                </c:pt>
                <c:pt idx="3">
                  <c:v>0.57543815666666676</c:v>
                </c:pt>
                <c:pt idx="4">
                  <c:v>-1.27311888</c:v>
                </c:pt>
                <c:pt idx="5">
                  <c:v>-1.5341849066666668</c:v>
                </c:pt>
                <c:pt idx="6">
                  <c:v>-0.63916796833333345</c:v>
                </c:pt>
                <c:pt idx="7">
                  <c:v>-0.58961881099999991</c:v>
                </c:pt>
                <c:pt idx="8">
                  <c:v>-0.50738903300000004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D5-457B-BD7F-B9BF032260A5}"/>
            </c:ext>
          </c:extLst>
        </c:ser>
        <c:ser>
          <c:idx val="4"/>
          <c:order val="4"/>
          <c:tx>
            <c:strRef>
              <c:f>'Графики средних'!$B$8</c:f>
              <c:strCache>
                <c:ptCount val="1"/>
                <c:pt idx="0">
                  <c:v>Кластер5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'Графики средних'!$C$3:$K$3</c:f>
              <c:strCache>
                <c:ptCount val="9"/>
                <c:pt idx="0">
                  <c:v>Сумма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'Графики средних'!$C$8:$K$8</c:f>
              <c:numCache>
                <c:formatCode>General</c:formatCode>
                <c:ptCount val="9"/>
                <c:pt idx="0">
                  <c:v>2.2421110519999998</c:v>
                </c:pt>
                <c:pt idx="1">
                  <c:v>1.2542182242</c:v>
                </c:pt>
                <c:pt idx="2">
                  <c:v>2.2587360452</c:v>
                </c:pt>
                <c:pt idx="3">
                  <c:v>1.6190415260000002</c:v>
                </c:pt>
                <c:pt idx="4">
                  <c:v>1.0220390017200001</c:v>
                </c:pt>
                <c:pt idx="5">
                  <c:v>0.78586961640000008</c:v>
                </c:pt>
                <c:pt idx="6">
                  <c:v>-0.61185461260000007</c:v>
                </c:pt>
                <c:pt idx="7">
                  <c:v>0.39740429884</c:v>
                </c:pt>
                <c:pt idx="8">
                  <c:v>2.0852353824000001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D5-457B-BD7F-B9BF032260A5}"/>
            </c:ext>
          </c:extLst>
        </c:ser>
        <c:ser>
          <c:idx val="5"/>
          <c:order val="5"/>
          <c:tx>
            <c:strRef>
              <c:f>'Графики средних'!$B$9</c:f>
              <c:strCache>
                <c:ptCount val="1"/>
                <c:pt idx="0">
                  <c:v>Кластер6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'Графики средних'!$C$3:$K$3</c:f>
              <c:strCache>
                <c:ptCount val="9"/>
                <c:pt idx="0">
                  <c:v>Сумма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'Графики средних'!$C$9:$K$9</c:f>
              <c:numCache>
                <c:formatCode>General</c:formatCode>
                <c:ptCount val="9"/>
                <c:pt idx="0">
                  <c:v>0.69615028781666666</c:v>
                </c:pt>
                <c:pt idx="1">
                  <c:v>2.4824744916666659E-2</c:v>
                </c:pt>
                <c:pt idx="2">
                  <c:v>-0.36112896851500004</c:v>
                </c:pt>
                <c:pt idx="3">
                  <c:v>-0.39931978822499997</c:v>
                </c:pt>
                <c:pt idx="4">
                  <c:v>1.5519833386666664</c:v>
                </c:pt>
                <c:pt idx="5">
                  <c:v>1.5663377807499999</c:v>
                </c:pt>
                <c:pt idx="6">
                  <c:v>-0.21633620816666665</c:v>
                </c:pt>
                <c:pt idx="7">
                  <c:v>0.2740272196916666</c:v>
                </c:pt>
                <c:pt idx="8">
                  <c:v>0.21703225801666667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D5-457B-BD7F-B9BF03226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57952"/>
        <c:axId val="363745968"/>
      </c:lineChart>
      <c:catAx>
        <c:axId val="36065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745968"/>
        <c:crosses val="autoZero"/>
        <c:auto val="1"/>
        <c:lblAlgn val="ctr"/>
        <c:lblOffset val="100"/>
        <c:noMultiLvlLbl val="0"/>
      </c:catAx>
      <c:valAx>
        <c:axId val="363745968"/>
        <c:scaling>
          <c:orientation val="minMax"/>
          <c:max val="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657952"/>
        <c:crosses val="autoZero"/>
        <c:crossBetween val="between"/>
        <c:majorUnit val="4"/>
        <c:min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</a:t>
            </a:r>
            <a:r>
              <a:rPr lang="ru-RU" baseline="0"/>
              <a:t> Уорда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49518810148742E-2"/>
          <c:y val="0.18737314085739282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'Графики средних'!$N$4</c:f>
              <c:strCache>
                <c:ptCount val="1"/>
                <c:pt idx="0">
                  <c:v>Кластер1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'Графики средних'!$O$3:$W$3</c:f>
              <c:strCache>
                <c:ptCount val="9"/>
                <c:pt idx="0">
                  <c:v>Сумма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'Графики средних'!$O$4:$W$4</c:f>
              <c:numCache>
                <c:formatCode>General</c:formatCode>
                <c:ptCount val="9"/>
                <c:pt idx="0">
                  <c:v>-8.2235117666666649E-2</c:v>
                </c:pt>
                <c:pt idx="1">
                  <c:v>2.8404830666666663</c:v>
                </c:pt>
                <c:pt idx="2">
                  <c:v>1.764993885</c:v>
                </c:pt>
                <c:pt idx="3">
                  <c:v>0.57543815666666676</c:v>
                </c:pt>
                <c:pt idx="4">
                  <c:v>-1.27311888</c:v>
                </c:pt>
                <c:pt idx="5">
                  <c:v>-1.5341849066666668</c:v>
                </c:pt>
                <c:pt idx="6">
                  <c:v>-0.63916796833333345</c:v>
                </c:pt>
                <c:pt idx="7">
                  <c:v>-0.58961881099999991</c:v>
                </c:pt>
                <c:pt idx="8">
                  <c:v>-0.50738903300000004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A-4B54-BF1F-9F520DA2E93D}"/>
            </c:ext>
          </c:extLst>
        </c:ser>
        <c:ser>
          <c:idx val="1"/>
          <c:order val="1"/>
          <c:tx>
            <c:strRef>
              <c:f>'Графики средних'!$N$5</c:f>
              <c:strCache>
                <c:ptCount val="1"/>
                <c:pt idx="0">
                  <c:v>Кластер2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'Графики средних'!$O$3:$W$3</c:f>
              <c:strCache>
                <c:ptCount val="9"/>
                <c:pt idx="0">
                  <c:v>Сумма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'Графики средних'!$O$5:$W$5</c:f>
              <c:numCache>
                <c:formatCode>General</c:formatCode>
                <c:ptCount val="9"/>
                <c:pt idx="0">
                  <c:v>-0.69168808710714291</c:v>
                </c:pt>
                <c:pt idx="1">
                  <c:v>-0.4674975081142857</c:v>
                </c:pt>
                <c:pt idx="2">
                  <c:v>-0.19697696631428571</c:v>
                </c:pt>
                <c:pt idx="3">
                  <c:v>-0.16371091528571427</c:v>
                </c:pt>
                <c:pt idx="4">
                  <c:v>-0.68530817935714283</c:v>
                </c:pt>
                <c:pt idx="5">
                  <c:v>-0.77172329435714282</c:v>
                </c:pt>
                <c:pt idx="6">
                  <c:v>-0.29399918400714287</c:v>
                </c:pt>
                <c:pt idx="7">
                  <c:v>-0.4459001967857143</c:v>
                </c:pt>
                <c:pt idx="8">
                  <c:v>-0.41713520214285715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A-4B54-BF1F-9F520DA2E93D}"/>
            </c:ext>
          </c:extLst>
        </c:ser>
        <c:ser>
          <c:idx val="2"/>
          <c:order val="2"/>
          <c:tx>
            <c:strRef>
              <c:f>'Графики средних'!$N$6</c:f>
              <c:strCache>
                <c:ptCount val="1"/>
                <c:pt idx="0">
                  <c:v>Кластер3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'Графики средних'!$O$3:$W$3</c:f>
              <c:strCache>
                <c:ptCount val="9"/>
                <c:pt idx="0">
                  <c:v>Сумма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'Графики средних'!$O$6:$W$6</c:f>
              <c:numCache>
                <c:formatCode>General</c:formatCode>
                <c:ptCount val="9"/>
                <c:pt idx="0">
                  <c:v>0.68828984544615379</c:v>
                </c:pt>
                <c:pt idx="1">
                  <c:v>8.046570676923076E-2</c:v>
                </c:pt>
                <c:pt idx="2">
                  <c:v>-0.35064727586000005</c:v>
                </c:pt>
                <c:pt idx="3">
                  <c:v>-0.32527716605384616</c:v>
                </c:pt>
                <c:pt idx="4">
                  <c:v>1.5764430556923075</c:v>
                </c:pt>
                <c:pt idx="5">
                  <c:v>1.4096865520769231</c:v>
                </c:pt>
                <c:pt idx="6">
                  <c:v>-0.13330522223076921</c:v>
                </c:pt>
                <c:pt idx="7">
                  <c:v>0.22740178417692303</c:v>
                </c:pt>
                <c:pt idx="8">
                  <c:v>0.20481792815384617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A-4B54-BF1F-9F520DA2E93D}"/>
            </c:ext>
          </c:extLst>
        </c:ser>
        <c:ser>
          <c:idx val="3"/>
          <c:order val="3"/>
          <c:tx>
            <c:strRef>
              <c:f>'Графики средних'!$N$7</c:f>
              <c:strCache>
                <c:ptCount val="1"/>
                <c:pt idx="0">
                  <c:v>Кластер4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'Графики средних'!$O$3:$W$3</c:f>
              <c:strCache>
                <c:ptCount val="9"/>
                <c:pt idx="0">
                  <c:v>Сумма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'Графики средних'!$O$7:$W$7</c:f>
              <c:numCache>
                <c:formatCode>General</c:formatCode>
                <c:ptCount val="9"/>
                <c:pt idx="0">
                  <c:v>-3.4675791658536605E-2</c:v>
                </c:pt>
                <c:pt idx="1">
                  <c:v>-0.1485502767073171</c:v>
                </c:pt>
                <c:pt idx="2">
                  <c:v>-0.35880799990487816</c:v>
                </c:pt>
                <c:pt idx="3">
                  <c:v>8.4696645070731727E-2</c:v>
                </c:pt>
                <c:pt idx="4">
                  <c:v>-0.19079023427560976</c:v>
                </c:pt>
                <c:pt idx="5">
                  <c:v>-2.2204756704390226E-2</c:v>
                </c:pt>
                <c:pt idx="6">
                  <c:v>0.6340033800951218</c:v>
                </c:pt>
                <c:pt idx="7">
                  <c:v>-0.22187654816097557</c:v>
                </c:pt>
                <c:pt idx="8">
                  <c:v>-0.3053189173134146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CA-4B54-BF1F-9F520DA2E93D}"/>
            </c:ext>
          </c:extLst>
        </c:ser>
        <c:ser>
          <c:idx val="4"/>
          <c:order val="4"/>
          <c:tx>
            <c:strRef>
              <c:f>'Графики средних'!$N$8</c:f>
              <c:strCache>
                <c:ptCount val="1"/>
                <c:pt idx="0">
                  <c:v>Кластер5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'Графики средних'!$O$3:$W$3</c:f>
              <c:strCache>
                <c:ptCount val="9"/>
                <c:pt idx="0">
                  <c:v>Сумма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'Графики средних'!$O$8:$W$8</c:f>
              <c:numCache>
                <c:formatCode>General</c:formatCode>
                <c:ptCount val="9"/>
                <c:pt idx="0">
                  <c:v>-1.704918715</c:v>
                </c:pt>
                <c:pt idx="1">
                  <c:v>-1.374302006</c:v>
                </c:pt>
                <c:pt idx="2">
                  <c:v>-4.1571047750000006E-2</c:v>
                </c:pt>
                <c:pt idx="3">
                  <c:v>-2.1885453402250001</c:v>
                </c:pt>
                <c:pt idx="4">
                  <c:v>-1.333165323</c:v>
                </c:pt>
                <c:pt idx="5">
                  <c:v>-1.54755665825</c:v>
                </c:pt>
                <c:pt idx="6">
                  <c:v>-2.5563554549999998</c:v>
                </c:pt>
                <c:pt idx="7">
                  <c:v>1.9239788250000001E-2</c:v>
                </c:pt>
                <c:pt idx="8">
                  <c:v>-0.32735162525000006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CA-4B54-BF1F-9F520DA2E93D}"/>
            </c:ext>
          </c:extLst>
        </c:ser>
        <c:ser>
          <c:idx val="5"/>
          <c:order val="5"/>
          <c:tx>
            <c:strRef>
              <c:f>'Графики средних'!$N$9</c:f>
              <c:strCache>
                <c:ptCount val="1"/>
                <c:pt idx="0">
                  <c:v>Кластер6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'Графики средних'!$O$3:$W$3</c:f>
              <c:strCache>
                <c:ptCount val="9"/>
                <c:pt idx="0">
                  <c:v>Сумма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'Графики средних'!$O$9:$W$9</c:f>
              <c:numCache>
                <c:formatCode>General</c:formatCode>
                <c:ptCount val="9"/>
                <c:pt idx="0">
                  <c:v>1.152994114875</c:v>
                </c:pt>
                <c:pt idx="1">
                  <c:v>1.070653887375</c:v>
                </c:pt>
                <c:pt idx="2">
                  <c:v>2.1123153299249999</c:v>
                </c:pt>
                <c:pt idx="3">
                  <c:v>1.2594825512499999</c:v>
                </c:pt>
                <c:pt idx="4">
                  <c:v>0.75937153957500003</c:v>
                </c:pt>
                <c:pt idx="5">
                  <c:v>0.52267216712500009</c:v>
                </c:pt>
                <c:pt idx="6">
                  <c:v>-1.0002820495</c:v>
                </c:pt>
                <c:pt idx="7">
                  <c:v>1.7594019130249998</c:v>
                </c:pt>
                <c:pt idx="8">
                  <c:v>2.3158636227499998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CA-4B54-BF1F-9F520DA2E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737256"/>
        <c:axId val="351734304"/>
      </c:lineChart>
      <c:catAx>
        <c:axId val="35173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734304"/>
        <c:crosses val="autoZero"/>
        <c:auto val="1"/>
        <c:lblAlgn val="ctr"/>
        <c:lblOffset val="100"/>
        <c:noMultiLvlLbl val="0"/>
      </c:catAx>
      <c:valAx>
        <c:axId val="35173430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73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502920</xdr:colOff>
      <xdr:row>10</xdr:row>
      <xdr:rowOff>38100</xdr:rowOff>
    </xdr:from>
    <xdr:to>
      <xdr:col>35</xdr:col>
      <xdr:colOff>64770</xdr:colOff>
      <xdr:row>37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7C3AAF-858E-D1B3-FA1E-51E49A8D1494}"/>
            </a:ext>
            <a:ext uri="{147F2762-F138-4A5C-976F-8EAC2B608ADB}">
              <a16:predDERef xmlns:a16="http://schemas.microsoft.com/office/drawing/2014/main" pred="{17E1A858-2333-063E-FDF0-AF7EEAE11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485775</xdr:colOff>
      <xdr:row>9</xdr:row>
      <xdr:rowOff>171450</xdr:rowOff>
    </xdr:from>
    <xdr:to>
      <xdr:col>47</xdr:col>
      <xdr:colOff>47625</xdr:colOff>
      <xdr:row>37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8B309B-DACD-0628-901D-BF028C19B956}"/>
            </a:ext>
            <a:ext uri="{147F2762-F138-4A5C-976F-8EAC2B608ADB}">
              <a16:predDERef xmlns:a16="http://schemas.microsoft.com/office/drawing/2014/main" pred="{357C3AAF-858E-D1B3-FA1E-51E49A8D1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579120</xdr:colOff>
      <xdr:row>9</xdr:row>
      <xdr:rowOff>125730</xdr:rowOff>
    </xdr:from>
    <xdr:to>
      <xdr:col>11</xdr:col>
      <xdr:colOff>594360</xdr:colOff>
      <xdr:row>37</xdr:row>
      <xdr:rowOff>167640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594360</xdr:colOff>
      <xdr:row>10</xdr:row>
      <xdr:rowOff>41910</xdr:rowOff>
    </xdr:from>
    <xdr:to>
      <xdr:col>22</xdr:col>
      <xdr:colOff>1226820</xdr:colOff>
      <xdr:row>37</xdr:row>
      <xdr:rowOff>53340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udy/4%20&#1082;&#1091;&#1088;&#1089;/&#1084;&#1072;&#1082;&#1088;&#1086;&#1089;&#1090;&#1072;&#1090;/&#1083;&#1072;&#1073;1/&#1053;&#1072;&#1095;&#1072;&#1083;&#1100;&#1085;&#1099;&#1077;%20&#1076;&#1072;&#1085;&#1085;&#1099;&#1077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чальные данные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47.738335069444" createdVersion="6" refreshedVersion="6" minRefreshableVersion="3" recordCount="83">
  <cacheSource type="worksheet">
    <worksheetSource name="Таблица1"/>
  </cacheSource>
  <cacheFields count="15">
    <cacheField name="Регионы" numFmtId="0">
      <sharedItems/>
    </cacheField>
    <cacheField name="К-средних" numFmtId="1">
      <sharedItems containsSemiMixedTypes="0" containsString="0" containsNumber="1" containsInteger="1" minValue="1" maxValue="6" count="6">
        <n v="6"/>
        <n v="1"/>
        <n v="4"/>
        <n v="2"/>
        <n v="5"/>
        <n v="3"/>
      </sharedItems>
    </cacheField>
    <cacheField name="Метод Уорда" numFmtId="0">
      <sharedItems containsSemiMixedTypes="0" containsString="0" containsNumber="1" containsInteger="1" minValue="1" maxValue="6" count="6">
        <n v="3"/>
        <n v="4"/>
        <n v="2"/>
        <n v="1"/>
        <n v="6"/>
        <n v="5"/>
      </sharedItems>
    </cacheField>
    <cacheField name="Невзв. Попарное ср. " numFmtId="0">
      <sharedItems containsSemiMixedTypes="0" containsString="0" containsNumber="1" containsInteger="1" minValue="1" maxValue="6" count="6">
        <n v="6"/>
        <n v="4"/>
        <n v="5"/>
        <n v="1"/>
        <n v="2"/>
        <n v="3"/>
      </sharedItems>
    </cacheField>
    <cacheField name="Полная связь" numFmtId="0">
      <sharedItems containsSemiMixedTypes="0" containsString="0" containsNumber="1" containsInteger="1" minValue="1" maxValue="6" count="6">
        <n v="5"/>
        <n v="6"/>
        <n v="4"/>
        <n v="1"/>
        <n v="2"/>
        <n v="3"/>
      </sharedItems>
    </cacheField>
    <cacheField name="X1" numFmtId="0">
      <sharedItems containsSemiMixedTypes="0" containsString="0" containsNumber="1" minValue="-2.8535049400000001" maxValue="3.2253782599999998"/>
    </cacheField>
    <cacheField name="X2" numFmtId="0">
      <sharedItems containsSemiMixedTypes="0" containsString="0" containsNumber="1" minValue="-2.6227079099999999" maxValue="4.1277434099999999"/>
    </cacheField>
    <cacheField name="X3" numFmtId="0">
      <sharedItems containsSemiMixedTypes="0" containsString="0" containsNumber="1" minValue="-1.1198864799999999" maxValue="4.0539736499999997"/>
    </cacheField>
    <cacheField name="X4" numFmtId="0">
      <sharedItems containsSemiMixedTypes="0" containsString="0" containsNumber="1" minValue="-5.8986192200000005" maxValue="2.3013400100000001"/>
    </cacheField>
    <cacheField name="X5" numFmtId="0">
      <sharedItems containsSemiMixedTypes="0" containsString="0" containsNumber="1" minValue="-1.57029318" maxValue="3.95902968"/>
    </cacheField>
    <cacheField name="X6" numFmtId="0">
      <sharedItems containsSemiMixedTypes="0" containsString="0" containsNumber="1" minValue="-1.8263156999999999" maxValue="3.2478882800000002"/>
    </cacheField>
    <cacheField name="X7" numFmtId="0">
      <sharedItems containsSemiMixedTypes="0" containsString="0" containsNumber="1" minValue="-3.39151384" maxValue="1.3988285900000001"/>
    </cacheField>
    <cacheField name="X8" numFmtId="0">
      <sharedItems containsSemiMixedTypes="0" containsString="0" containsNumber="1" minValue="-0.6227357560000002" maxValue="6.41815391"/>
    </cacheField>
    <cacheField name="X9" numFmtId="0">
      <sharedItems containsSemiMixedTypes="0" containsString="0" containsNumber="1" minValue="-1.01159789" maxValue="4.0364924100000001"/>
    </cacheField>
    <cacheField name="Расстояние" numFmtId="0">
      <sharedItems containsSemiMixedTypes="0" containsString="0" containsNumber="1" minValue="0.39469930313164647" maxValue="92.1234067971451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s v="Алтайский край"/>
    <x v="0"/>
    <x v="0"/>
    <x v="0"/>
    <x v="0"/>
    <n v="0.55090869600000014"/>
    <n v="-0.45635441700000007"/>
    <n v="-0.6250299960000002"/>
    <n v="-0.35447070100000011"/>
    <n v="1.07777799"/>
    <n v="1.05152146"/>
    <n v="0.61094332300000009"/>
    <n v="-0.29463985199999998"/>
    <n v="-0.81647953400000006"/>
    <n v="3.884911283269362"/>
  </r>
  <r>
    <s v="Амурская область"/>
    <x v="0"/>
    <x v="0"/>
    <x v="0"/>
    <x v="0"/>
    <n v="0.86494914300000014"/>
    <n v="0.76717947500000006"/>
    <n v="0.19902254999999999"/>
    <n v="0.24120712700000002"/>
    <n v="2.1427432500000001"/>
    <n v="1.16984964"/>
    <n v="0.51639709099999997"/>
    <n v="0.14357609100000002"/>
    <n v="8.6356241200000017E-2"/>
    <n v="8.8679555131011565"/>
  </r>
  <r>
    <s v="Архангельская область"/>
    <x v="1"/>
    <x v="1"/>
    <x v="0"/>
    <x v="0"/>
    <n v="-0.26222547500000004"/>
    <n v="0.50656151299999996"/>
    <n v="0.28967895400000004"/>
    <n v="-0.60635344000000002"/>
    <n v="-0.35580705200000001"/>
    <n v="0.443996059"/>
    <n v="4.3665930499999998E-2"/>
    <n v="0.12341808899999999"/>
    <n v="1.2361214600000001"/>
    <n v="3.5640955880983354"/>
  </r>
  <r>
    <s v="Астраханская область"/>
    <x v="1"/>
    <x v="1"/>
    <x v="0"/>
    <x v="0"/>
    <n v="0.18843547200000002"/>
    <n v="1.4316352000000001"/>
    <n v="-0.53047820000000001"/>
    <n v="2.8875962200000001E-2"/>
    <n v="-0.69575170600000014"/>
    <n v="-4.5191598200000009E-2"/>
    <n v="-0.27148817700000011"/>
    <n v="-0.13616546500000001"/>
    <n v="-0.39206955399999999"/>
    <n v="3.409230755909062"/>
  </r>
  <r>
    <s v="Белгородская область"/>
    <x v="1"/>
    <x v="2"/>
    <x v="0"/>
    <x v="0"/>
    <n v="-1.15407902"/>
    <n v="-0.78081118999999999"/>
    <n v="1.0768861199999997E-2"/>
    <n v="0.64214542200000024"/>
    <n v="-0.3687685810000001"/>
    <n v="-0.84534904000000011"/>
    <n v="0.32730462700000013"/>
    <n v="-0.15055670700000001"/>
    <n v="0.32079223000000001"/>
    <n v="2.9754258721383358"/>
  </r>
  <r>
    <s v="Брянская область"/>
    <x v="1"/>
    <x v="1"/>
    <x v="0"/>
    <x v="0"/>
    <n v="-0.65448401600000017"/>
    <n v="-0.74824714000000003"/>
    <n v="-0.28988460300000013"/>
    <n v="-7.8451836599999991E-2"/>
    <n v="0.23564174300000001"/>
    <n v="2.43482291E-2"/>
    <n v="0.76852037699999998"/>
    <n v="-0.45650881400000004"/>
    <n v="-0.72626944700000007"/>
    <n v="1.449678334484356"/>
  </r>
  <r>
    <s v="Владимирская область"/>
    <x v="1"/>
    <x v="1"/>
    <x v="0"/>
    <x v="0"/>
    <n v="5.6458564200000005E-2"/>
    <n v="-1.1525475000000001"/>
    <n v="-0.47927149700000005"/>
    <n v="0.49420097300000004"/>
    <n v="0.31110204900000005"/>
    <n v="-0.30566418000000006"/>
    <n v="1.1782207200000001"/>
    <n v="-0.43656900400000004"/>
    <n v="-0.6336709060000002"/>
    <n v="2.872712746127855"/>
  </r>
  <r>
    <s v="Волгоградская область"/>
    <x v="1"/>
    <x v="1"/>
    <x v="0"/>
    <x v="0"/>
    <n v="0.25822063000000001"/>
    <n v="-0.23094782700000002"/>
    <n v="-0.55420468099999998"/>
    <n v="2.3567105300000002E-2"/>
    <n v="-0.24405616500000002"/>
    <n v="-6.6633500800000009E-2"/>
    <n v="0.42185085900000008"/>
    <n v="-0.31977691100000011"/>
    <n v="-0.127134839"/>
    <n v="0.39469930313164647"/>
  </r>
  <r>
    <s v="Вологодская область"/>
    <x v="1"/>
    <x v="1"/>
    <x v="0"/>
    <x v="0"/>
    <n v="-0.5397479730000001"/>
    <n v="-1.20174542"/>
    <n v="-0.224300361"/>
    <n v="-0.35124263300000003"/>
    <n v="-9.8106605000000013E-2"/>
    <n v="0.32458597900000014"/>
    <n v="0.32730462700000013"/>
    <n v="0.83433717200000002"/>
    <n v="0.17031960100000001"/>
    <n v="2.4596930851330621"/>
  </r>
  <r>
    <s v="Воронежская область"/>
    <x v="1"/>
    <x v="1"/>
    <x v="0"/>
    <x v="0"/>
    <n v="-0.40097173300000005"/>
    <n v="0.43369987600000004"/>
    <n v="-4.3270854500000004E-2"/>
    <n v="0.16396918200000005"/>
    <n v="-0.41078863800000004"/>
    <n v="-0.59806743899999992"/>
    <n v="0.64245873400000009"/>
    <n v="-0.41054585700000001"/>
    <n v="-0.49532427600000006"/>
    <n v="1.4179118112542481"/>
  </r>
  <r>
    <s v="г. Москва"/>
    <x v="2"/>
    <x v="3"/>
    <x v="1"/>
    <x v="1"/>
    <n v="-1.0192830900000001"/>
    <n v="2.1755469999999999"/>
    <n v="3.1583875300000002"/>
    <n v="1.38391617"/>
    <n v="-1.3690969399999999"/>
    <n v="-1.52699959"/>
    <n v="-0.83876557000000007"/>
    <n v="-0.61582333300000014"/>
    <n v="-0.22598010700000001"/>
    <n v="25.442173734926978"/>
  </r>
  <r>
    <s v="г. Санкт-Петербург"/>
    <x v="2"/>
    <x v="3"/>
    <x v="1"/>
    <x v="1"/>
    <n v="-0.16202662399999998"/>
    <n v="4.1277434099999999"/>
    <n v="1.1698959799999999"/>
    <n v="1.3105085600000002"/>
    <n v="-1.03724003"/>
    <n v="-1.4950057800000001"/>
    <n v="-0.30300358700000007"/>
    <n v="-0.58146073399999987"/>
    <n v="-0.53978627400000001"/>
    <n v="26.226325691188379"/>
  </r>
  <r>
    <s v="г. Севастополь"/>
    <x v="1"/>
    <x v="2"/>
    <x v="0"/>
    <x v="0"/>
    <n v="-0.57799261400000013"/>
    <n v="-0.55388955600000012"/>
    <n v="-0.19349134900000003"/>
    <n v="-1.35720449"/>
    <n v="-0.65181104400000012"/>
    <n v="-0.50857742699999997"/>
    <n v="-0.17694194500000004"/>
    <n v="-0.57897080800000011"/>
    <n v="-0.64781790500000003"/>
    <n v="3.1654604724070938"/>
  </r>
  <r>
    <s v="Еврейская автономная область"/>
    <x v="0"/>
    <x v="0"/>
    <x v="0"/>
    <x v="0"/>
    <n v="2.56450676"/>
    <n v="-1.02274558"/>
    <n v="-0.32869687600000008"/>
    <n v="-0.117514409"/>
    <n v="1.2441365200000001"/>
    <n v="1.0863706900000001"/>
    <n v="0.42185085900000008"/>
    <n v="-0.15996391000000004"/>
    <n v="-0.19695120000000002"/>
    <n v="11.113274871915761"/>
  </r>
  <r>
    <s v="Забайкальский край"/>
    <x v="0"/>
    <x v="0"/>
    <x v="0"/>
    <x v="0"/>
    <n v="1.0413038699999999"/>
    <n v="0.44120217"/>
    <n v="-0.39966384199999999"/>
    <n v="-0.11844761199999998"/>
    <n v="1.5923968799999999"/>
    <n v="2.4337952500000002"/>
    <n v="-0.30300358700000007"/>
    <n v="-5.2456007700000008E-2"/>
    <n v="-0.28422164999999999"/>
    <n v="10.862879106829698"/>
  </r>
  <r>
    <s v="Ивановская область"/>
    <x v="1"/>
    <x v="1"/>
    <x v="0"/>
    <x v="0"/>
    <n v="-0.14656224500000004"/>
    <n v="-0.25626855399999998"/>
    <n v="-0.45412851000000004"/>
    <n v="0.55917623700000008"/>
    <n v="9.1647648400000004E-2"/>
    <n v="-0.19111329400000002"/>
    <n v="0.9891282520000001"/>
    <n v="-0.52532097700000002"/>
    <n v="-0.86884180400000022"/>
    <n v="1.7733711016453504"/>
  </r>
  <r>
    <s v="Иркутская область"/>
    <x v="0"/>
    <x v="0"/>
    <x v="0"/>
    <x v="0"/>
    <n v="0.72629988800000012"/>
    <n v="0.11034048999999999"/>
    <n v="-0.36248055200000007"/>
    <n v="-0.36638960400000009"/>
    <n v="1.13749704"/>
    <n v="0.82802118800000002"/>
    <n v="0.13821216300000003"/>
    <n v="0.59848643099999987"/>
    <n v="0.90614729300000008"/>
    <n v="4.8714944098100368"/>
  </r>
  <r>
    <s v="Кабардино-Балкарская Республика"/>
    <x v="3"/>
    <x v="2"/>
    <x v="0"/>
    <x v="0"/>
    <n v="-0.55393428200000006"/>
    <n v="-4.46263836E-2"/>
    <n v="-0.76009387300000009"/>
    <n v="0.235663765"/>
    <n v="-1.3837658400000001"/>
    <n v="-1.30906667"/>
    <n v="-1.4375583700000001"/>
    <n v="-0.61996214499999991"/>
    <n v="-0.90228016599999994"/>
    <n v="7.1392666930774578"/>
  </r>
  <r>
    <s v="Калининградская область"/>
    <x v="1"/>
    <x v="2"/>
    <x v="0"/>
    <x v="0"/>
    <n v="-0.60205588100000007"/>
    <n v="-0.22891606500000003"/>
    <n v="-0.22458366199999999"/>
    <n v="0.33421129700000007"/>
    <n v="-0.67470159400000018"/>
    <n v="-0.45248631600000006"/>
    <n v="-0.42906523000000002"/>
    <n v="-0.54680031400000007"/>
    <n v="-0.65755545000000015"/>
    <n v="1.6394092848578112"/>
  </r>
  <r>
    <s v="Калужская область"/>
    <x v="1"/>
    <x v="1"/>
    <x v="0"/>
    <x v="0"/>
    <n v="-0.19457056299999997"/>
    <n v="-0.61781385500000008"/>
    <n v="-1.7490439700000002E-2"/>
    <n v="0.44366227100000005"/>
    <n v="0.12677534900000001"/>
    <n v="-0.21615131400000001"/>
    <n v="0.86306660899999998"/>
    <n v="-0.522673885"/>
    <n v="-0.28752874100000009"/>
    <n v="1.2555903312242782"/>
  </r>
  <r>
    <s v="Камчатский край"/>
    <x v="4"/>
    <x v="4"/>
    <x v="2"/>
    <x v="2"/>
    <n v="2.05135545"/>
    <n v="0.39721450000000003"/>
    <n v="1.6066048700000002"/>
    <n v="1.34918081"/>
    <n v="0.33419131900000004"/>
    <n v="0.6262863689999999"/>
    <n v="-0.55512687300000008"/>
    <n v="-8.3550149900000009E-2"/>
    <n v="0.49790531199999999"/>
    <n v="12.283973502838467"/>
  </r>
  <r>
    <s v="Карачаево-Черкесская Республика"/>
    <x v="3"/>
    <x v="2"/>
    <x v="0"/>
    <x v="0"/>
    <n v="-9.4777426499999998E-2"/>
    <n v="-0.61147809400000008"/>
    <n v="-0.97313642199999995"/>
    <n v="-1.0348495600000001"/>
    <n v="-1.1040294500000001"/>
    <n v="-0.617067755"/>
    <n v="-1.2169505"/>
    <n v="-0.48743590100000006"/>
    <n v="-0.74078390100000002"/>
    <n v="5.3692789826582814"/>
  </r>
  <r>
    <s v="Кемеровская область"/>
    <x v="0"/>
    <x v="0"/>
    <x v="0"/>
    <x v="0"/>
    <n v="0.59504784899999996"/>
    <n v="-0.37792280000000011"/>
    <n v="-0.51390507600000013"/>
    <n v="-0.46209869400000003"/>
    <n v="1.29590804"/>
    <n v="1.0397957200000001"/>
    <n v="0.54791250199999997"/>
    <n v="2.1132248000000002"/>
    <n v="0.24711759700000002"/>
    <n v="9.1202220765212072"/>
  </r>
  <r>
    <s v="Кировская область"/>
    <x v="1"/>
    <x v="1"/>
    <x v="0"/>
    <x v="0"/>
    <n v="0.35955195500000003"/>
    <n v="0.18589177899999998"/>
    <n v="-0.60179929300000023"/>
    <n v="4.4570750999999999E-2"/>
    <n v="-8.0883033399999998E-2"/>
    <n v="0.6459414950000002"/>
    <n v="0.70548955600000007"/>
    <n v="-0.32409732500000005"/>
    <n v="-0.33235819300000013"/>
    <n v="1.3239017731010456"/>
  </r>
  <r>
    <s v="Костромская область"/>
    <x v="1"/>
    <x v="1"/>
    <x v="0"/>
    <x v="0"/>
    <n v="0.966609249"/>
    <n v="-1.1238226600000001"/>
    <n v="-0.48932869200000012"/>
    <n v="-0.21119770100000002"/>
    <n v="-0.873272249"/>
    <n v="0.21166235100000003"/>
    <n v="0.67397414500000008"/>
    <n v="-0.31330207100000013"/>
    <n v="-0.445534188"/>
    <n v="3.265866621333525"/>
  </r>
  <r>
    <s v="Краснодарский край"/>
    <x v="1"/>
    <x v="2"/>
    <x v="0"/>
    <x v="0"/>
    <n v="-0.92217686700000001"/>
    <n v="-0.32415716200000005"/>
    <n v="0.29385764700000006"/>
    <n v="-0.23025800500000002"/>
    <n v="-0.57098915500000003"/>
    <n v="-1.10544262"/>
    <n v="-5.0880301600000004E-2"/>
    <n v="-0.31236048900000013"/>
    <n v="-0.59453699899999979"/>
    <n v="2.6526425975179548"/>
  </r>
  <r>
    <s v="Красноярский край"/>
    <x v="5"/>
    <x v="4"/>
    <x v="0"/>
    <x v="0"/>
    <n v="-0.23311808700000003"/>
    <n v="0.23643606900000003"/>
    <n v="1.0131433399999999E-2"/>
    <n v="0.10942301500000001"/>
    <n v="0.70935765400000006"/>
    <n v="0.41285539500000007"/>
    <n v="-0.113911123"/>
    <n v="3.3264467799999999"/>
    <n v="1.8437075200000002"/>
    <n v="17.139277753098131"/>
  </r>
  <r>
    <s v="Курганская область"/>
    <x v="1"/>
    <x v="1"/>
    <x v="0"/>
    <x v="0"/>
    <n v="0.30479711100000001"/>
    <n v="-1.9201118799999999"/>
    <n v="-0.76696392899999988"/>
    <n v="-1.0098438199999999"/>
    <n v="-0.29358819700000011"/>
    <n v="1.38645314"/>
    <n v="0.89458201999999987"/>
    <n v="-0.41933017200000006"/>
    <n v="-0.5713873639999999"/>
    <n v="7.202305181525352"/>
  </r>
  <r>
    <s v="Курская область"/>
    <x v="1"/>
    <x v="1"/>
    <x v="0"/>
    <x v="0"/>
    <n v="0.22176940000000003"/>
    <n v="0.49741329500000003"/>
    <n v="-0.20560247800000001"/>
    <n v="0.26266816000000004"/>
    <n v="-0.270744922"/>
    <n v="-0.15237394300000001"/>
    <n v="0.89458201999999987"/>
    <n v="-0.41796724600000001"/>
    <n v="-0.46170218700000004"/>
    <n v="1.480670177970357"/>
  </r>
  <r>
    <s v="Ленинградская область"/>
    <x v="1"/>
    <x v="2"/>
    <x v="0"/>
    <x v="0"/>
    <n v="-1.9931172399999999"/>
    <n v="-1.1788691099999999"/>
    <n v="3.2583058400000003E-2"/>
    <n v="0.27180940800000003"/>
    <n v="-0.52141541700000005"/>
    <n v="-0.91351680999999996"/>
    <n v="0.16972757299999999"/>
    <n v="-0.13823100300000002"/>
    <n v="0.70147512099999998"/>
    <n v="6.3762500325899767"/>
  </r>
  <r>
    <s v="Липецкая область"/>
    <x v="1"/>
    <x v="1"/>
    <x v="0"/>
    <x v="0"/>
    <n v="-5.439779740000001E-2"/>
    <n v="-0.67718230200000007"/>
    <n v="-3.2788707799999997E-2"/>
    <n v="0.54711406799999995"/>
    <n v="-0.6962000370000001"/>
    <n v="-0.44743066300000006"/>
    <n v="1.02064366"/>
    <n v="0.6473061160000001"/>
    <n v="7.1697904500000013E-3"/>
    <n v="2.5984314354826288"/>
  </r>
  <r>
    <s v="Магаданская область"/>
    <x v="4"/>
    <x v="4"/>
    <x v="2"/>
    <x v="2"/>
    <n v="2.0515562799999998"/>
    <n v="1.4755782399999999"/>
    <n v="2.7037598300000001"/>
    <n v="2.3013400100000001"/>
    <n v="0.78890897999999998"/>
    <n v="0.4543237730000001"/>
    <n v="-0.61815769500000006"/>
    <n v="0.64875811400000016"/>
    <n v="2.49777658"/>
    <n v="31.44704042904285"/>
  </r>
  <r>
    <s v="Московская область"/>
    <x v="1"/>
    <x v="2"/>
    <x v="0"/>
    <x v="0"/>
    <n v="-0.12076246100000002"/>
    <n v="-0.23517829700000001"/>
    <n v="1.0168424700000001"/>
    <n v="0.46890438900000009"/>
    <n v="-0.14977904900000003"/>
    <n v="-1.0257050999999999"/>
    <n v="4.3665930499999998E-2"/>
    <n v="-0.52052446799999996"/>
    <n v="-0.127869749"/>
    <n v="3.1639515858035501"/>
  </r>
  <r>
    <s v="Мурманская область"/>
    <x v="4"/>
    <x v="4"/>
    <x v="2"/>
    <x v="2"/>
    <n v="1.52750231"/>
    <n v="0.3297087010000001"/>
    <n v="0.96790217599999995"/>
    <n v="1.2195716999999999"/>
    <n v="-7.6837770400000019E-2"/>
    <n v="-0.32589588000000008"/>
    <n v="-0.33451899800000012"/>
    <n v="0.58390230199999993"/>
    <n v="2.4658080400000002"/>
    <n v="14.137248092183581"/>
  </r>
  <r>
    <s v="Нижегородская область"/>
    <x v="1"/>
    <x v="1"/>
    <x v="0"/>
    <x v="0"/>
    <n v="0.41445178400000005"/>
    <n v="5.1903114000000007E-2"/>
    <n v="6.7712414900000004E-2"/>
    <n v="0.83597702800000007"/>
    <n v="-8.9696973400000019E-2"/>
    <n v="-0.3146745070000001"/>
    <n v="0.89458201999999987"/>
    <n v="-0.46413247800000001"/>
    <n v="0.10730114900000001"/>
    <n v="2.1239255209134891"/>
  </r>
  <r>
    <s v="Новгородская область"/>
    <x v="1"/>
    <x v="1"/>
    <x v="0"/>
    <x v="0"/>
    <n v="-0.20545110100000002"/>
    <n v="-0.54684608600000006"/>
    <n v="-0.45476593799999998"/>
    <n v="2.4371884400000002E-2"/>
    <n v="-0.92349761400000008"/>
    <n v="0.27347601700000007"/>
    <n v="1.1782207200000001"/>
    <n v="-0.15633962000000001"/>
    <n v="-0.44792264200000004"/>
    <n v="2.0966216889459122"/>
  </r>
  <r>
    <s v="Новосибирская область"/>
    <x v="1"/>
    <x v="1"/>
    <x v="0"/>
    <x v="0"/>
    <n v="0.82307184500000008"/>
    <n v="0.77311657599999994"/>
    <n v="-7.9745892000000013E-2"/>
    <n v="0.16530265299999999"/>
    <n v="0.122408002"/>
    <n v="-0.55280527200000018"/>
    <n v="0.264273806"/>
    <n v="-0.3740548620000001"/>
    <n v="-0.80968162500000007"/>
    <n v="2.7356887818378777"/>
  </r>
  <r>
    <s v="Омская область"/>
    <x v="1"/>
    <x v="1"/>
    <x v="0"/>
    <x v="0"/>
    <n v="-0.19336178800000001"/>
    <n v="0.34340643000000004"/>
    <n v="-0.37784964500000007"/>
    <n v="0.45869398"/>
    <n v="1.2368805199999999E-2"/>
    <n v="-0.246623377"/>
    <n v="0.32730462700000013"/>
    <n v="-0.28838096500000016"/>
    <n v="-0.176190019"/>
    <n v="0.66006445082993859"/>
  </r>
  <r>
    <s v="Оренбургская область"/>
    <x v="1"/>
    <x v="1"/>
    <x v="0"/>
    <x v="0"/>
    <n v="-0.43974516900000005"/>
    <n v="-0.14694990400000005"/>
    <n v="-0.56447435200000007"/>
    <n v="-0.3332288570000001"/>
    <n v="-7.9039712300000009E-2"/>
    <n v="0.32313665900000005"/>
    <n v="0.54791250199999997"/>
    <n v="0.29907082900000009"/>
    <n v="-0.30038964900000009"/>
    <n v="0.70362224516517524"/>
  </r>
  <r>
    <s v="Орловская область"/>
    <x v="1"/>
    <x v="1"/>
    <x v="0"/>
    <x v="0"/>
    <n v="-0.43967382200000005"/>
    <n v="-0.25300841100000004"/>
    <n v="-0.41404138100000004"/>
    <n v="-0.33624574200000001"/>
    <n v="-1.0394203399999999"/>
    <n v="-0.81291631799999997"/>
    <n v="1.14670531"/>
    <n v="-0.46735945000000001"/>
    <n v="-0.80435353399999998"/>
    <n v="3.2388807613973358"/>
  </r>
  <r>
    <s v="Пензенская область"/>
    <x v="1"/>
    <x v="1"/>
    <x v="0"/>
    <x v="0"/>
    <n v="-0.25338034200000004"/>
    <n v="-0.28551124"/>
    <n v="-0.60704036600000011"/>
    <n v="0.19982298600000001"/>
    <n v="-0.55054154"/>
    <n v="-0.15581299900000004"/>
    <n v="0.92609743100000008"/>
    <n v="-0.52302812700000001"/>
    <n v="-0.79976035300000003"/>
    <n v="1.5606753046043889"/>
  </r>
  <r>
    <s v="Пермский край"/>
    <x v="1"/>
    <x v="1"/>
    <x v="0"/>
    <x v="0"/>
    <n v="-0.76424257600000001"/>
    <n v="0.24487212799999999"/>
    <n v="-0.17521841700000004"/>
    <n v="-0.37310642300000008"/>
    <n v="0.27102737300000007"/>
    <n v="0.23623633500000005"/>
    <n v="0.32730462700000013"/>
    <n v="-0.14860606900000001"/>
    <n v="9.1500604599999993E-2"/>
    <n v="0.98816424506366529"/>
  </r>
  <r>
    <s v="Приморский край"/>
    <x v="0"/>
    <x v="0"/>
    <x v="0"/>
    <x v="0"/>
    <n v="1.0287326299999999"/>
    <n v="0.31177645600000004"/>
    <n v="0.32686224500000011"/>
    <n v="0.57829011400000008"/>
    <n v="1.45263919"/>
    <n v="0.19980724100000002"/>
    <n v="0.264273806"/>
    <n v="-0.23160984600000001"/>
    <n v="-0.184641473"/>
    <n v="4.8044015867843308"/>
  </r>
  <r>
    <s v="Псковская область"/>
    <x v="1"/>
    <x v="1"/>
    <x v="0"/>
    <x v="0"/>
    <n v="0.81818884400000003"/>
    <n v="-1.5752472399999999"/>
    <n v="-0.44286728500000005"/>
    <n v="0.11413606300000001"/>
    <n v="-0.68735178399999997"/>
    <n v="-1.9735421600000004E-2"/>
    <n v="1.3988285900000001"/>
    <n v="-0.37134855800000005"/>
    <n v="-0.67886781300000021"/>
    <n v="5.1452484006267118"/>
  </r>
  <r>
    <s v="Республика Адыгея"/>
    <x v="3"/>
    <x v="2"/>
    <x v="0"/>
    <x v="0"/>
    <n v="-1.3132079299999999"/>
    <n v="-0.91567818700000003"/>
    <n v="-0.62056800200000006"/>
    <n v="-1.34373392"/>
    <n v="-0.98652477599999999"/>
    <n v="-0.915733397"/>
    <n v="-0.42906523000000002"/>
    <n v="-0.56488370700000001"/>
    <n v="-0.77587580800000011"/>
    <n v="6.2046950277271264"/>
  </r>
  <r>
    <s v="Республика Алтай"/>
    <x v="0"/>
    <x v="0"/>
    <x v="0"/>
    <x v="0"/>
    <n v="-0.94045776199999997"/>
    <n v="-0.29632519900000009"/>
    <n v="-0.16969404300000002"/>
    <n v="-1.2688287"/>
    <n v="0.62791673100000001"/>
    <n v="2.9814616999999997"/>
    <n v="-0.99634262299999998"/>
    <n v="-0.50037915499999996"/>
    <n v="-0.42458928000000007"/>
    <n v="13.20700433967923"/>
  </r>
  <r>
    <s v="Республика Башкортостан"/>
    <x v="1"/>
    <x v="1"/>
    <x v="0"/>
    <x v="0"/>
    <n v="-0.38956912800000004"/>
    <n v="-0.35449884100000006"/>
    <n v="-0.77992496200000005"/>
    <n v="-0.55372516300000008"/>
    <n v="-5.6550631100000005E-2"/>
    <n v="0.21123962700000001"/>
    <n v="0.13821216300000003"/>
    <n v="-0.14684848700000006"/>
    <n v="6.0450697000000005E-2"/>
    <n v="0.71059937883694302"/>
  </r>
  <r>
    <s v="Республика Дагестан"/>
    <x v="3"/>
    <x v="5"/>
    <x v="0"/>
    <x v="1"/>
    <n v="-1.18765589"/>
    <n v="-0.74398972400000007"/>
    <n v="-0.46723119299999999"/>
    <n v="-1.4145259800000001"/>
    <n v="-1.38173474"/>
    <n v="-1.7202036999999999"/>
    <n v="-2.6036285700000001"/>
    <n v="-0.6227357560000002"/>
    <n v="-0.98697843400000007"/>
    <n v="16.381785804512965"/>
  </r>
  <r>
    <s v="Республика Ингушетия"/>
    <x v="3"/>
    <x v="5"/>
    <x v="0"/>
    <x v="1"/>
    <n v="-2.8535049400000001"/>
    <n v="-0.44721328999999999"/>
    <n v="-0.35610627300000008"/>
    <n v="-1.45027909E-2"/>
    <n v="-1.57029318"/>
    <n v="-1.6558668500000002"/>
    <n v="-3.39151384"/>
    <n v="-0.62155626600000002"/>
    <n v="-1.01159789"/>
    <n v="25.772767533098261"/>
  </r>
  <r>
    <s v="Республика Калмыкия"/>
    <x v="1"/>
    <x v="2"/>
    <x v="0"/>
    <x v="0"/>
    <n v="-0.53323226599999995"/>
    <n v="0.18594950900000001"/>
    <n v="-1.1198864799999999"/>
    <n v="-7.4462597000000005E-2"/>
    <n v="-0.5595826049999999"/>
    <n v="0.12735865899999999"/>
    <n v="-1.0593734400000001"/>
    <n v="-0.59530314599999989"/>
    <n v="-0.82235880600000011"/>
    <n v="3.3331938300191029"/>
  </r>
  <r>
    <s v="Республика Карелия"/>
    <x v="1"/>
    <x v="1"/>
    <x v="0"/>
    <x v="0"/>
    <n v="-0.44279043199999996"/>
    <n v="0.50498099299999999"/>
    <n v="-0.91208500000000003"/>
    <n v="-0.35569189800000001"/>
    <n v="-0.40341701800000002"/>
    <n v="0.95478153500000007"/>
    <n v="0.64245873400000009"/>
    <n v="0.31364500700000003"/>
    <n v="-6.57699333E-2"/>
    <n v="2.5577937532088653"/>
  </r>
  <r>
    <s v="Республика Коми"/>
    <x v="0"/>
    <x v="0"/>
    <x v="0"/>
    <x v="0"/>
    <n v="0.97396506799999993"/>
    <n v="0.32229911900000002"/>
    <n v="-7.5040701799999983E-3"/>
    <n v="4.1042394900000001E-2"/>
    <n v="0.31482333300000009"/>
    <n v="1.85596239"/>
    <n v="-0.33451899800000012"/>
    <n v="1.30114291"/>
    <n v="1.43914009"/>
    <n v="10.192128907002999"/>
  </r>
  <r>
    <s v="Республика Крым"/>
    <x v="1"/>
    <x v="2"/>
    <x v="0"/>
    <x v="0"/>
    <n v="-0.11698433799999999"/>
    <n v="-0.282536238"/>
    <n v="0.28245477200000008"/>
    <n v="-0.33438101700000011"/>
    <n v="-0.57076909100000006"/>
    <n v="-0.855187841"/>
    <n v="0.51639709099999997"/>
    <n v="-0.55118884499999998"/>
    <n v="-0.63183363300000017"/>
    <n v="1.8828070940166886"/>
  </r>
  <r>
    <s v="Республика Марий Эл"/>
    <x v="1"/>
    <x v="1"/>
    <x v="0"/>
    <x v="0"/>
    <n v="-0.26468431400000003"/>
    <n v="-1.1926907199999999"/>
    <n v="-0.68976433500000001"/>
    <n v="-0.28257761700000006"/>
    <n v="4.217241020000001E-2"/>
    <n v="-0.23545146300000003"/>
    <n v="-5.0880301600000004E-2"/>
    <n v="-0.27254711399999998"/>
    <n v="-0.25262056100000008"/>
    <n v="1.3690562102782629"/>
  </r>
  <r>
    <s v="Республика Мордовия"/>
    <x v="1"/>
    <x v="1"/>
    <x v="0"/>
    <x v="0"/>
    <n v="-0.26211293400000002"/>
    <n v="0.68518193400000005"/>
    <n v="-0.80917581700000019"/>
    <n v="0.72744983400000018"/>
    <n v="-0.79691066600000005"/>
    <n v="-0.19903979000000002"/>
    <n v="0.61094332300000009"/>
    <n v="-0.29432025600000006"/>
    <n v="-0.48044236800000006"/>
    <n v="2.5160913889159056"/>
  </r>
  <r>
    <s v="Республика Саха (Якутия)"/>
    <x v="0"/>
    <x v="0"/>
    <x v="0"/>
    <x v="0"/>
    <n v="6.2921406799999996E-2"/>
    <n v="1.1381975900000001"/>
    <n v="-0.85400824200000014"/>
    <n v="-4.6667007600000004E-2"/>
    <n v="2.6879617100000002"/>
    <n v="1.24135095"/>
    <n v="-1.6581662500000001"/>
    <n v="0.64716482600000014"/>
    <n v="2.25066341"/>
    <n v="21.168108327196027"/>
  </r>
  <r>
    <s v="Республика Северная Осетия – Алания"/>
    <x v="2"/>
    <x v="3"/>
    <x v="1"/>
    <x v="1"/>
    <n v="0.93460436099999999"/>
    <n v="2.2181587899999999"/>
    <n v="0.96669814499999995"/>
    <n v="-0.96811025999999989"/>
    <n v="-1.4130196700000002"/>
    <n v="-1.5805493500000001"/>
    <n v="-0.77573474799999997"/>
    <n v="-0.57157236599999994"/>
    <n v="-0.75640071800000008"/>
    <n v="15.018140586973916"/>
  </r>
  <r>
    <s v="Республика Татарстан"/>
    <x v="1"/>
    <x v="2"/>
    <x v="0"/>
    <x v="0"/>
    <n v="-1.6115280599999999"/>
    <n v="-0.4088639770000001"/>
    <n v="0.20865479300000001"/>
    <n v="0.271648416"/>
    <n v="-0.69374776100000002"/>
    <n v="-0.32269028300000008"/>
    <n v="-0.17694194500000004"/>
    <n v="-0.26569534699999997"/>
    <n v="0.40806268000000007"/>
    <n v="3.5011833657264706"/>
  </r>
  <r>
    <s v="Республика Тыва"/>
    <x v="0"/>
    <x v="0"/>
    <x v="3"/>
    <x v="3"/>
    <n v="1.62231137"/>
    <n v="0.17973876800000002"/>
    <n v="-0.97150743999999989"/>
    <n v="-2.3234697099999999"/>
    <n v="3.95902968"/>
    <n v="3.2478882800000002"/>
    <n v="-1.6581662500000001"/>
    <n v="-0.56601150600000005"/>
    <n v="-0.54970754600000005"/>
    <n v="39.518917554083934"/>
  </r>
  <r>
    <s v="Республика Хакасия"/>
    <x v="0"/>
    <x v="0"/>
    <x v="0"/>
    <x v="0"/>
    <n v="-0.73668546500000009"/>
    <n v="-0.81948913300000004"/>
    <n v="-0.62694228000000007"/>
    <n v="-0.59449065700000003"/>
    <n v="1.0909697"/>
    <n v="1.6602288600000001"/>
    <n v="-0.14542653400000002"/>
    <n v="0.28979185499999999"/>
    <n v="0.13155314800000001"/>
    <n v="5.7076216403504976"/>
  </r>
  <r>
    <s v="Ростовская область"/>
    <x v="1"/>
    <x v="2"/>
    <x v="0"/>
    <x v="0"/>
    <n v="-0.47104627400000004"/>
    <n v="-0.95172960000000018"/>
    <n v="-8.9378134999999984E-2"/>
    <n v="0.10832279300000001"/>
    <n v="-0.56690706499999999"/>
    <n v="-0.92177208099999997"/>
    <n v="0.29578921600000002"/>
    <n v="-0.44948366700000009"/>
    <n v="-0.71689935700000018"/>
    <n v="2.2081004371456343"/>
  </r>
  <r>
    <s v="Рязанская область"/>
    <x v="1"/>
    <x v="1"/>
    <x v="0"/>
    <x v="0"/>
    <n v="-0.53070624"/>
    <n v="0.63192957300000019"/>
    <n v="-0.38082430800000011"/>
    <n v="-0.52987784500000001"/>
    <n v="-0.37284518200000005"/>
    <n v="-0.76011552099999991"/>
    <n v="1.08367448"/>
    <n v="-0.32285706400000008"/>
    <n v="-0.558710182"/>
    <n v="2.7442969647940836"/>
  </r>
  <r>
    <s v="Самарская область"/>
    <x v="1"/>
    <x v="1"/>
    <x v="0"/>
    <x v="0"/>
    <n v="-0.75629931700000019"/>
    <n v="0.13556522100000001"/>
    <n v="-0.198024169"/>
    <n v="0.58308845099999995"/>
    <n v="-0.5507685160000001"/>
    <n v="-0.61301893000000007"/>
    <n v="0.67397414500000008"/>
    <n v="-0.27440993200000002"/>
    <n v="0.11850851199999998"/>
    <n v="1.8423814142166031"/>
  </r>
  <r>
    <s v="Саратовская область"/>
    <x v="1"/>
    <x v="1"/>
    <x v="0"/>
    <x v="0"/>
    <n v="1.0484742600000001"/>
    <n v="0.38018412000000007"/>
    <n v="-0.61213978899999999"/>
    <n v="-0.22823580800000001"/>
    <n v="0.15007806500000001"/>
    <n v="-0.26245284000000002"/>
    <n v="0.61094332300000009"/>
    <n v="-0.39807029600000005"/>
    <n v="-0.55430072799999996"/>
    <n v="2.4276767019678074"/>
  </r>
  <r>
    <s v="Сахалинская область"/>
    <x v="4"/>
    <x v="4"/>
    <x v="2"/>
    <x v="2"/>
    <n v="2.35476296"/>
    <n v="1.6399204200000002"/>
    <n v="1.9888490999999999"/>
    <n v="1.1251832399999999"/>
    <n v="1.33339834"/>
    <n v="1.20862541"/>
    <n v="-0.27148817700000011"/>
    <n v="-5.3325475899999995E-2"/>
    <n v="1.8119227"/>
    <n v="23.86904071379648"/>
  </r>
  <r>
    <s v="Свердловская область"/>
    <x v="1"/>
    <x v="1"/>
    <x v="0"/>
    <x v="0"/>
    <n v="0.22313352499999997"/>
    <n v="-0.28116395"/>
    <n v="0.33182001700000013"/>
    <n v="-0.19597341000000001"/>
    <n v="0.155652028"/>
    <n v="0.13372494200000001"/>
    <n v="0.39033544799999997"/>
    <n v="0.18042213900000001"/>
    <n v="0.119243421"/>
    <n v="0.87589946541013619"/>
  </r>
  <r>
    <s v="Смоленская область"/>
    <x v="1"/>
    <x v="1"/>
    <x v="0"/>
    <x v="0"/>
    <n v="0.82443216599999991"/>
    <n v="0.3258006060000001"/>
    <n v="-0.32133104300000004"/>
    <n v="0.40908512300000005"/>
    <n v="0.27459034700000001"/>
    <n v="9.3459968200000007E-3"/>
    <n v="0.80003578799999997"/>
    <n v="-0.35277447100000009"/>
    <n v="-0.59766036199999995"/>
    <n v="2.1791852846086952"/>
  </r>
  <r>
    <s v="Ставропольский край"/>
    <x v="1"/>
    <x v="2"/>
    <x v="0"/>
    <x v="0"/>
    <n v="0.38126144000000001"/>
    <n v="-0.214180763"/>
    <n v="-0.6217012070000002"/>
    <n v="-0.24976871500000003"/>
    <n v="-0.79152308299999996"/>
    <n v="-1.13888944"/>
    <n v="-0.49209605199999995"/>
    <n v="-0.46120620800000001"/>
    <n v="-0.65241108700000006"/>
    <n v="2.9448485386432743"/>
  </r>
  <r>
    <s v="Тамбовская область"/>
    <x v="1"/>
    <x v="1"/>
    <x v="0"/>
    <x v="0"/>
    <n v="-0.7637194020000001"/>
    <n v="-0.54164872900000005"/>
    <n v="-0.33995810100000012"/>
    <n v="0.11871847899999999"/>
    <n v="-0.13488530200000001"/>
    <n v="4.6214569800000001E-2"/>
    <n v="1.0521590700000001"/>
    <n v="-0.32388418500000016"/>
    <n v="-0.43745018800000007"/>
    <n v="1.4533981747542959"/>
  </r>
  <r>
    <s v="Тверская область"/>
    <x v="1"/>
    <x v="1"/>
    <x v="0"/>
    <x v="0"/>
    <n v="0.63757026100000003"/>
    <n v="-0.19547924200000003"/>
    <n v="-0.3546897670000001"/>
    <n v="0.35963832300000004"/>
    <n v="-0.33798006300000016"/>
    <n v="-0.3669258210000001"/>
    <n v="1.2412515399999999"/>
    <n v="-0.28756390300000007"/>
    <n v="-0.40970737100000004"/>
    <n v="2.2372142133462671"/>
  </r>
  <r>
    <s v="Томская область"/>
    <x v="1"/>
    <x v="1"/>
    <x v="0"/>
    <x v="0"/>
    <n v="0.42571561200000002"/>
    <n v="0.47921096200000007"/>
    <n v="-0.27139919600000001"/>
    <n v="8.2808802799999984E-2"/>
    <n v="9.9857805399999985E-2"/>
    <n v="0.26592985100000005"/>
    <n v="-0.36603440900000006"/>
    <n v="9.7414251300000004E-2"/>
    <n v="-1.3775117599999999E-2"/>
    <n v="1.2499117795831005"/>
  </r>
  <r>
    <s v="Тульская область"/>
    <x v="1"/>
    <x v="1"/>
    <x v="0"/>
    <x v="0"/>
    <n v="0.172554708"/>
    <n v="-0.81231115399999998"/>
    <n v="-0.23400342900000001"/>
    <n v="0.87357703800000008"/>
    <n v="-0.28540575900000004"/>
    <n v="-0.85976360100000004"/>
    <n v="1.3357977700000001"/>
    <n v="-0.26676517999999999"/>
    <n v="-0.44737146000000005"/>
    <n v="3.5657369812415318"/>
  </r>
  <r>
    <s v="Тюменская область"/>
    <x v="3"/>
    <x v="5"/>
    <x v="4"/>
    <x v="4"/>
    <n v="-1.0209352"/>
    <n v="-2.6227079099999999"/>
    <n v="1.2302391400000001"/>
    <n v="-5.8986192200000005"/>
    <n v="-0.84598993200000017"/>
    <n v="-0.98784038299999999"/>
    <n v="-1.6266508400000002"/>
    <n v="1.9100398900000002"/>
    <n v="1.5846520799999999"/>
    <n v="55.260133542361295"/>
  </r>
  <r>
    <s v="Удмуртская Республика"/>
    <x v="1"/>
    <x v="1"/>
    <x v="0"/>
    <x v="0"/>
    <n v="-0.598221593"/>
    <n v="0.31134999200000008"/>
    <n v="-0.5127718710000001"/>
    <n v="4.7046227100000004E-2"/>
    <n v="7.0000976100000001E-2"/>
    <n v="1.0663786900000001"/>
    <n v="-0.113911123"/>
    <n v="-0.24485043200000003"/>
    <n v="-0.49844763999999997"/>
    <n v="1.8977657076600707"/>
  </r>
  <r>
    <s v="Ульяновская область"/>
    <x v="1"/>
    <x v="1"/>
    <x v="0"/>
    <x v="0"/>
    <n v="-0.20800714500000003"/>
    <n v="-0.49918024"/>
    <n v="-0.57361081700000016"/>
    <n v="-3.08173479E-2"/>
    <n v="-8.6666139400000022E-2"/>
    <n v="-0.22393683000000003"/>
    <n v="0.73700496600000009"/>
    <n v="-0.52343393499999991"/>
    <n v="-0.48485182200000004"/>
    <n v="0.81788677580227676"/>
  </r>
  <r>
    <s v="Хабаровский край"/>
    <x v="1"/>
    <x v="1"/>
    <x v="0"/>
    <x v="0"/>
    <n v="-0.14991403900000005"/>
    <n v="0.92014637999999993"/>
    <n v="0.64104334400000007"/>
    <n v="0.71839269300000008"/>
    <n v="0.63736289700000004"/>
    <n v="0.17250658200000002"/>
    <n v="0.29578921600000002"/>
    <n v="-0.22175160199999999"/>
    <n v="7.0923151000000018E-2"/>
    <n v="3.3158723853225673"/>
  </r>
  <r>
    <s v="Ханты-Мансийский автоном-ный округ – Югра"/>
    <x v="5"/>
    <x v="4"/>
    <x v="0"/>
    <x v="0"/>
    <n v="-0.99096566099999994"/>
    <n v="0.86075175900000012"/>
    <n v="1.54073733"/>
    <n v="0.59283869499999997"/>
    <n v="-0.52208569900000001"/>
    <n v="-0.30451590900000008"/>
    <n v="-2.1624128200000001"/>
    <n v="2.34359312"/>
    <n v="2.22053214"/>
    <n v="23.051950808702848"/>
  </r>
  <r>
    <s v="Челябинская область"/>
    <x v="1"/>
    <x v="1"/>
    <x v="0"/>
    <x v="0"/>
    <n v="-0.34299117500000004"/>
    <n v="-0.57594361200000022"/>
    <n v="-0.42926882400000005"/>
    <n v="0.64410573000000015"/>
    <n v="0.29735216600000008"/>
    <n v="0.50862790099999999"/>
    <n v="0.45336627000000007"/>
    <n v="-4.2492083899999998E-2"/>
    <n v="0.21955850800000001"/>
    <n v="1.3617554698693186"/>
  </r>
  <r>
    <s v="Чеченская Республика"/>
    <x v="3"/>
    <x v="5"/>
    <x v="0"/>
    <x v="1"/>
    <n v="-1.7575788300000001"/>
    <n v="-1.6832970999999999"/>
    <n v="-0.57318586500000002"/>
    <n v="-1.42653337"/>
    <n v="-1.53464344"/>
    <n v="-1.8263156999999999"/>
    <n v="-2.6036285700000001"/>
    <n v="-0.58878871499999996"/>
    <n v="-0.89548225699999995"/>
    <n v="20.522549812136901"/>
  </r>
  <r>
    <s v="Чувашская Республика"/>
    <x v="1"/>
    <x v="1"/>
    <x v="0"/>
    <x v="0"/>
    <n v="9.2687475199999994E-2"/>
    <n v="0.25575546999999998"/>
    <n v="-0.81689577600000018"/>
    <n v="1.9111984600000007E-2"/>
    <n v="-0.30626142500000003"/>
    <n v="-0.50308236099999981"/>
    <n v="0.29578921600000002"/>
    <n v="-0.54447528099999998"/>
    <n v="-0.55907763700000013"/>
    <n v="1.1631285692026219"/>
  </r>
  <r>
    <s v="Чукотский автономный округ"/>
    <x v="4"/>
    <x v="4"/>
    <x v="2"/>
    <x v="2"/>
    <n v="3.2253782599999998"/>
    <n v="2.4286692599999999"/>
    <n v="4.0265642499999998"/>
    <n v="2.0999318699999998"/>
    <n v="2.7305341400000001"/>
    <n v="1.9660084100000002"/>
    <n v="-1.2799813200000001"/>
    <n v="0.89123670399999988"/>
    <n v="3.15276428"/>
    <n v="67.525512268913246"/>
  </r>
  <r>
    <s v="Ямало-Ненецкий автономный округ"/>
    <x v="5"/>
    <x v="4"/>
    <x v="5"/>
    <x v="5"/>
    <n v="-0.76251859299999991"/>
    <n v="1.19695215"/>
    <n v="4.0539736499999997"/>
    <n v="1.2783910700000001"/>
    <n v="0.77750535300000001"/>
    <n v="0.14368976899999999"/>
    <n v="-2.6666593900000004"/>
    <n v="6.41815391"/>
    <n v="4.0364924100000001"/>
    <n v="92.123406797145165"/>
  </r>
  <r>
    <s v="Ярославская область"/>
    <x v="1"/>
    <x v="0"/>
    <x v="0"/>
    <x v="0"/>
    <n v="0.59396453699999996"/>
    <n v="0.74815724900000002"/>
    <n v="-0.224866964"/>
    <n v="0.56323429999999997"/>
    <n v="1.8699596600000001"/>
    <n v="-0.47012819200000006"/>
    <n v="0.86306660899999998"/>
    <n v="-0.33210344200000003"/>
    <n v="5.8245969799999998E-2"/>
    <n v="6.38696999251304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J10" firstHeaderRow="0" firstDataRow="1" firstDataCol="1"/>
  <pivotFields count="15">
    <pivotField showAll="0"/>
    <pivotField axis="axisRow" numFmtId="1" showAll="0">
      <items count="7">
        <item x="1"/>
        <item x="3"/>
        <item x="5"/>
        <item x="2"/>
        <item x="4"/>
        <item x="0"/>
        <item t="default"/>
      </items>
    </pivotField>
    <pivotField showAll="0">
      <items count="7">
        <item x="3"/>
        <item x="2"/>
        <item x="0"/>
        <item x="1"/>
        <item x="5"/>
        <item x="4"/>
        <item t="default"/>
      </items>
    </pivotField>
    <pivotField showAll="0">
      <items count="7">
        <item x="3"/>
        <item x="4"/>
        <item x="5"/>
        <item x="1"/>
        <item x="2"/>
        <item x="0"/>
        <item t="default"/>
      </items>
    </pivotField>
    <pivotField showAll="0">
      <items count="7">
        <item x="3"/>
        <item x="4"/>
        <item x="5"/>
        <item x="2"/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Среднее по полю X1" fld="5" subtotal="average" baseField="4" baseItem="3"/>
    <dataField name="Среднее по полю X2" fld="6" subtotal="average" baseField="4" baseItem="3"/>
    <dataField name="Среднее по полю X3" fld="7" subtotal="average" baseField="1" baseItem="0"/>
    <dataField name="Среднее по полю X4" fld="8" subtotal="average" baseField="1" baseItem="0"/>
    <dataField name="Среднее по полю X5" fld="9" subtotal="average" baseField="1" baseItem="0"/>
    <dataField name="Среднее по полю X6" fld="10" subtotal="average" baseField="1" baseItem="0"/>
    <dataField name="Среднее по полю X7" fld="11" subtotal="average" baseField="1" baseItem="0"/>
    <dataField name="Среднее по полю X8" fld="12" subtotal="average" baseField="1" baseItem="0"/>
    <dataField name="Среднее по полю X9" fld="13" subtotal="average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O85" totalsRowCount="1">
  <autoFilter ref="A1:O84">
    <filterColumn colId="4">
      <filters>
        <filter val="4"/>
      </filters>
    </filterColumn>
  </autoFilter>
  <tableColumns count="15">
    <tableColumn id="1" name="Регионы"/>
    <tableColumn id="14" name="К-средних" totalsRowFunction="countNums"/>
    <tableColumn id="13" name="Метод Уорда" totalsRowFunction="countNums"/>
    <tableColumn id="12" name="Невзв. Попарное ср. " totalsRowFunction="countNums"/>
    <tableColumn id="2" name="Полная связь" totalsRowFunction="countNums"/>
    <tableColumn id="3" name="X1" totalsRowFunction="average"/>
    <tableColumn id="4" name="X2" totalsRowFunction="average"/>
    <tableColumn id="5" name="X3" totalsRowFunction="average"/>
    <tableColumn id="6" name="X4" totalsRowFunction="average"/>
    <tableColumn id="7" name="X5" totalsRowFunction="average"/>
    <tableColumn id="8" name="X6" totalsRowFunction="average"/>
    <tableColumn id="9" name="X7" totalsRowFunction="average"/>
    <tableColumn id="10" name="X8" totalsRowFunction="average"/>
    <tableColumn id="11" name="X9" totalsRowFunction="average"/>
    <tableColumn id="15" name="Расстояние" totalsRowFunction="sum" dataDxfId="0">
      <calculatedColumnFormula>SUMXMY2(Таблица1[[#This Row],[X1]:[X9]],Таблица1[[#Totals],[X1]:[X9]])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tabSelected="1" workbookViewId="0">
      <selection activeCell="C2" sqref="C2"/>
    </sheetView>
  </sheetViews>
  <sheetFormatPr defaultRowHeight="14.4" x14ac:dyDescent="0.3"/>
  <cols>
    <col min="1" max="1" width="23.44140625" customWidth="1"/>
    <col min="4" max="5" width="9.33203125" bestFit="1" customWidth="1"/>
  </cols>
  <sheetData>
    <row r="1" spans="1:21" ht="63.75" customHeight="1" x14ac:dyDescent="0.3">
      <c r="A1" s="1" t="s">
        <v>136</v>
      </c>
      <c r="B1" s="1" t="s">
        <v>0</v>
      </c>
      <c r="C1" s="3" t="s">
        <v>1</v>
      </c>
      <c r="D1" s="4" t="s">
        <v>2</v>
      </c>
      <c r="E1" s="1" t="s">
        <v>3</v>
      </c>
      <c r="F1" s="5" t="s">
        <v>4</v>
      </c>
      <c r="G1" s="6" t="s">
        <v>5</v>
      </c>
      <c r="H1" s="4" t="s">
        <v>6</v>
      </c>
      <c r="I1" s="1" t="s">
        <v>7</v>
      </c>
      <c r="J1" s="1" t="s">
        <v>8</v>
      </c>
    </row>
    <row r="2" spans="1:21" ht="51.75" customHeight="1" thickBot="1" x14ac:dyDescent="0.35">
      <c r="A2" s="2" t="s">
        <v>9</v>
      </c>
      <c r="B2" s="7">
        <v>9.2127942387720871</v>
      </c>
      <c r="C2" s="7">
        <v>4.3939774274850345</v>
      </c>
      <c r="D2" s="7">
        <v>23864</v>
      </c>
      <c r="E2" s="7">
        <v>4.8889616316655777</v>
      </c>
      <c r="F2" s="7">
        <v>4.8969025547272977</v>
      </c>
      <c r="G2" s="7">
        <v>3.7357631381469147</v>
      </c>
      <c r="H2" s="7">
        <v>16.399999999999999</v>
      </c>
      <c r="I2" s="7">
        <v>7.7026953698683442</v>
      </c>
      <c r="J2" s="7">
        <v>1.1839999999999999</v>
      </c>
    </row>
    <row r="3" spans="1:21" ht="51.75" customHeight="1" thickBot="1" x14ac:dyDescent="0.35">
      <c r="A3" s="2" t="s">
        <v>10</v>
      </c>
      <c r="B3" s="7">
        <v>9.6205542506759407</v>
      </c>
      <c r="C3" s="7">
        <v>5.6083193308882491</v>
      </c>
      <c r="D3" s="7">
        <v>35499</v>
      </c>
      <c r="E3" s="7">
        <v>5.2080027050521513</v>
      </c>
      <c r="F3" s="7">
        <v>6.866272223078707</v>
      </c>
      <c r="G3" s="7">
        <v>3.8852736598137816</v>
      </c>
      <c r="H3" s="7">
        <v>16.100000000000001</v>
      </c>
      <c r="I3" s="7">
        <v>17.567292706593825</v>
      </c>
      <c r="J3" s="7">
        <v>6.0979999999999999</v>
      </c>
      <c r="M3" s="7"/>
      <c r="N3" s="7"/>
      <c r="O3" s="7"/>
      <c r="P3" s="7"/>
      <c r="Q3" s="7"/>
      <c r="R3" s="7"/>
      <c r="S3" s="7"/>
      <c r="T3" s="7"/>
      <c r="U3" s="7"/>
    </row>
    <row r="4" spans="1:21" ht="51.75" customHeight="1" thickBot="1" x14ac:dyDescent="0.35">
      <c r="A4" s="2" t="s">
        <v>11</v>
      </c>
      <c r="B4" s="7">
        <v>8.1569952073161414</v>
      </c>
      <c r="C4" s="7">
        <v>5.349659301714496</v>
      </c>
      <c r="D4" s="7">
        <v>36779</v>
      </c>
      <c r="E4" s="7">
        <v>4.754054915982052</v>
      </c>
      <c r="F4" s="7">
        <v>2.2458687244813165</v>
      </c>
      <c r="G4" s="7">
        <v>2.9681401062745079</v>
      </c>
      <c r="H4" s="7">
        <v>14.6</v>
      </c>
      <c r="I4" s="7">
        <v>17.113519680547633</v>
      </c>
      <c r="J4" s="7">
        <v>12.356</v>
      </c>
      <c r="M4" s="7"/>
      <c r="N4" s="7"/>
      <c r="O4" s="7"/>
      <c r="P4" s="7"/>
      <c r="Q4" s="7"/>
      <c r="R4" s="7"/>
      <c r="S4" s="7"/>
      <c r="T4" s="7"/>
      <c r="U4" s="7"/>
    </row>
    <row r="5" spans="1:21" ht="51.75" customHeight="1" thickBot="1" x14ac:dyDescent="0.35">
      <c r="A5" s="2" t="s">
        <v>12</v>
      </c>
      <c r="B5" s="7">
        <v>8.7421475824914463</v>
      </c>
      <c r="C5" s="7">
        <v>6.2677832303190488</v>
      </c>
      <c r="D5" s="7">
        <v>25199</v>
      </c>
      <c r="E5" s="7">
        <v>5.0942795485902295</v>
      </c>
      <c r="F5" s="7">
        <v>1.617231602727057</v>
      </c>
      <c r="G5" s="7">
        <v>2.3500396727127542</v>
      </c>
      <c r="H5" s="7">
        <v>13.6</v>
      </c>
      <c r="I5" s="7">
        <v>11.270082731504177</v>
      </c>
      <c r="J5" s="7">
        <v>3.4940000000000002</v>
      </c>
      <c r="M5" s="7"/>
      <c r="N5" s="7"/>
      <c r="O5" s="7"/>
      <c r="P5" s="7"/>
      <c r="Q5" s="7"/>
      <c r="R5" s="7"/>
      <c r="S5" s="7"/>
      <c r="T5" s="7"/>
      <c r="U5" s="7"/>
    </row>
    <row r="6" spans="1:21" ht="51.75" customHeight="1" thickBot="1" x14ac:dyDescent="0.35">
      <c r="A6" s="2" t="s">
        <v>13</v>
      </c>
      <c r="B6" s="7">
        <v>6.9989844610781962</v>
      </c>
      <c r="C6" s="7">
        <v>4.07195818645922</v>
      </c>
      <c r="D6" s="7">
        <v>32841</v>
      </c>
      <c r="E6" s="7">
        <v>5.4227425824488211</v>
      </c>
      <c r="F6" s="7">
        <v>2.2218998289137133</v>
      </c>
      <c r="G6" s="7">
        <v>1.3390213968953524</v>
      </c>
      <c r="H6" s="7">
        <v>15.5</v>
      </c>
      <c r="I6" s="7">
        <v>10.946124157148439</v>
      </c>
      <c r="J6" s="7">
        <v>7.3739999999999997</v>
      </c>
    </row>
    <row r="7" spans="1:21" ht="51.75" customHeight="1" x14ac:dyDescent="0.3">
      <c r="A7" s="2" t="s">
        <v>14</v>
      </c>
      <c r="B7" s="7">
        <v>7.647674356870918</v>
      </c>
      <c r="C7" s="7">
        <v>4.1042775940524372</v>
      </c>
      <c r="D7" s="7">
        <v>28596</v>
      </c>
      <c r="E7" s="7">
        <v>5.0367954951421723</v>
      </c>
      <c r="F7" s="7">
        <v>3.3395957890266024</v>
      </c>
      <c r="G7" s="7">
        <v>2.4379049259894194</v>
      </c>
      <c r="H7" s="7">
        <v>16.899999999999999</v>
      </c>
      <c r="I7" s="7">
        <v>4.0588933435861776</v>
      </c>
      <c r="J7" s="7">
        <v>1.675</v>
      </c>
    </row>
    <row r="8" spans="1:21" ht="51.75" customHeight="1" x14ac:dyDescent="0.3">
      <c r="A8" s="2" t="s">
        <v>15</v>
      </c>
      <c r="B8" s="7">
        <v>8.5707846064715021</v>
      </c>
      <c r="C8" s="7">
        <v>3.7030145987720147</v>
      </c>
      <c r="D8" s="7">
        <v>25922</v>
      </c>
      <c r="E8" s="7">
        <v>5.343504522125059</v>
      </c>
      <c r="F8" s="7">
        <v>3.479139533159981</v>
      </c>
      <c r="G8" s="7">
        <v>2.0209262679572761</v>
      </c>
      <c r="H8" s="7">
        <v>18.2</v>
      </c>
      <c r="I8" s="7">
        <v>4.5077546994855409</v>
      </c>
      <c r="J8" s="7">
        <v>2.1789999999999998</v>
      </c>
    </row>
    <row r="9" spans="1:21" ht="51.75" customHeight="1" x14ac:dyDescent="0.3">
      <c r="A9" s="2" t="s">
        <v>16</v>
      </c>
      <c r="B9" s="7">
        <v>8.8327588299997419</v>
      </c>
      <c r="C9" s="7">
        <v>4.6176906151375396</v>
      </c>
      <c r="D9" s="7">
        <v>24864</v>
      </c>
      <c r="E9" s="7">
        <v>5.0914361602330871</v>
      </c>
      <c r="F9" s="7">
        <v>2.4525222351797149</v>
      </c>
      <c r="G9" s="7">
        <v>2.322947310421053</v>
      </c>
      <c r="H9" s="7">
        <v>15.8</v>
      </c>
      <c r="I9" s="7">
        <v>7.136839704372969</v>
      </c>
      <c r="J9" s="7">
        <v>4.9359999999999999</v>
      </c>
    </row>
    <row r="10" spans="1:21" ht="51.75" customHeight="1" x14ac:dyDescent="0.3">
      <c r="A10" s="2" t="s">
        <v>17</v>
      </c>
      <c r="B10" s="7">
        <v>7.7966512513458399</v>
      </c>
      <c r="C10" s="7">
        <v>3.6541862870973234</v>
      </c>
      <c r="D10" s="7">
        <v>29522</v>
      </c>
      <c r="E10" s="7">
        <v>4.8906905630485449</v>
      </c>
      <c r="F10" s="7">
        <v>2.7224170848357856</v>
      </c>
      <c r="G10" s="7">
        <v>2.8172625832752258</v>
      </c>
      <c r="H10" s="7">
        <v>15.5</v>
      </c>
      <c r="I10" s="7">
        <v>33.116886538437896</v>
      </c>
      <c r="J10" s="7">
        <v>6.5549999999999997</v>
      </c>
    </row>
    <row r="11" spans="1:21" ht="51.75" customHeight="1" x14ac:dyDescent="0.3">
      <c r="A11" s="2" t="s">
        <v>18</v>
      </c>
      <c r="B11" s="7">
        <v>7.976842694859184</v>
      </c>
      <c r="C11" s="7">
        <v>5.2773450490976881</v>
      </c>
      <c r="D11" s="7">
        <v>32078</v>
      </c>
      <c r="E11" s="7">
        <v>5.1666345766746602</v>
      </c>
      <c r="F11" s="7">
        <v>2.1441949204459925</v>
      </c>
      <c r="G11" s="7">
        <v>1.6514676795435053</v>
      </c>
      <c r="H11" s="7">
        <v>16.5</v>
      </c>
      <c r="I11" s="7">
        <v>5.0935569130594605</v>
      </c>
      <c r="J11" s="7">
        <v>2.9319999999999999</v>
      </c>
    </row>
    <row r="12" spans="1:21" ht="51.75" customHeight="1" x14ac:dyDescent="0.3">
      <c r="A12" s="2" t="s">
        <v>19</v>
      </c>
      <c r="B12" s="7">
        <v>7.1740077446827435</v>
      </c>
      <c r="C12" s="7">
        <v>7.0061062779078798</v>
      </c>
      <c r="D12" s="7">
        <v>77283</v>
      </c>
      <c r="E12" s="7">
        <v>5.8200300512752561</v>
      </c>
      <c r="F12" s="7">
        <v>0.37205888441389129</v>
      </c>
      <c r="G12" s="7">
        <v>0.47773943988039019</v>
      </c>
      <c r="H12" s="7">
        <v>11.8</v>
      </c>
      <c r="I12" s="7">
        <v>0.47259394467041088</v>
      </c>
      <c r="J12" s="7">
        <v>4.3979999999999997</v>
      </c>
    </row>
    <row r="13" spans="1:21" ht="51.75" customHeight="1" x14ac:dyDescent="0.3">
      <c r="A13" s="2" t="s">
        <v>20</v>
      </c>
      <c r="B13" s="7">
        <v>8.2870965534070162</v>
      </c>
      <c r="C13" s="7">
        <v>8.9436365097219994</v>
      </c>
      <c r="D13" s="7">
        <v>49207</v>
      </c>
      <c r="E13" s="7">
        <v>5.7807134227269206</v>
      </c>
      <c r="F13" s="7">
        <v>0.98573987775337613</v>
      </c>
      <c r="G13" s="7">
        <v>0.51816439611715204</v>
      </c>
      <c r="H13" s="7">
        <v>13.5</v>
      </c>
      <c r="I13" s="7">
        <v>1.2461239964052113</v>
      </c>
      <c r="J13" s="7">
        <v>2.69</v>
      </c>
    </row>
    <row r="14" spans="1:21" ht="51.75" customHeight="1" x14ac:dyDescent="0.3">
      <c r="A14" s="2" t="s">
        <v>21</v>
      </c>
      <c r="B14" s="7">
        <v>7.7469932041601632</v>
      </c>
      <c r="C14" s="7">
        <v>4.297175036753397</v>
      </c>
      <c r="D14" s="7">
        <v>29957</v>
      </c>
      <c r="E14" s="7">
        <v>4.3519040995842477</v>
      </c>
      <c r="F14" s="7">
        <v>1.6984881568195243</v>
      </c>
      <c r="G14" s="7">
        <v>1.7645404740291724</v>
      </c>
      <c r="H14" s="7">
        <v>13.9</v>
      </c>
      <c r="I14" s="7">
        <v>1.3021742535616354</v>
      </c>
      <c r="J14" s="7">
        <v>2.1019999999999999</v>
      </c>
    </row>
    <row r="15" spans="1:21" ht="51.75" customHeight="1" x14ac:dyDescent="0.3">
      <c r="A15" s="2" t="s">
        <v>22</v>
      </c>
      <c r="B15" s="7">
        <v>11.827313417299886</v>
      </c>
      <c r="C15" s="7">
        <v>3.831841365670865</v>
      </c>
      <c r="D15" s="7">
        <v>28048</v>
      </c>
      <c r="E15" s="7">
        <v>5.0158738419902154</v>
      </c>
      <c r="F15" s="7">
        <v>5.204538357447694</v>
      </c>
      <c r="G15" s="7">
        <v>3.7797959820963882</v>
      </c>
      <c r="H15" s="7">
        <v>15.8</v>
      </c>
      <c r="I15" s="7">
        <v>10.73436036223587</v>
      </c>
      <c r="J15" s="7">
        <v>4.556</v>
      </c>
    </row>
    <row r="16" spans="1:21" ht="51.75" customHeight="1" x14ac:dyDescent="0.3">
      <c r="A16" s="2" t="s">
        <v>23</v>
      </c>
      <c r="B16" s="7">
        <v>9.8495387792631401</v>
      </c>
      <c r="C16" s="7">
        <v>5.2847909813392802</v>
      </c>
      <c r="D16" s="7">
        <v>27046</v>
      </c>
      <c r="E16" s="7">
        <v>5.0153740245620053</v>
      </c>
      <c r="F16" s="7">
        <v>5.8485531542397693</v>
      </c>
      <c r="G16" s="7">
        <v>5.4822994976955748</v>
      </c>
      <c r="H16" s="7">
        <v>13.5</v>
      </c>
      <c r="I16" s="7">
        <v>13.154450701011417</v>
      </c>
      <c r="J16" s="7">
        <v>4.0810000000000004</v>
      </c>
    </row>
    <row r="17" spans="1:10" ht="51.75" customHeight="1" x14ac:dyDescent="0.3">
      <c r="A17" s="2" t="s">
        <v>24</v>
      </c>
      <c r="B17" s="7">
        <v>8.307175990427643</v>
      </c>
      <c r="C17" s="7">
        <v>4.5925601140815289</v>
      </c>
      <c r="D17" s="7">
        <v>26277</v>
      </c>
      <c r="E17" s="7">
        <v>5.3783048402694691</v>
      </c>
      <c r="F17" s="7">
        <v>3.0733170515825532</v>
      </c>
      <c r="G17" s="7">
        <v>2.1656640823485058</v>
      </c>
      <c r="H17" s="7">
        <v>17.600000000000001</v>
      </c>
      <c r="I17" s="7">
        <v>2.5098755921257521</v>
      </c>
      <c r="J17" s="7">
        <v>0.89900000000000002</v>
      </c>
    </row>
    <row r="18" spans="1:10" ht="51.75" customHeight="1" x14ac:dyDescent="0.3">
      <c r="A18" s="2" t="s">
        <v>25</v>
      </c>
      <c r="B18" s="7">
        <v>9.4405276884519775</v>
      </c>
      <c r="C18" s="7">
        <v>4.956414950380684</v>
      </c>
      <c r="D18" s="7">
        <v>27571</v>
      </c>
      <c r="E18" s="7">
        <v>4.8825779468390547</v>
      </c>
      <c r="F18" s="7">
        <v>5.0073370217887057</v>
      </c>
      <c r="G18" s="7">
        <v>3.4533651426539396</v>
      </c>
      <c r="H18" s="7">
        <v>14.9</v>
      </c>
      <c r="I18" s="7">
        <v>27.807694494729986</v>
      </c>
      <c r="J18" s="7">
        <v>10.56</v>
      </c>
    </row>
    <row r="19" spans="1:10" ht="51.75" customHeight="1" x14ac:dyDescent="0.3">
      <c r="A19" s="2" t="s">
        <v>26</v>
      </c>
      <c r="B19" s="7">
        <v>7.778231300338609</v>
      </c>
      <c r="C19" s="7">
        <v>4.8026122899503862</v>
      </c>
      <c r="D19" s="7">
        <v>21957</v>
      </c>
      <c r="E19" s="7">
        <v>5.2050337171667227</v>
      </c>
      <c r="F19" s="7">
        <v>0.34493265189971656</v>
      </c>
      <c r="G19" s="7">
        <v>0.75310295664771454</v>
      </c>
      <c r="H19" s="7">
        <v>9.9</v>
      </c>
      <c r="I19" s="7">
        <v>0.3794259170896882</v>
      </c>
      <c r="J19" s="7">
        <v>0.71699999999999997</v>
      </c>
    </row>
    <row r="20" spans="1:10" ht="51.75" customHeight="1" x14ac:dyDescent="0.3">
      <c r="A20" s="2" t="s">
        <v>27</v>
      </c>
      <c r="B20" s="7">
        <v>7.7157487004029335</v>
      </c>
      <c r="C20" s="7">
        <v>4.6197071132968066</v>
      </c>
      <c r="D20" s="7">
        <v>29518</v>
      </c>
      <c r="E20" s="7">
        <v>5.2578151181912425</v>
      </c>
      <c r="F20" s="7">
        <v>1.6561581806420438</v>
      </c>
      <c r="G20" s="7">
        <v>1.8354129484291826</v>
      </c>
      <c r="H20" s="7">
        <v>13.1</v>
      </c>
      <c r="I20" s="7">
        <v>2.0263582445502655</v>
      </c>
      <c r="J20" s="7">
        <v>2.0489999999999999</v>
      </c>
    </row>
    <row r="21" spans="1:10" ht="51.75" customHeight="1" x14ac:dyDescent="0.3">
      <c r="A21" s="2" t="s">
        <v>28</v>
      </c>
      <c r="B21" s="7">
        <v>8.2448404774887507</v>
      </c>
      <c r="C21" s="7">
        <v>4.2337309791030018</v>
      </c>
      <c r="D21" s="7">
        <v>32442</v>
      </c>
      <c r="E21" s="7">
        <v>5.316436330256515</v>
      </c>
      <c r="F21" s="7">
        <v>3.138276380155109</v>
      </c>
      <c r="G21" s="7">
        <v>2.1340279385054743</v>
      </c>
      <c r="H21" s="7">
        <v>17.2</v>
      </c>
      <c r="I21" s="7">
        <v>2.5694637862519958</v>
      </c>
      <c r="J21" s="7">
        <v>4.0629999999999997</v>
      </c>
    </row>
    <row r="22" spans="1:10" ht="51.75" customHeight="1" x14ac:dyDescent="0.3">
      <c r="A22" s="2" t="s">
        <v>29</v>
      </c>
      <c r="B22" s="7">
        <v>11.16102158886075</v>
      </c>
      <c r="C22" s="7">
        <v>5.2411337753772367</v>
      </c>
      <c r="D22" s="7">
        <v>55373</v>
      </c>
      <c r="E22" s="7">
        <v>5.8014260238140212</v>
      </c>
      <c r="F22" s="7">
        <v>3.5218369901740747</v>
      </c>
      <c r="G22" s="7">
        <v>3.1984683210762737</v>
      </c>
      <c r="H22" s="7">
        <v>12.7</v>
      </c>
      <c r="I22" s="7">
        <v>12.454496265251954</v>
      </c>
      <c r="J22" s="7">
        <v>8.3379999999999992</v>
      </c>
    </row>
    <row r="23" spans="1:10" ht="51.75" customHeight="1" x14ac:dyDescent="0.3">
      <c r="A23" s="2" t="s">
        <v>30</v>
      </c>
      <c r="B23" s="7">
        <v>8.3744150304044069</v>
      </c>
      <c r="C23" s="7">
        <v>4.2400191415200696</v>
      </c>
      <c r="D23" s="7">
        <v>18949</v>
      </c>
      <c r="E23" s="7">
        <v>4.5245552506612228</v>
      </c>
      <c r="F23" s="7">
        <v>0.86223063376107156</v>
      </c>
      <c r="G23" s="7">
        <v>1.6274603212240226</v>
      </c>
      <c r="H23" s="7">
        <v>10.6</v>
      </c>
      <c r="I23" s="7">
        <v>3.3626994716681793</v>
      </c>
      <c r="J23" s="7">
        <v>1.5960000000000001</v>
      </c>
    </row>
    <row r="24" spans="1:10" ht="51.75" customHeight="1" x14ac:dyDescent="0.3">
      <c r="A24" s="2" t="s">
        <v>31</v>
      </c>
      <c r="B24" s="7">
        <v>9.2701059056596957</v>
      </c>
      <c r="C24" s="7">
        <v>4.4718198151970441</v>
      </c>
      <c r="D24" s="7">
        <v>25433</v>
      </c>
      <c r="E24" s="7">
        <v>4.8313167959601149</v>
      </c>
      <c r="F24" s="7">
        <v>5.3002759984298891</v>
      </c>
      <c r="G24" s="7">
        <v>3.720947382086143</v>
      </c>
      <c r="H24" s="7">
        <v>16.2</v>
      </c>
      <c r="I24" s="7">
        <v>61.905687349777494</v>
      </c>
      <c r="J24" s="7">
        <v>6.9729999999999999</v>
      </c>
    </row>
    <row r="25" spans="1:10" ht="51.75" customHeight="1" x14ac:dyDescent="0.3">
      <c r="A25" s="2" t="s">
        <v>32</v>
      </c>
      <c r="B25" s="7">
        <v>8.9643306157894056</v>
      </c>
      <c r="C25" s="7">
        <v>5.0313986494368335</v>
      </c>
      <c r="D25" s="7">
        <v>24192</v>
      </c>
      <c r="E25" s="7">
        <v>5.1026855728228329</v>
      </c>
      <c r="F25" s="7">
        <v>2.7542674944590622</v>
      </c>
      <c r="G25" s="7">
        <v>3.2233030471919433</v>
      </c>
      <c r="H25" s="7">
        <v>16.7</v>
      </c>
      <c r="I25" s="7">
        <v>7.0395836843674262</v>
      </c>
      <c r="J25" s="7">
        <v>3.819</v>
      </c>
    </row>
    <row r="26" spans="1:10" ht="51.75" customHeight="1" x14ac:dyDescent="0.3">
      <c r="A26" s="2" t="s">
        <v>33</v>
      </c>
      <c r="B26" s="7">
        <v>9.7525529357552774</v>
      </c>
      <c r="C26" s="7">
        <v>3.731523641039026</v>
      </c>
      <c r="D26" s="7">
        <v>25780</v>
      </c>
      <c r="E26" s="7">
        <v>4.9656976950268907</v>
      </c>
      <c r="F26" s="7">
        <v>1.2889546255747932</v>
      </c>
      <c r="G26" s="7">
        <v>2.6745808480676958</v>
      </c>
      <c r="H26" s="7">
        <v>16.600000000000001</v>
      </c>
      <c r="I26" s="7">
        <v>7.2825936344975819</v>
      </c>
      <c r="J26" s="7">
        <v>3.2029999999999998</v>
      </c>
    </row>
    <row r="27" spans="1:10" ht="51.75" customHeight="1" x14ac:dyDescent="0.3">
      <c r="A27" s="2" t="s">
        <v>34</v>
      </c>
      <c r="B27" s="7">
        <v>7.3000935237035245</v>
      </c>
      <c r="C27" s="7">
        <v>4.5251815299661278</v>
      </c>
      <c r="D27" s="7">
        <v>36838</v>
      </c>
      <c r="E27" s="7">
        <v>4.9554891233375962</v>
      </c>
      <c r="F27" s="7">
        <v>1.8479467200001689</v>
      </c>
      <c r="G27" s="7">
        <v>1.0103868685258066</v>
      </c>
      <c r="H27" s="7">
        <v>14.3</v>
      </c>
      <c r="I27" s="7">
        <v>7.3037894171435243</v>
      </c>
      <c r="J27" s="7">
        <v>2.3919999999999999</v>
      </c>
    </row>
    <row r="28" spans="1:10" ht="51.75" customHeight="1" x14ac:dyDescent="0.3">
      <c r="A28" s="2" t="s">
        <v>35</v>
      </c>
      <c r="B28" s="7">
        <v>8.1947891581608019</v>
      </c>
      <c r="C28" s="7">
        <v>5.0815632174216994</v>
      </c>
      <c r="D28" s="7">
        <v>32832</v>
      </c>
      <c r="E28" s="7">
        <v>5.1374200132440331</v>
      </c>
      <c r="F28" s="7">
        <v>4.2156072318742064</v>
      </c>
      <c r="G28" s="7">
        <v>2.9287931243446046</v>
      </c>
      <c r="H28" s="7">
        <v>14.1</v>
      </c>
      <c r="I28" s="7">
        <v>89.216301050564454</v>
      </c>
      <c r="J28" s="7">
        <v>15.663</v>
      </c>
    </row>
    <row r="29" spans="1:10" ht="51.75" customHeight="1" x14ac:dyDescent="0.3">
      <c r="A29" s="2" t="s">
        <v>36</v>
      </c>
      <c r="B29" s="7">
        <v>8.8932352016541394</v>
      </c>
      <c r="C29" s="7">
        <v>2.9412166721133643</v>
      </c>
      <c r="D29" s="7">
        <v>21860</v>
      </c>
      <c r="E29" s="7">
        <v>4.5379481565517557</v>
      </c>
      <c r="F29" s="7">
        <v>2.360925930298011</v>
      </c>
      <c r="G29" s="7">
        <v>4.1589574151091799</v>
      </c>
      <c r="H29" s="7">
        <v>17.3</v>
      </c>
      <c r="I29" s="7">
        <v>4.8958148238811381</v>
      </c>
      <c r="J29" s="7">
        <v>2.5179999999999998</v>
      </c>
    </row>
    <row r="30" spans="1:10" ht="51.75" customHeight="1" x14ac:dyDescent="0.3">
      <c r="A30" s="2" t="s">
        <v>37</v>
      </c>
      <c r="B30" s="7">
        <v>8.785429404615007</v>
      </c>
      <c r="C30" s="7">
        <v>5.3405798106118372</v>
      </c>
      <c r="D30" s="7">
        <v>29786</v>
      </c>
      <c r="E30" s="7">
        <v>5.21949709077969</v>
      </c>
      <c r="F30" s="7">
        <v>2.4031684852182034</v>
      </c>
      <c r="G30" s="7">
        <v>2.214612188685698</v>
      </c>
      <c r="H30" s="7">
        <v>17.3</v>
      </c>
      <c r="I30" s="7">
        <v>4.9264953946973158</v>
      </c>
      <c r="J30" s="7">
        <v>3.1150000000000002</v>
      </c>
    </row>
    <row r="31" spans="1:10" ht="51.75" customHeight="1" x14ac:dyDescent="0.3">
      <c r="A31" s="2" t="s">
        <v>38</v>
      </c>
      <c r="B31" s="7">
        <v>5.9095507944579291</v>
      </c>
      <c r="C31" s="7">
        <v>3.6768907364790131</v>
      </c>
      <c r="D31" s="7">
        <v>33149</v>
      </c>
      <c r="E31" s="7">
        <v>5.2243930823709501</v>
      </c>
      <c r="F31" s="7">
        <v>1.9396201489837963</v>
      </c>
      <c r="G31" s="7">
        <v>1.2528897719111549</v>
      </c>
      <c r="H31" s="7">
        <v>15</v>
      </c>
      <c r="I31" s="7">
        <v>11.223585781011643</v>
      </c>
      <c r="J31" s="7">
        <v>9.4459999999999997</v>
      </c>
    </row>
    <row r="32" spans="1:10" ht="51.75" customHeight="1" x14ac:dyDescent="0.3">
      <c r="A32" s="2" t="s">
        <v>39</v>
      </c>
      <c r="B32" s="7">
        <v>8.4268452132932943</v>
      </c>
      <c r="C32" s="7">
        <v>4.1748085460998006</v>
      </c>
      <c r="D32" s="7">
        <v>32226</v>
      </c>
      <c r="E32" s="7">
        <v>5.3718444230520559</v>
      </c>
      <c r="F32" s="7">
        <v>1.6164025345191742</v>
      </c>
      <c r="G32" s="7">
        <v>1.8418008879437924</v>
      </c>
      <c r="H32" s="7">
        <v>17.7</v>
      </c>
      <c r="I32" s="7">
        <v>28.906665325651229</v>
      </c>
      <c r="J32" s="7">
        <v>5.6669999999999998</v>
      </c>
    </row>
    <row r="33" spans="1:10" ht="51.75" customHeight="1" x14ac:dyDescent="0.3">
      <c r="A33" s="2" t="s">
        <v>40</v>
      </c>
      <c r="B33" s="7">
        <v>11.161282347723025</v>
      </c>
      <c r="C33" s="7">
        <v>6.3113961419046163</v>
      </c>
      <c r="D33" s="7">
        <v>70864</v>
      </c>
      <c r="E33" s="7">
        <v>6.3113961419046154</v>
      </c>
      <c r="F33" s="7">
        <v>4.3627162271230073</v>
      </c>
      <c r="G33" s="7">
        <v>2.9811894218673878</v>
      </c>
      <c r="H33" s="7">
        <v>12.5</v>
      </c>
      <c r="I33" s="7">
        <v>28.939350973249276</v>
      </c>
      <c r="J33" s="7">
        <v>19.222999999999999</v>
      </c>
    </row>
    <row r="34" spans="1:10" ht="51.75" customHeight="1" x14ac:dyDescent="0.3">
      <c r="A34" s="2" t="s">
        <v>41</v>
      </c>
      <c r="B34" s="7">
        <v>8.3406752427723294</v>
      </c>
      <c r="C34" s="7">
        <v>4.6134919271617338</v>
      </c>
      <c r="D34" s="7">
        <v>47046</v>
      </c>
      <c r="E34" s="7">
        <v>5.3299558403784326</v>
      </c>
      <c r="F34" s="7">
        <v>2.6268626580914196</v>
      </c>
      <c r="G34" s="7">
        <v>1.111137150817199</v>
      </c>
      <c r="H34" s="7">
        <v>14.6</v>
      </c>
      <c r="I34" s="7">
        <v>2.6178489136763998</v>
      </c>
      <c r="J34" s="7">
        <v>4.9320000000000004</v>
      </c>
    </row>
    <row r="35" spans="1:10" ht="51.75" customHeight="1" thickBot="1" x14ac:dyDescent="0.35">
      <c r="A35" s="2" t="s">
        <v>42</v>
      </c>
      <c r="B35" s="7">
        <v>10.480834158405587</v>
      </c>
      <c r="C35" s="7">
        <v>5.1741351240508209</v>
      </c>
      <c r="D35" s="7">
        <v>46355</v>
      </c>
      <c r="E35" s="7">
        <v>5.7320082465799205</v>
      </c>
      <c r="F35" s="7">
        <v>2.7617481313321708</v>
      </c>
      <c r="G35" s="7">
        <v>1.9953630248874932</v>
      </c>
      <c r="H35" s="7">
        <v>13.4</v>
      </c>
      <c r="I35" s="7">
        <v>27.479393906755099</v>
      </c>
      <c r="J35" s="7">
        <v>19.048999999999999</v>
      </c>
    </row>
    <row r="36" spans="1:10" ht="51.75" customHeight="1" thickBot="1" x14ac:dyDescent="0.35">
      <c r="A36" s="2" t="s">
        <v>43</v>
      </c>
      <c r="B36" s="7">
        <v>9.0356142839177789</v>
      </c>
      <c r="C36" s="7">
        <v>4.89841659463581</v>
      </c>
      <c r="D36" s="7">
        <v>33645</v>
      </c>
      <c r="E36" s="7">
        <v>5.5265574981335659</v>
      </c>
      <c r="F36" s="7">
        <v>2.7379684592400864</v>
      </c>
      <c r="G36" s="7">
        <v>2.0095415017120262</v>
      </c>
      <c r="H36" s="7">
        <v>17.3</v>
      </c>
      <c r="I36" s="7">
        <v>3.8872784752699365</v>
      </c>
      <c r="J36" s="7">
        <v>6.2119999999999997</v>
      </c>
    </row>
    <row r="37" spans="1:10" ht="51.75" customHeight="1" x14ac:dyDescent="0.3">
      <c r="A37" s="2" t="s">
        <v>44</v>
      </c>
      <c r="B37" s="7">
        <v>8.2307128443204327</v>
      </c>
      <c r="C37" s="7">
        <v>4.3041655916219987</v>
      </c>
      <c r="D37" s="7">
        <v>26268</v>
      </c>
      <c r="E37" s="7">
        <v>5.0918671945349567</v>
      </c>
      <c r="F37" s="7">
        <v>1.1960761866357281</v>
      </c>
      <c r="G37" s="7">
        <v>2.7526839095287974</v>
      </c>
      <c r="H37" s="7">
        <v>18.2</v>
      </c>
      <c r="I37" s="7">
        <v>10.815946087720226</v>
      </c>
      <c r="J37" s="7">
        <v>3.19</v>
      </c>
    </row>
    <row r="38" spans="1:10" ht="51.75" customHeight="1" x14ac:dyDescent="0.3">
      <c r="A38" s="2" t="s">
        <v>45</v>
      </c>
      <c r="B38" s="7">
        <v>9.5661794468180794</v>
      </c>
      <c r="C38" s="7">
        <v>5.6142118281987852</v>
      </c>
      <c r="D38" s="7">
        <v>31563</v>
      </c>
      <c r="E38" s="7">
        <v>5.1673487744546884</v>
      </c>
      <c r="F38" s="7">
        <v>3.1302001349224198</v>
      </c>
      <c r="G38" s="7">
        <v>1.7086575219248932</v>
      </c>
      <c r="H38" s="7">
        <v>15.3</v>
      </c>
      <c r="I38" s="7">
        <v>5.9149988756465035</v>
      </c>
      <c r="J38" s="7">
        <v>1.2210000000000001</v>
      </c>
    </row>
    <row r="39" spans="1:10" ht="51.75" customHeight="1" x14ac:dyDescent="0.3">
      <c r="A39" s="2" t="s">
        <v>46</v>
      </c>
      <c r="B39" s="7">
        <v>8.2464099887082138</v>
      </c>
      <c r="C39" s="7">
        <v>5.1877299464358506</v>
      </c>
      <c r="D39" s="7">
        <v>27354</v>
      </c>
      <c r="E39" s="7">
        <v>5.3244872134615981</v>
      </c>
      <c r="F39" s="7">
        <v>2.926711940239735</v>
      </c>
      <c r="G39" s="7">
        <v>2.0955257492116504</v>
      </c>
      <c r="H39" s="7">
        <v>15.5</v>
      </c>
      <c r="I39" s="7">
        <v>7.84358799984249</v>
      </c>
      <c r="J39" s="7">
        <v>4.6689999999999996</v>
      </c>
    </row>
    <row r="40" spans="1:10" ht="51.75" customHeight="1" x14ac:dyDescent="0.3">
      <c r="A40" s="2" t="s">
        <v>47</v>
      </c>
      <c r="B40" s="7">
        <v>7.9264980425701959</v>
      </c>
      <c r="C40" s="7">
        <v>4.7010574907851987</v>
      </c>
      <c r="D40" s="7">
        <v>24719</v>
      </c>
      <c r="E40" s="7">
        <v>4.9003386218278919</v>
      </c>
      <c r="F40" s="7">
        <v>2.7576762259171614</v>
      </c>
      <c r="G40" s="7">
        <v>2.8154313317807094</v>
      </c>
      <c r="H40" s="7">
        <v>16.2</v>
      </c>
      <c r="I40" s="7">
        <v>21.06760573346903</v>
      </c>
      <c r="J40" s="7">
        <v>3.9929999999999999</v>
      </c>
    </row>
    <row r="41" spans="1:10" ht="51.75" customHeight="1" x14ac:dyDescent="0.3">
      <c r="A41" s="2" t="s">
        <v>48</v>
      </c>
      <c r="B41" s="7">
        <v>7.9265906824693593</v>
      </c>
      <c r="C41" s="7">
        <v>4.5957957654727695</v>
      </c>
      <c r="D41" s="7">
        <v>26843</v>
      </c>
      <c r="E41" s="7">
        <v>4.8987227979238277</v>
      </c>
      <c r="F41" s="7">
        <v>0.98170797553583722</v>
      </c>
      <c r="G41" s="7">
        <v>1.3800009256103769</v>
      </c>
      <c r="H41" s="7">
        <v>18.100000000000001</v>
      </c>
      <c r="I41" s="7">
        <v>3.8146367049392533</v>
      </c>
      <c r="J41" s="7">
        <v>1.25</v>
      </c>
    </row>
    <row r="42" spans="1:10" ht="51.75" customHeight="1" x14ac:dyDescent="0.3">
      <c r="A42" s="2" t="s">
        <v>49</v>
      </c>
      <c r="B42" s="7">
        <v>8.1684800074173189</v>
      </c>
      <c r="C42" s="7">
        <v>4.5635371184186022</v>
      </c>
      <c r="D42" s="7">
        <v>24118</v>
      </c>
      <c r="E42" s="7">
        <v>5.1858376345665942</v>
      </c>
      <c r="F42" s="7">
        <v>1.8857591398423976</v>
      </c>
      <c r="G42" s="7">
        <v>2.2102668584902769</v>
      </c>
      <c r="H42" s="7">
        <v>17.399999999999999</v>
      </c>
      <c r="I42" s="7">
        <v>2.5614894982859235</v>
      </c>
      <c r="J42" s="7">
        <v>1.2749999999999999</v>
      </c>
    </row>
    <row r="43" spans="1:10" ht="51.75" customHeight="1" x14ac:dyDescent="0.3">
      <c r="A43" s="2" t="s">
        <v>50</v>
      </c>
      <c r="B43" s="7">
        <v>7.5051603848390753</v>
      </c>
      <c r="C43" s="7">
        <v>5.0899358992924588</v>
      </c>
      <c r="D43" s="7">
        <v>30215</v>
      </c>
      <c r="E43" s="7">
        <v>4.8789804629434661</v>
      </c>
      <c r="F43" s="7">
        <v>3.4050320894920709</v>
      </c>
      <c r="G43" s="7">
        <v>2.7056306706504238</v>
      </c>
      <c r="H43" s="7">
        <v>15.5</v>
      </c>
      <c r="I43" s="7">
        <v>10.990034606084754</v>
      </c>
      <c r="J43" s="7">
        <v>6.1260000000000003</v>
      </c>
    </row>
    <row r="44" spans="1:10" ht="51.75" customHeight="1" x14ac:dyDescent="0.3">
      <c r="A44" s="2" t="s">
        <v>51</v>
      </c>
      <c r="B44" s="7">
        <v>9.8332158873034121</v>
      </c>
      <c r="C44" s="7">
        <v>5.1563375974036099</v>
      </c>
      <c r="D44" s="7">
        <v>37304</v>
      </c>
      <c r="E44" s="7">
        <v>5.3885421050736149</v>
      </c>
      <c r="F44" s="7">
        <v>5.590108517981605</v>
      </c>
      <c r="G44" s="7">
        <v>2.6596016295166329</v>
      </c>
      <c r="H44" s="7">
        <v>15.3</v>
      </c>
      <c r="I44" s="7">
        <v>9.1215520721295995</v>
      </c>
      <c r="J44" s="7">
        <v>4.6230000000000002</v>
      </c>
    </row>
    <row r="45" spans="1:10" ht="51.75" customHeight="1" x14ac:dyDescent="0.3">
      <c r="A45" s="2" t="s">
        <v>52</v>
      </c>
      <c r="B45" s="7">
        <v>9.5598392053006087</v>
      </c>
      <c r="C45" s="7">
        <v>3.2834904597539754</v>
      </c>
      <c r="D45" s="7">
        <v>26436</v>
      </c>
      <c r="E45" s="7">
        <v>5.1399442900574401</v>
      </c>
      <c r="F45" s="7">
        <v>1.6327650222545871</v>
      </c>
      <c r="G45" s="7">
        <v>2.382204167469443</v>
      </c>
      <c r="H45" s="7">
        <v>18.899999999999999</v>
      </c>
      <c r="I45" s="7">
        <v>5.9759199814517894</v>
      </c>
      <c r="J45" s="7">
        <v>1.9330000000000001</v>
      </c>
    </row>
    <row r="46" spans="1:10" ht="51.75" customHeight="1" x14ac:dyDescent="0.3">
      <c r="A46" s="2" t="s">
        <v>53</v>
      </c>
      <c r="B46" s="7">
        <v>6.7923664682501128</v>
      </c>
      <c r="C46" s="7">
        <v>3.9381043986294357</v>
      </c>
      <c r="D46" s="7">
        <v>23927</v>
      </c>
      <c r="E46" s="7">
        <v>4.3591188491408071</v>
      </c>
      <c r="F46" s="7">
        <v>1.0795242320804375</v>
      </c>
      <c r="G46" s="7">
        <v>1.2500890607491466</v>
      </c>
      <c r="H46" s="7">
        <v>13.1</v>
      </c>
      <c r="I46" s="7">
        <v>1.6192863481206563</v>
      </c>
      <c r="J46" s="7">
        <v>1.405</v>
      </c>
    </row>
    <row r="47" spans="1:10" ht="51.75" customHeight="1" x14ac:dyDescent="0.3">
      <c r="A47" s="2" t="s">
        <v>54</v>
      </c>
      <c r="B47" s="7">
        <v>7.2763570338117995</v>
      </c>
      <c r="C47" s="7">
        <v>4.5528044010442539</v>
      </c>
      <c r="D47" s="7">
        <v>30293</v>
      </c>
      <c r="E47" s="7">
        <v>4.3992375859296668</v>
      </c>
      <c r="F47" s="7">
        <v>4.0650039295037983</v>
      </c>
      <c r="G47" s="7">
        <v>6.1742893018129914</v>
      </c>
      <c r="H47" s="7">
        <v>11.3</v>
      </c>
      <c r="I47" s="7">
        <v>3.0713363022917588</v>
      </c>
      <c r="J47" s="7">
        <v>3.3170000000000002</v>
      </c>
    </row>
    <row r="48" spans="1:10" ht="51.75" customHeight="1" thickBot="1" x14ac:dyDescent="0.35">
      <c r="A48" s="2" t="s">
        <v>55</v>
      </c>
      <c r="B48" s="7">
        <v>7.9916481965243147</v>
      </c>
      <c r="C48" s="7">
        <v>4.4950677971693445</v>
      </c>
      <c r="D48" s="7">
        <v>21677</v>
      </c>
      <c r="E48" s="7">
        <v>4.7822422702829162</v>
      </c>
      <c r="F48" s="7">
        <v>2.7992637936222775</v>
      </c>
      <c r="G48" s="7">
        <v>2.674046725711138</v>
      </c>
      <c r="H48" s="7">
        <v>14.9</v>
      </c>
      <c r="I48" s="7">
        <v>11.029599215406348</v>
      </c>
      <c r="J48" s="7">
        <v>5.9569999999999999</v>
      </c>
    </row>
    <row r="49" spans="1:10" ht="51.75" customHeight="1" thickBot="1" x14ac:dyDescent="0.35">
      <c r="A49" s="2" t="s">
        <v>56</v>
      </c>
      <c r="B49" s="7">
        <v>6.9553871917790637</v>
      </c>
      <c r="C49" s="7">
        <v>4.108503025824831</v>
      </c>
      <c r="D49" s="7">
        <v>26092</v>
      </c>
      <c r="E49" s="7">
        <v>4.3212030898884422</v>
      </c>
      <c r="F49" s="7">
        <v>0.34868862961247693</v>
      </c>
      <c r="G49" s="7">
        <v>0.23362138184035955</v>
      </c>
      <c r="H49" s="7">
        <v>6.2</v>
      </c>
      <c r="I49" s="7">
        <v>0.31698966328406997</v>
      </c>
      <c r="J49" s="7">
        <v>0.25600000000000001</v>
      </c>
    </row>
    <row r="50" spans="1:10" ht="51.75" customHeight="1" x14ac:dyDescent="0.3">
      <c r="A50" s="2" t="s">
        <v>57</v>
      </c>
      <c r="B50" s="7">
        <v>4.7923962935748303</v>
      </c>
      <c r="C50" s="7">
        <v>4.4030498802378064</v>
      </c>
      <c r="D50" s="7">
        <v>27661</v>
      </c>
      <c r="E50" s="7">
        <v>5.0710461776297588</v>
      </c>
      <c r="F50" s="7">
        <v>0</v>
      </c>
      <c r="G50" s="7">
        <v>0.3149125401990629</v>
      </c>
      <c r="H50" s="7">
        <v>3.7</v>
      </c>
      <c r="I50" s="7">
        <v>0.34354095294443227</v>
      </c>
      <c r="J50" s="7">
        <v>0.122</v>
      </c>
    </row>
    <row r="51" spans="1:10" ht="51.75" customHeight="1" x14ac:dyDescent="0.3">
      <c r="A51" s="2" t="s">
        <v>58</v>
      </c>
      <c r="B51" s="7">
        <v>7.8051114508610659</v>
      </c>
      <c r="C51" s="7">
        <v>5.0314559448558418</v>
      </c>
      <c r="D51" s="7">
        <v>16877</v>
      </c>
      <c r="E51" s="7">
        <v>5.038932105249387</v>
      </c>
      <c r="F51" s="7">
        <v>1.8690400983862707</v>
      </c>
      <c r="G51" s="7">
        <v>2.5680610951827361</v>
      </c>
      <c r="H51" s="7">
        <v>11.1</v>
      </c>
      <c r="I51" s="7">
        <v>0.93452004919313536</v>
      </c>
      <c r="J51" s="7">
        <v>1.1519999999999999</v>
      </c>
    </row>
    <row r="52" spans="1:10" ht="51.75" customHeight="1" x14ac:dyDescent="0.3">
      <c r="A52" s="2" t="s">
        <v>59</v>
      </c>
      <c r="B52" s="7">
        <v>7.9225439781694336</v>
      </c>
      <c r="C52" s="7">
        <v>5.3480906552821939</v>
      </c>
      <c r="D52" s="7">
        <v>19811</v>
      </c>
      <c r="E52" s="7">
        <v>4.8883075666685478</v>
      </c>
      <c r="F52" s="7">
        <v>2.1578267696669311</v>
      </c>
      <c r="G52" s="7">
        <v>3.6135299058191608</v>
      </c>
      <c r="H52" s="7">
        <v>16.5</v>
      </c>
      <c r="I52" s="7">
        <v>21.395682354620572</v>
      </c>
      <c r="J52" s="7">
        <v>5.27</v>
      </c>
    </row>
    <row r="53" spans="1:10" ht="51.75" customHeight="1" x14ac:dyDescent="0.3">
      <c r="A53" s="2" t="s">
        <v>60</v>
      </c>
      <c r="B53" s="7">
        <v>9.7621039631079363</v>
      </c>
      <c r="C53" s="7">
        <v>5.1667812073584924</v>
      </c>
      <c r="D53" s="7">
        <v>32583</v>
      </c>
      <c r="E53" s="7">
        <v>5.1007958088066854</v>
      </c>
      <c r="F53" s="7">
        <v>3.4860210555671758</v>
      </c>
      <c r="G53" s="7">
        <v>4.7521937032499677</v>
      </c>
      <c r="H53" s="7">
        <v>13.4</v>
      </c>
      <c r="I53" s="7">
        <v>43.625063495383507</v>
      </c>
      <c r="J53" s="7">
        <v>13.461</v>
      </c>
    </row>
    <row r="54" spans="1:10" ht="51.75" customHeight="1" x14ac:dyDescent="0.3">
      <c r="A54" s="2" t="s">
        <v>61</v>
      </c>
      <c r="B54" s="7">
        <v>8.3455808768272952</v>
      </c>
      <c r="C54" s="7">
        <v>4.5664897704186309</v>
      </c>
      <c r="D54" s="7">
        <v>36677</v>
      </c>
      <c r="E54" s="7">
        <v>4.8997215323168799</v>
      </c>
      <c r="F54" s="7">
        <v>1.8483536713848976</v>
      </c>
      <c r="G54" s="7">
        <v>1.3265898350053893</v>
      </c>
      <c r="H54" s="7">
        <v>16.100000000000001</v>
      </c>
      <c r="I54" s="7">
        <v>1.9275688287299646</v>
      </c>
      <c r="J54" s="7">
        <v>2.1890000000000001</v>
      </c>
    </row>
    <row r="55" spans="1:10" ht="51.75" customHeight="1" x14ac:dyDescent="0.3">
      <c r="A55" s="2" t="s">
        <v>62</v>
      </c>
      <c r="B55" s="7">
        <v>8.153802573315641</v>
      </c>
      <c r="C55" s="7">
        <v>3.6631729608038999</v>
      </c>
      <c r="D55" s="7">
        <v>22950</v>
      </c>
      <c r="E55" s="7">
        <v>4.9274670880980418</v>
      </c>
      <c r="F55" s="7">
        <v>2.9818257719201466</v>
      </c>
      <c r="G55" s="7">
        <v>2.109641733633504</v>
      </c>
      <c r="H55" s="7">
        <v>14.3</v>
      </c>
      <c r="I55" s="7">
        <v>8.2000208727804029</v>
      </c>
      <c r="J55" s="7">
        <v>4.2530000000000001</v>
      </c>
    </row>
    <row r="56" spans="1:10" ht="51.75" customHeight="1" x14ac:dyDescent="0.3">
      <c r="A56" s="2" t="s">
        <v>63</v>
      </c>
      <c r="B56" s="7">
        <v>8.1571413341099568</v>
      </c>
      <c r="C56" s="7">
        <v>5.5269378086231162</v>
      </c>
      <c r="D56" s="7">
        <v>21264</v>
      </c>
      <c r="E56" s="7">
        <v>5.4684310569439711</v>
      </c>
      <c r="F56" s="7">
        <v>1.4301650410457367</v>
      </c>
      <c r="G56" s="7">
        <v>2.1556487618671194</v>
      </c>
      <c r="H56" s="7">
        <v>16.399999999999999</v>
      </c>
      <c r="I56" s="7">
        <v>7.7098897212738349</v>
      </c>
      <c r="J56" s="7">
        <v>3.0129999999999999</v>
      </c>
    </row>
    <row r="57" spans="1:10" ht="51.75" customHeight="1" x14ac:dyDescent="0.3">
      <c r="A57" s="2" t="s">
        <v>64</v>
      </c>
      <c r="B57" s="7">
        <v>8.5791761648720204</v>
      </c>
      <c r="C57" s="7">
        <v>5.9765501172090314</v>
      </c>
      <c r="D57" s="7">
        <v>20631</v>
      </c>
      <c r="E57" s="7">
        <v>5.0538192376264215</v>
      </c>
      <c r="F57" s="7">
        <v>7.8745086003767648</v>
      </c>
      <c r="G57" s="7">
        <v>3.9756172908056024</v>
      </c>
      <c r="H57" s="7">
        <v>9.1999999999999993</v>
      </c>
      <c r="I57" s="7">
        <v>28.903484772921384</v>
      </c>
      <c r="J57" s="7">
        <v>17.878</v>
      </c>
    </row>
    <row r="58" spans="1:10" ht="51.75" customHeight="1" x14ac:dyDescent="0.3">
      <c r="A58" s="2" t="s">
        <v>65</v>
      </c>
      <c r="B58" s="7">
        <v>9.7109967804512021</v>
      </c>
      <c r="C58" s="7">
        <v>7.0483979327413868</v>
      </c>
      <c r="D58" s="7">
        <v>46338</v>
      </c>
      <c r="E58" s="7">
        <v>4.5603003748869382</v>
      </c>
      <c r="F58" s="7">
        <v>0.29083548309227919</v>
      </c>
      <c r="G58" s="7">
        <v>0.41007803116011365</v>
      </c>
      <c r="H58" s="7">
        <v>12</v>
      </c>
      <c r="I58" s="7">
        <v>1.4687191896160099</v>
      </c>
      <c r="J58" s="7">
        <v>1.5109999999999999</v>
      </c>
    </row>
    <row r="59" spans="1:10" ht="51.75" customHeight="1" x14ac:dyDescent="0.3">
      <c r="A59" s="2" t="s">
        <v>66</v>
      </c>
      <c r="B59" s="7">
        <v>6.4050182162484823</v>
      </c>
      <c r="C59" s="7">
        <v>4.4411110882407421</v>
      </c>
      <c r="D59" s="7">
        <v>35635</v>
      </c>
      <c r="E59" s="7">
        <v>5.2243068563077619</v>
      </c>
      <c r="F59" s="7">
        <v>1.6209373649218861</v>
      </c>
      <c r="G59" s="7">
        <v>1.9994133750488854</v>
      </c>
      <c r="H59" s="7">
        <v>13.9</v>
      </c>
      <c r="I59" s="7">
        <v>8.3542597204783551</v>
      </c>
      <c r="J59" s="7">
        <v>7.8490000000000002</v>
      </c>
    </row>
    <row r="60" spans="1:10" ht="51.75" customHeight="1" x14ac:dyDescent="0.3">
      <c r="A60" s="2" t="s">
        <v>67</v>
      </c>
      <c r="B60" s="7">
        <v>10.603937230465718</v>
      </c>
      <c r="C60" s="7">
        <v>5.0252918638990973</v>
      </c>
      <c r="D60" s="7">
        <v>18972</v>
      </c>
      <c r="E60" s="7">
        <v>3.8343788907668155</v>
      </c>
      <c r="F60" s="7">
        <v>10.225010375378174</v>
      </c>
      <c r="G60" s="7">
        <v>6.5109257243216909</v>
      </c>
      <c r="H60" s="7">
        <v>9.1999999999999993</v>
      </c>
      <c r="I60" s="7">
        <v>1.5938986761618921</v>
      </c>
      <c r="J60" s="7">
        <v>2.6360000000000001</v>
      </c>
    </row>
    <row r="61" spans="1:10" ht="51.75" customHeight="1" x14ac:dyDescent="0.3">
      <c r="A61" s="2" t="s">
        <v>68</v>
      </c>
      <c r="B61" s="7">
        <v>7.5409414062795745</v>
      </c>
      <c r="C61" s="7">
        <v>4.0335708174653044</v>
      </c>
      <c r="D61" s="7">
        <v>23837</v>
      </c>
      <c r="E61" s="7">
        <v>4.7604085433717698</v>
      </c>
      <c r="F61" s="7">
        <v>4.9212971024916898</v>
      </c>
      <c r="G61" s="7">
        <v>4.5048796553577786</v>
      </c>
      <c r="H61" s="7">
        <v>14</v>
      </c>
      <c r="I61" s="7">
        <v>20.858728488253242</v>
      </c>
      <c r="J61" s="7">
        <v>6.3440000000000003</v>
      </c>
    </row>
    <row r="62" spans="1:10" ht="51.75" customHeight="1" x14ac:dyDescent="0.3">
      <c r="A62" s="2" t="s">
        <v>69</v>
      </c>
      <c r="B62" s="7">
        <v>7.8858557026966132</v>
      </c>
      <c r="C62" s="7">
        <v>3.9023238273328942</v>
      </c>
      <c r="D62" s="7">
        <v>31427</v>
      </c>
      <c r="E62" s="7">
        <v>5.1368307414632151</v>
      </c>
      <c r="F62" s="7">
        <v>1.8554954594580269</v>
      </c>
      <c r="G62" s="7">
        <v>1.242459037527998</v>
      </c>
      <c r="H62" s="7">
        <v>15.4</v>
      </c>
      <c r="I62" s="7">
        <v>4.2170351351318782</v>
      </c>
      <c r="J62" s="7">
        <v>1.726</v>
      </c>
    </row>
    <row r="63" spans="1:10" ht="51.75" customHeight="1" x14ac:dyDescent="0.3">
      <c r="A63" s="2" t="s">
        <v>70</v>
      </c>
      <c r="B63" s="7">
        <v>7.8083913219183012</v>
      </c>
      <c r="C63" s="7">
        <v>5.4740855149404801</v>
      </c>
      <c r="D63" s="7">
        <v>27312</v>
      </c>
      <c r="E63" s="7">
        <v>4.7950147347287499</v>
      </c>
      <c r="F63" s="7">
        <v>2.2143612398208581</v>
      </c>
      <c r="G63" s="7">
        <v>1.4467160100162939</v>
      </c>
      <c r="H63" s="7">
        <v>17.899999999999999</v>
      </c>
      <c r="I63" s="7">
        <v>7.0675029570949048</v>
      </c>
      <c r="J63" s="7">
        <v>2.5870000000000002</v>
      </c>
    </row>
    <row r="64" spans="1:10" ht="51.75" customHeight="1" x14ac:dyDescent="0.3">
      <c r="A64" s="2" t="s">
        <v>71</v>
      </c>
      <c r="B64" s="7">
        <v>7.5154741628613699</v>
      </c>
      <c r="C64" s="7">
        <v>4.9814501775094984</v>
      </c>
      <c r="D64" s="7">
        <v>29893</v>
      </c>
      <c r="E64" s="7">
        <v>5.3911120626571787</v>
      </c>
      <c r="F64" s="7">
        <v>1.8853394090259825</v>
      </c>
      <c r="G64" s="7">
        <v>1.6325761085955501</v>
      </c>
      <c r="H64" s="7">
        <v>16.600000000000001</v>
      </c>
      <c r="I64" s="7">
        <v>8.1580873071920905</v>
      </c>
      <c r="J64" s="7">
        <v>6.2729999999999997</v>
      </c>
    </row>
    <row r="65" spans="1:10" ht="51.75" customHeight="1" x14ac:dyDescent="0.3">
      <c r="A65" s="2" t="s">
        <v>72</v>
      </c>
      <c r="B65" s="7">
        <v>9.8588490402447366</v>
      </c>
      <c r="C65" s="7">
        <v>5.2242313389404602</v>
      </c>
      <c r="D65" s="7">
        <v>24046</v>
      </c>
      <c r="E65" s="7">
        <v>4.9565721984020197</v>
      </c>
      <c r="F65" s="7">
        <v>3.1813685483966752</v>
      </c>
      <c r="G65" s="7">
        <v>2.075524840973991</v>
      </c>
      <c r="H65" s="7">
        <v>16.399999999999999</v>
      </c>
      <c r="I65" s="7">
        <v>5.374391934424783</v>
      </c>
      <c r="J65" s="7">
        <v>2.6110000000000002</v>
      </c>
    </row>
    <row r="66" spans="1:10" ht="51.75" customHeight="1" x14ac:dyDescent="0.3">
      <c r="A66" s="2" t="s">
        <v>73</v>
      </c>
      <c r="B66" s="7">
        <v>11.554975454712551</v>
      </c>
      <c r="C66" s="7">
        <v>6.4745036730158789</v>
      </c>
      <c r="D66" s="7">
        <v>60770</v>
      </c>
      <c r="E66" s="7">
        <v>5.6814544192876193</v>
      </c>
      <c r="F66" s="7">
        <v>5.3696043221184331</v>
      </c>
      <c r="G66" s="7">
        <v>3.9342677821675442</v>
      </c>
      <c r="H66" s="7">
        <v>13.6</v>
      </c>
      <c r="I66" s="7">
        <v>13.13487826487432</v>
      </c>
      <c r="J66" s="7">
        <v>15.49</v>
      </c>
    </row>
    <row r="67" spans="1:10" ht="51.75" customHeight="1" x14ac:dyDescent="0.3">
      <c r="A67" s="2" t="s">
        <v>74</v>
      </c>
      <c r="B67" s="7">
        <v>8.7872006278214645</v>
      </c>
      <c r="C67" s="7">
        <v>4.567851748522207</v>
      </c>
      <c r="D67" s="7">
        <v>37374</v>
      </c>
      <c r="E67" s="7">
        <v>4.9738517241152724</v>
      </c>
      <c r="F67" s="7">
        <v>3.1916761087084877</v>
      </c>
      <c r="G67" s="7">
        <v>2.5761050474480203</v>
      </c>
      <c r="H67" s="7">
        <v>15.7</v>
      </c>
      <c r="I67" s="7">
        <v>18.396727217768998</v>
      </c>
      <c r="J67" s="7">
        <v>6.2770000000000001</v>
      </c>
    </row>
    <row r="68" spans="1:10" ht="51.75" customHeight="1" x14ac:dyDescent="0.3">
      <c r="A68" s="2" t="s">
        <v>75</v>
      </c>
      <c r="B68" s="7">
        <v>9.5679457310168061</v>
      </c>
      <c r="C68" s="7">
        <v>5.1702563888103246</v>
      </c>
      <c r="D68" s="7">
        <v>28152</v>
      </c>
      <c r="E68" s="7">
        <v>5.2979170403858866</v>
      </c>
      <c r="F68" s="7">
        <v>3.411620861071095</v>
      </c>
      <c r="G68" s="7">
        <v>2.4189492427852475</v>
      </c>
      <c r="H68" s="7">
        <v>17</v>
      </c>
      <c r="I68" s="7">
        <v>6.3940378073622783</v>
      </c>
      <c r="J68" s="7">
        <v>2.375</v>
      </c>
    </row>
    <row r="69" spans="1:10" ht="51.75" customHeight="1" x14ac:dyDescent="0.3">
      <c r="A69" s="2" t="s">
        <v>76</v>
      </c>
      <c r="B69" s="7">
        <v>8.9925188953786659</v>
      </c>
      <c r="C69" s="7">
        <v>4.6343317140294742</v>
      </c>
      <c r="D69" s="7">
        <v>23911</v>
      </c>
      <c r="E69" s="7">
        <v>4.9450393172929479</v>
      </c>
      <c r="F69" s="7">
        <v>1.4401279409662755</v>
      </c>
      <c r="G69" s="7">
        <v>0.96812600831457862</v>
      </c>
      <c r="H69" s="7">
        <v>12.9</v>
      </c>
      <c r="I69" s="7">
        <v>3.9531511979524256</v>
      </c>
      <c r="J69" s="7">
        <v>2.077</v>
      </c>
    </row>
    <row r="70" spans="1:10" ht="51.75" customHeight="1" x14ac:dyDescent="0.3">
      <c r="A70" s="2" t="s">
        <v>77</v>
      </c>
      <c r="B70" s="7">
        <v>7.5058396902922295</v>
      </c>
      <c r="C70" s="7">
        <v>4.3093239027099433</v>
      </c>
      <c r="D70" s="7">
        <v>27889</v>
      </c>
      <c r="E70" s="7">
        <v>5.1423986017412897</v>
      </c>
      <c r="F70" s="7">
        <v>2.654404678286153</v>
      </c>
      <c r="G70" s="7">
        <v>2.4655335761773305</v>
      </c>
      <c r="H70" s="7">
        <v>17.8</v>
      </c>
      <c r="I70" s="7">
        <v>7.0443816462209448</v>
      </c>
      <c r="J70" s="7">
        <v>3.2469999999999999</v>
      </c>
    </row>
    <row r="71" spans="1:10" ht="51.75" customHeight="1" x14ac:dyDescent="0.3">
      <c r="A71" s="2" t="s">
        <v>78</v>
      </c>
      <c r="B71" s="7">
        <v>9.325318345110027</v>
      </c>
      <c r="C71" s="7">
        <v>4.6528927368645503</v>
      </c>
      <c r="D71" s="7">
        <v>27681</v>
      </c>
      <c r="E71" s="7">
        <v>5.2714336639271817</v>
      </c>
      <c r="F71" s="7">
        <v>2.2788349944412705</v>
      </c>
      <c r="G71" s="7">
        <v>1.9435207024020549</v>
      </c>
      <c r="H71" s="7">
        <v>18.399999999999999</v>
      </c>
      <c r="I71" s="7">
        <v>7.8619807308223821</v>
      </c>
      <c r="J71" s="7">
        <v>3.3980000000000001</v>
      </c>
    </row>
    <row r="72" spans="1:10" ht="51.75" customHeight="1" x14ac:dyDescent="0.3">
      <c r="A72" s="2" t="s">
        <v>79</v>
      </c>
      <c r="B72" s="7">
        <v>9.0502395926924226</v>
      </c>
      <c r="C72" s="7">
        <v>5.3225142258161124</v>
      </c>
      <c r="D72" s="7">
        <v>28857</v>
      </c>
      <c r="E72" s="7">
        <v>5.1231656184486365</v>
      </c>
      <c r="F72" s="7">
        <v>3.0884995507637014</v>
      </c>
      <c r="G72" s="7">
        <v>2.7431491464510334</v>
      </c>
      <c r="H72" s="7">
        <v>13.3</v>
      </c>
      <c r="I72" s="7">
        <v>16.528152141359687</v>
      </c>
      <c r="J72" s="7">
        <v>5.5529999999999999</v>
      </c>
    </row>
    <row r="73" spans="1:10" ht="51.75" customHeight="1" x14ac:dyDescent="0.3">
      <c r="A73" s="2" t="s">
        <v>80</v>
      </c>
      <c r="B73" s="7">
        <v>8.7215274972710279</v>
      </c>
      <c r="C73" s="7">
        <v>4.0406948709311763</v>
      </c>
      <c r="D73" s="7">
        <v>29385</v>
      </c>
      <c r="E73" s="7">
        <v>5.5466958129679611</v>
      </c>
      <c r="F73" s="7">
        <v>2.3760571707308893</v>
      </c>
      <c r="G73" s="7">
        <v>1.3208082507886414</v>
      </c>
      <c r="H73" s="7">
        <v>18.7</v>
      </c>
      <c r="I73" s="7">
        <v>8.330176904444766</v>
      </c>
      <c r="J73" s="7">
        <v>3.1930000000000001</v>
      </c>
    </row>
    <row r="74" spans="1:10" ht="51.75" customHeight="1" x14ac:dyDescent="0.3">
      <c r="A74" s="2" t="s">
        <v>81</v>
      </c>
      <c r="B74" s="7">
        <v>7.1718625990044274</v>
      </c>
      <c r="C74" s="7">
        <v>2.2438990056354853</v>
      </c>
      <c r="D74" s="7">
        <v>50059</v>
      </c>
      <c r="E74" s="7">
        <v>1.9195526488986143</v>
      </c>
      <c r="F74" s="7">
        <v>1.3394060075773613</v>
      </c>
      <c r="G74" s="7">
        <v>1.1589801394978225</v>
      </c>
      <c r="H74" s="7">
        <v>9.3000000000000007</v>
      </c>
      <c r="I74" s="7">
        <v>57.331829696889791</v>
      </c>
      <c r="J74" s="7">
        <v>14.253</v>
      </c>
    </row>
    <row r="75" spans="1:10" ht="51.75" customHeight="1" x14ac:dyDescent="0.3">
      <c r="A75" s="2" t="s">
        <v>82</v>
      </c>
      <c r="B75" s="7">
        <v>7.7207272609617945</v>
      </c>
      <c r="C75" s="7">
        <v>5.1559143372705405</v>
      </c>
      <c r="D75" s="7">
        <v>25449</v>
      </c>
      <c r="E75" s="7">
        <v>5.104011421337761</v>
      </c>
      <c r="F75" s="7">
        <v>3.0332872947728373</v>
      </c>
      <c r="G75" s="7">
        <v>3.7545356070854892</v>
      </c>
      <c r="H75" s="7">
        <v>14.1</v>
      </c>
      <c r="I75" s="7">
        <v>8.8234957085725423</v>
      </c>
      <c r="J75" s="7">
        <v>2.915</v>
      </c>
    </row>
    <row r="76" spans="1:10" ht="51.75" customHeight="1" x14ac:dyDescent="0.3">
      <c r="A76" s="2" t="s">
        <v>83</v>
      </c>
      <c r="B76" s="7">
        <v>8.2273939962304965</v>
      </c>
      <c r="C76" s="7">
        <v>4.3514733403668577</v>
      </c>
      <c r="D76" s="7">
        <v>24590</v>
      </c>
      <c r="E76" s="7">
        <v>5.0623082096854777</v>
      </c>
      <c r="F76" s="7">
        <v>2.743573179826257</v>
      </c>
      <c r="G76" s="7">
        <v>2.1241907498351775</v>
      </c>
      <c r="H76" s="7">
        <v>16.8</v>
      </c>
      <c r="I76" s="7">
        <v>2.5523544430504876</v>
      </c>
      <c r="J76" s="7">
        <v>2.9889999999999999</v>
      </c>
    </row>
    <row r="77" spans="1:10" ht="51.75" customHeight="1" x14ac:dyDescent="0.3">
      <c r="A77" s="2" t="s">
        <v>84</v>
      </c>
      <c r="B77" s="7">
        <v>8.30282391527561</v>
      </c>
      <c r="C77" s="7">
        <v>5.7601370478180725</v>
      </c>
      <c r="D77" s="7">
        <v>41740</v>
      </c>
      <c r="E77" s="7">
        <v>5.4635801123527132</v>
      </c>
      <c r="F77" s="7">
        <v>4.0824720986140397</v>
      </c>
      <c r="G77" s="7">
        <v>2.6251065871842729</v>
      </c>
      <c r="H77" s="7">
        <v>15.4</v>
      </c>
      <c r="I77" s="7">
        <v>9.3434691615449612</v>
      </c>
      <c r="J77" s="7">
        <v>6.0140000000000002</v>
      </c>
    </row>
    <row r="78" spans="1:10" ht="51.75" customHeight="1" x14ac:dyDescent="0.3">
      <c r="A78" s="2" t="s">
        <v>85</v>
      </c>
      <c r="B78" s="7">
        <v>7.2107759866357464</v>
      </c>
      <c r="C78" s="7">
        <v>5.7011886385049326</v>
      </c>
      <c r="D78" s="7">
        <v>54443</v>
      </c>
      <c r="E78" s="7">
        <v>5.3963342285127567</v>
      </c>
      <c r="F78" s="7">
        <v>1.938380641568749</v>
      </c>
      <c r="G78" s="7">
        <v>2.0223771360367282</v>
      </c>
      <c r="H78" s="7">
        <v>7.6</v>
      </c>
      <c r="I78" s="7">
        <v>67.091465721206831</v>
      </c>
      <c r="J78" s="7">
        <v>17.713999999999999</v>
      </c>
    </row>
    <row r="79" spans="1:10" ht="51.75" customHeight="1" x14ac:dyDescent="0.3">
      <c r="A79" s="2" t="s">
        <v>86</v>
      </c>
      <c r="B79" s="7">
        <v>8.0521264773036929</v>
      </c>
      <c r="C79" s="7">
        <v>4.2752866654783546</v>
      </c>
      <c r="D79" s="7">
        <v>26628</v>
      </c>
      <c r="E79" s="7">
        <v>5.4237925103018689</v>
      </c>
      <c r="F79" s="7">
        <v>3.4537127851471614</v>
      </c>
      <c r="G79" s="7">
        <v>3.0498040017994428</v>
      </c>
      <c r="H79" s="7">
        <v>15.9</v>
      </c>
      <c r="I79" s="7">
        <v>13.378746729582778</v>
      </c>
      <c r="J79" s="7">
        <v>6.8230000000000004</v>
      </c>
    </row>
    <row r="80" spans="1:10" ht="51.75" customHeight="1" x14ac:dyDescent="0.3">
      <c r="A80" s="2" t="s">
        <v>87</v>
      </c>
      <c r="B80" s="7">
        <v>6.2153812887225239</v>
      </c>
      <c r="C80" s="7">
        <v>3.1762523386789479</v>
      </c>
      <c r="D80" s="7">
        <v>24596</v>
      </c>
      <c r="E80" s="7">
        <v>4.3147720125889819</v>
      </c>
      <c r="F80" s="7">
        <v>6.5924706074697956E-2</v>
      </c>
      <c r="G80" s="7">
        <v>9.9546306172793933E-2</v>
      </c>
      <c r="H80" s="7">
        <v>6.2</v>
      </c>
      <c r="I80" s="7">
        <v>1.0811651796250465</v>
      </c>
      <c r="J80" s="7">
        <v>0.754</v>
      </c>
    </row>
    <row r="81" spans="1:10" ht="51.75" customHeight="1" x14ac:dyDescent="0.3">
      <c r="A81" s="2" t="s">
        <v>88</v>
      </c>
      <c r="B81" s="7">
        <v>8.6178253661093969</v>
      </c>
      <c r="C81" s="7">
        <v>5.1007374781486412</v>
      </c>
      <c r="D81" s="7">
        <v>21155</v>
      </c>
      <c r="E81" s="7">
        <v>5.0890500272985459</v>
      </c>
      <c r="F81" s="7">
        <v>2.3374901700190174</v>
      </c>
      <c r="G81" s="7">
        <v>1.7714836217072694</v>
      </c>
      <c r="H81" s="7">
        <v>15.4</v>
      </c>
      <c r="I81" s="7">
        <v>2.0786966154811974</v>
      </c>
      <c r="J81" s="7">
        <v>2.585</v>
      </c>
    </row>
    <row r="82" spans="1:10" ht="51.75" customHeight="1" x14ac:dyDescent="0.3">
      <c r="A82" s="2" t="s">
        <v>89</v>
      </c>
      <c r="B82" s="7">
        <v>12.685409790432258</v>
      </c>
      <c r="C82" s="7">
        <v>7.257326917723784</v>
      </c>
      <c r="D82" s="7">
        <v>89541</v>
      </c>
      <c r="E82" s="7">
        <v>6.2035232830953992</v>
      </c>
      <c r="F82" s="7">
        <v>7.9532349783274352</v>
      </c>
      <c r="G82" s="7">
        <v>4.8912395116713725</v>
      </c>
      <c r="H82" s="7">
        <v>10.4</v>
      </c>
      <c r="I82" s="7">
        <v>34.397741281266157</v>
      </c>
      <c r="J82" s="7">
        <v>22.788</v>
      </c>
    </row>
    <row r="83" spans="1:10" ht="51.75" customHeight="1" x14ac:dyDescent="0.3">
      <c r="A83" s="2" t="s">
        <v>90</v>
      </c>
      <c r="B83" s="7">
        <v>7.5073988581517686</v>
      </c>
      <c r="C83" s="7">
        <v>6.0348632748901929</v>
      </c>
      <c r="D83" s="7">
        <v>89928</v>
      </c>
      <c r="E83" s="7">
        <v>5.7635115089329005</v>
      </c>
      <c r="F83" s="7">
        <v>4.3416282553166861</v>
      </c>
      <c r="G83" s="7">
        <v>2.5886958472325738</v>
      </c>
      <c r="H83" s="7">
        <v>6</v>
      </c>
      <c r="I83" s="7">
        <v>158.81314355593827</v>
      </c>
      <c r="J83" s="7">
        <v>27.597999999999999</v>
      </c>
    </row>
    <row r="84" spans="1:10" ht="51.75" customHeight="1" x14ac:dyDescent="0.3">
      <c r="A84" s="2" t="s">
        <v>91</v>
      </c>
      <c r="B84" s="7">
        <v>9.2686992990566548</v>
      </c>
      <c r="C84" s="7">
        <v>5.5894400120059187</v>
      </c>
      <c r="D84" s="7">
        <v>29514</v>
      </c>
      <c r="E84" s="7">
        <v>5.3804783118635102</v>
      </c>
      <c r="F84" s="7">
        <v>6.3618316202606389</v>
      </c>
      <c r="G84" s="7">
        <v>1.8131220117742821</v>
      </c>
      <c r="H84" s="7">
        <v>17.2</v>
      </c>
      <c r="I84" s="7">
        <v>6.8593594777425606</v>
      </c>
      <c r="J84" s="7">
        <v>5.9450000000000003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workbookViewId="0">
      <selection activeCell="E2" sqref="E2:E11"/>
    </sheetView>
  </sheetViews>
  <sheetFormatPr defaultRowHeight="14.4" x14ac:dyDescent="0.3"/>
  <cols>
    <col min="1" max="1" width="34.21875" customWidth="1"/>
    <col min="2" max="4" width="24.44140625" customWidth="1"/>
    <col min="5" max="5" width="14.44140625" customWidth="1"/>
    <col min="15" max="15" width="11.33203125" customWidth="1"/>
  </cols>
  <sheetData>
    <row r="1" spans="1:15" x14ac:dyDescent="0.3">
      <c r="A1" t="s">
        <v>92</v>
      </c>
      <c r="B1" t="s">
        <v>94</v>
      </c>
      <c r="C1" t="s">
        <v>117</v>
      </c>
      <c r="D1" t="s">
        <v>116</v>
      </c>
      <c r="E1" t="s">
        <v>95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s="9" t="s">
        <v>97</v>
      </c>
    </row>
    <row r="2" spans="1:15" hidden="1" x14ac:dyDescent="0.3">
      <c r="A2" t="s">
        <v>9</v>
      </c>
      <c r="B2" s="19">
        <v>6</v>
      </c>
      <c r="C2" s="18">
        <v>3</v>
      </c>
      <c r="D2" s="20">
        <v>6</v>
      </c>
      <c r="E2" s="18">
        <v>5</v>
      </c>
      <c r="F2" s="18">
        <v>0.55090869600000014</v>
      </c>
      <c r="G2" s="18">
        <v>-0.45635441700000007</v>
      </c>
      <c r="H2" s="18">
        <v>-0.6250299960000002</v>
      </c>
      <c r="I2" s="18">
        <v>-0.35447070100000011</v>
      </c>
      <c r="J2" s="18">
        <v>1.07777799</v>
      </c>
      <c r="K2" s="18">
        <v>1.05152146</v>
      </c>
      <c r="L2" s="18">
        <v>0.61094332300000009</v>
      </c>
      <c r="M2" s="18">
        <v>-0.29463985199999998</v>
      </c>
      <c r="N2" s="18">
        <v>-0.81647953400000006</v>
      </c>
      <c r="O2">
        <f>SUMXMY2(Таблица1[[#This Row],[X1]:[X9]],Таблица1[[#Totals],[X1]:[X9]])</f>
        <v>28.464868351159009</v>
      </c>
    </row>
    <row r="3" spans="1:15" hidden="1" x14ac:dyDescent="0.3">
      <c r="A3" t="s">
        <v>10</v>
      </c>
      <c r="B3" s="19">
        <v>6</v>
      </c>
      <c r="C3" s="18">
        <v>3</v>
      </c>
      <c r="D3" s="20">
        <v>6</v>
      </c>
      <c r="E3" s="18">
        <v>5</v>
      </c>
      <c r="F3" s="18">
        <v>0.86494914300000014</v>
      </c>
      <c r="G3" s="18">
        <v>0.76717947500000006</v>
      </c>
      <c r="H3" s="18">
        <v>0.19902254999999999</v>
      </c>
      <c r="I3" s="18">
        <v>0.24120712700000002</v>
      </c>
      <c r="J3" s="18">
        <v>2.1427432500000001</v>
      </c>
      <c r="K3" s="18">
        <v>1.16984964</v>
      </c>
      <c r="L3" s="18">
        <v>0.51639709099999997</v>
      </c>
      <c r="M3" s="18">
        <v>0.14357609100000002</v>
      </c>
      <c r="N3" s="18">
        <v>8.6356241200000017E-2</v>
      </c>
      <c r="O3">
        <f>SUMXMY2(Таблица1[[#This Row],[X1]:[X9]],Таблица1[[#Totals],[X1]:[X9]])</f>
        <v>15.010946137732232</v>
      </c>
    </row>
    <row r="4" spans="1:15" hidden="1" x14ac:dyDescent="0.3">
      <c r="A4" t="s">
        <v>11</v>
      </c>
      <c r="B4" s="19">
        <v>1</v>
      </c>
      <c r="C4" s="18">
        <v>4</v>
      </c>
      <c r="D4" s="20">
        <v>6</v>
      </c>
      <c r="E4" s="18">
        <v>5</v>
      </c>
      <c r="F4" s="18">
        <v>-0.26222547500000004</v>
      </c>
      <c r="G4" s="18">
        <v>0.50656151299999996</v>
      </c>
      <c r="H4" s="18">
        <v>0.28967895400000004</v>
      </c>
      <c r="I4" s="18">
        <v>-0.60635344000000002</v>
      </c>
      <c r="J4" s="18">
        <v>-0.35580705200000001</v>
      </c>
      <c r="K4" s="18">
        <v>0.443996059</v>
      </c>
      <c r="L4" s="18">
        <v>4.3665930499999998E-2</v>
      </c>
      <c r="M4" s="18">
        <v>0.12341808899999999</v>
      </c>
      <c r="N4" s="18">
        <v>1.2361214600000001</v>
      </c>
      <c r="O4">
        <f>SUMXMY2(Таблица1[[#This Row],[X1]:[X9]],Таблица1[[#Totals],[X1]:[X9]])</f>
        <v>18.901367937195193</v>
      </c>
    </row>
    <row r="5" spans="1:15" hidden="1" x14ac:dyDescent="0.3">
      <c r="A5" t="s">
        <v>12</v>
      </c>
      <c r="B5" s="19">
        <v>1</v>
      </c>
      <c r="C5" s="18">
        <v>4</v>
      </c>
      <c r="D5" s="20">
        <v>6</v>
      </c>
      <c r="E5" s="18">
        <v>5</v>
      </c>
      <c r="F5" s="18">
        <v>0.18843547200000002</v>
      </c>
      <c r="G5" s="18">
        <v>1.4316352000000001</v>
      </c>
      <c r="H5" s="18">
        <v>-0.53047820000000001</v>
      </c>
      <c r="I5" s="18">
        <v>2.8875962200000001E-2</v>
      </c>
      <c r="J5" s="18">
        <v>-0.69575170600000014</v>
      </c>
      <c r="K5" s="18">
        <v>-4.5191598200000009E-2</v>
      </c>
      <c r="L5" s="18">
        <v>-0.27148817700000011</v>
      </c>
      <c r="M5" s="18">
        <v>-0.13616546500000001</v>
      </c>
      <c r="N5" s="18">
        <v>-0.39206955399999999</v>
      </c>
      <c r="O5">
        <f>SUMXMY2(Таблица1[[#This Row],[X1]:[X9]],Таблица1[[#Totals],[X1]:[X9]])</f>
        <v>24.73645620633307</v>
      </c>
    </row>
    <row r="6" spans="1:15" hidden="1" x14ac:dyDescent="0.3">
      <c r="A6" t="s">
        <v>13</v>
      </c>
      <c r="B6" s="19">
        <v>1</v>
      </c>
      <c r="C6" s="18">
        <v>2</v>
      </c>
      <c r="D6" s="20">
        <v>6</v>
      </c>
      <c r="E6" s="18">
        <v>5</v>
      </c>
      <c r="F6" s="18">
        <v>-1.15407902</v>
      </c>
      <c r="G6" s="18">
        <v>-0.78081118999999999</v>
      </c>
      <c r="H6" s="18">
        <v>1.0768861199999997E-2</v>
      </c>
      <c r="I6" s="18">
        <v>0.64214542200000024</v>
      </c>
      <c r="J6" s="18">
        <v>-0.3687685810000001</v>
      </c>
      <c r="K6" s="18">
        <v>-0.84534904000000011</v>
      </c>
      <c r="L6" s="18">
        <v>0.32730462700000013</v>
      </c>
      <c r="M6" s="18">
        <v>-0.15055670700000001</v>
      </c>
      <c r="N6" s="18">
        <v>0.32079223000000001</v>
      </c>
      <c r="O6">
        <f>SUMXMY2(Таблица1[[#This Row],[X1]:[X9]],Таблица1[[#Totals],[X1]:[X9]])</f>
        <v>30.573895196599182</v>
      </c>
    </row>
    <row r="7" spans="1:15" hidden="1" x14ac:dyDescent="0.3">
      <c r="A7" t="s">
        <v>14</v>
      </c>
      <c r="B7" s="19">
        <v>1</v>
      </c>
      <c r="C7" s="18">
        <v>4</v>
      </c>
      <c r="D7" s="20">
        <v>6</v>
      </c>
      <c r="E7" s="18">
        <v>5</v>
      </c>
      <c r="F7" s="18">
        <v>-0.65448401600000017</v>
      </c>
      <c r="G7" s="18">
        <v>-0.74824714000000003</v>
      </c>
      <c r="H7" s="18">
        <v>-0.28988460300000013</v>
      </c>
      <c r="I7" s="18">
        <v>-7.8451836599999991E-2</v>
      </c>
      <c r="J7" s="18">
        <v>0.23564174300000001</v>
      </c>
      <c r="K7" s="18">
        <v>2.43482291E-2</v>
      </c>
      <c r="L7" s="18">
        <v>0.76852037699999998</v>
      </c>
      <c r="M7" s="18">
        <v>-0.45650881400000004</v>
      </c>
      <c r="N7" s="18">
        <v>-0.72626944700000007</v>
      </c>
      <c r="O7">
        <f>SUMXMY2(Таблица1[[#This Row],[X1]:[X9]],Таблица1[[#Totals],[X1]:[X9]])</f>
        <v>33.514579041055477</v>
      </c>
    </row>
    <row r="8" spans="1:15" hidden="1" x14ac:dyDescent="0.3">
      <c r="A8" t="s">
        <v>15</v>
      </c>
      <c r="B8" s="19">
        <v>1</v>
      </c>
      <c r="C8" s="18">
        <v>4</v>
      </c>
      <c r="D8" s="20">
        <v>6</v>
      </c>
      <c r="E8" s="18">
        <v>5</v>
      </c>
      <c r="F8" s="18">
        <v>5.6458564200000005E-2</v>
      </c>
      <c r="G8" s="18">
        <v>-1.1525475000000001</v>
      </c>
      <c r="H8" s="18">
        <v>-0.47927149700000005</v>
      </c>
      <c r="I8" s="18">
        <v>0.49420097300000004</v>
      </c>
      <c r="J8" s="18">
        <v>0.31110204900000005</v>
      </c>
      <c r="K8" s="18">
        <v>-0.30566418000000006</v>
      </c>
      <c r="L8" s="18">
        <v>1.1782207200000001</v>
      </c>
      <c r="M8" s="18">
        <v>-0.43656900400000004</v>
      </c>
      <c r="N8" s="18">
        <v>-0.6336709060000002</v>
      </c>
      <c r="O8">
        <f>SUMXMY2(Таблица1[[#This Row],[X1]:[X9]],Таблица1[[#Totals],[X1]:[X9]])</f>
        <v>32.320759570187832</v>
      </c>
    </row>
    <row r="9" spans="1:15" hidden="1" x14ac:dyDescent="0.3">
      <c r="A9" t="s">
        <v>16</v>
      </c>
      <c r="B9" s="19">
        <v>1</v>
      </c>
      <c r="C9" s="18">
        <v>4</v>
      </c>
      <c r="D9" s="20">
        <v>6</v>
      </c>
      <c r="E9" s="18">
        <v>5</v>
      </c>
      <c r="F9" s="18">
        <v>0.25822063000000001</v>
      </c>
      <c r="G9" s="18">
        <v>-0.23094782700000002</v>
      </c>
      <c r="H9" s="18">
        <v>-0.55420468099999998</v>
      </c>
      <c r="I9" s="18">
        <v>2.3567105300000002E-2</v>
      </c>
      <c r="J9" s="18">
        <v>-0.24405616500000002</v>
      </c>
      <c r="K9" s="18">
        <v>-6.6633500800000009E-2</v>
      </c>
      <c r="L9" s="18">
        <v>0.42185085900000008</v>
      </c>
      <c r="M9" s="18">
        <v>-0.31977691100000011</v>
      </c>
      <c r="N9" s="18">
        <v>-0.127134839</v>
      </c>
      <c r="O9">
        <f>SUMXMY2(Таблица1[[#This Row],[X1]:[X9]],Таблица1[[#Totals],[X1]:[X9]])</f>
        <v>25.406949984691213</v>
      </c>
    </row>
    <row r="10" spans="1:15" hidden="1" x14ac:dyDescent="0.3">
      <c r="A10" t="s">
        <v>17</v>
      </c>
      <c r="B10" s="19">
        <v>1</v>
      </c>
      <c r="C10" s="18">
        <v>4</v>
      </c>
      <c r="D10" s="20">
        <v>6</v>
      </c>
      <c r="E10" s="18">
        <v>5</v>
      </c>
      <c r="F10" s="18">
        <v>-0.5397479730000001</v>
      </c>
      <c r="G10" s="18">
        <v>-1.20174542</v>
      </c>
      <c r="H10" s="18">
        <v>-0.224300361</v>
      </c>
      <c r="I10" s="18">
        <v>-0.35124263300000003</v>
      </c>
      <c r="J10" s="18">
        <v>-9.8106605000000013E-2</v>
      </c>
      <c r="K10" s="18">
        <v>0.32458597900000014</v>
      </c>
      <c r="L10" s="18">
        <v>0.32730462700000013</v>
      </c>
      <c r="M10" s="18">
        <v>0.83433717200000002</v>
      </c>
      <c r="N10" s="18">
        <v>0.17031960100000001</v>
      </c>
      <c r="O10">
        <f>SUMXMY2(Таблица1[[#This Row],[X1]:[X9]],Таблица1[[#Totals],[X1]:[X9]])</f>
        <v>30.025328155542809</v>
      </c>
    </row>
    <row r="11" spans="1:15" hidden="1" x14ac:dyDescent="0.3">
      <c r="A11" t="s">
        <v>18</v>
      </c>
      <c r="B11" s="19">
        <v>1</v>
      </c>
      <c r="C11" s="18">
        <v>4</v>
      </c>
      <c r="D11" s="20">
        <v>6</v>
      </c>
      <c r="E11" s="18">
        <v>5</v>
      </c>
      <c r="F11" s="18">
        <v>-0.40097173300000005</v>
      </c>
      <c r="G11" s="18">
        <v>0.43369987600000004</v>
      </c>
      <c r="H11" s="18">
        <v>-4.3270854500000004E-2</v>
      </c>
      <c r="I11" s="18">
        <v>0.16396918200000005</v>
      </c>
      <c r="J11" s="18">
        <v>-0.41078863800000004</v>
      </c>
      <c r="K11" s="18">
        <v>-0.59806743899999992</v>
      </c>
      <c r="L11" s="18">
        <v>0.64245873400000009</v>
      </c>
      <c r="M11" s="18">
        <v>-0.41054585700000001</v>
      </c>
      <c r="N11" s="18">
        <v>-0.49532427600000006</v>
      </c>
      <c r="O11">
        <f>SUMXMY2(Таблица1[[#This Row],[X1]:[X9]],Таблица1[[#Totals],[X1]:[X9]])</f>
        <v>27.929258655433379</v>
      </c>
    </row>
    <row r="12" spans="1:15" hidden="1" x14ac:dyDescent="0.3">
      <c r="A12" t="s">
        <v>19</v>
      </c>
      <c r="B12" s="19">
        <v>4</v>
      </c>
      <c r="C12" s="18">
        <v>1</v>
      </c>
      <c r="D12" s="20">
        <v>4</v>
      </c>
      <c r="E12" s="18">
        <v>6</v>
      </c>
      <c r="F12" s="18">
        <v>-1.0192830900000001</v>
      </c>
      <c r="G12" s="18">
        <v>2.1755469999999999</v>
      </c>
      <c r="H12" s="18">
        <v>3.1583875300000002</v>
      </c>
      <c r="I12" s="18">
        <v>1.38391617</v>
      </c>
      <c r="J12" s="18">
        <v>-1.3690969399999999</v>
      </c>
      <c r="K12" s="18">
        <v>-1.52699959</v>
      </c>
      <c r="L12" s="18">
        <v>-0.83876557000000007</v>
      </c>
      <c r="M12" s="18">
        <v>-0.61582333300000014</v>
      </c>
      <c r="N12" s="18">
        <v>-0.22598010700000001</v>
      </c>
      <c r="O12">
        <f>SUMXMY2(Таблица1[[#This Row],[X1]:[X9]],Таблица1[[#Totals],[X1]:[X9]])</f>
        <v>29.836926102379337</v>
      </c>
    </row>
    <row r="13" spans="1:15" hidden="1" x14ac:dyDescent="0.3">
      <c r="A13" t="s">
        <v>20</v>
      </c>
      <c r="B13" s="19">
        <v>4</v>
      </c>
      <c r="C13" s="18">
        <v>1</v>
      </c>
      <c r="D13" s="20">
        <v>4</v>
      </c>
      <c r="E13" s="18">
        <v>6</v>
      </c>
      <c r="F13" s="18">
        <v>-0.16202662399999998</v>
      </c>
      <c r="G13" s="18">
        <v>4.1277434099999999</v>
      </c>
      <c r="H13" s="18">
        <v>1.1698959799999999</v>
      </c>
      <c r="I13" s="18">
        <v>1.3105085600000002</v>
      </c>
      <c r="J13" s="18">
        <v>-1.03724003</v>
      </c>
      <c r="K13" s="18">
        <v>-1.4950057800000001</v>
      </c>
      <c r="L13" s="18">
        <v>-0.30300358700000007</v>
      </c>
      <c r="M13" s="18">
        <v>-0.58146073399999987</v>
      </c>
      <c r="N13" s="18">
        <v>-0.53978627400000001</v>
      </c>
      <c r="O13">
        <f>SUMXMY2(Таблица1[[#This Row],[X1]:[X9]],Таблица1[[#Totals],[X1]:[X9]])</f>
        <v>32.705117346767651</v>
      </c>
    </row>
    <row r="14" spans="1:15" hidden="1" x14ac:dyDescent="0.3">
      <c r="A14" t="s">
        <v>21</v>
      </c>
      <c r="B14" s="19">
        <v>1</v>
      </c>
      <c r="C14" s="18">
        <v>2</v>
      </c>
      <c r="D14" s="20">
        <v>6</v>
      </c>
      <c r="E14" s="18">
        <v>5</v>
      </c>
      <c r="F14" s="18">
        <v>-0.57799261400000013</v>
      </c>
      <c r="G14" s="18">
        <v>-0.55388955600000012</v>
      </c>
      <c r="H14" s="18">
        <v>-0.19349134900000003</v>
      </c>
      <c r="I14" s="18">
        <v>-1.35720449</v>
      </c>
      <c r="J14" s="18">
        <v>-0.65181104400000012</v>
      </c>
      <c r="K14" s="18">
        <v>-0.50857742699999997</v>
      </c>
      <c r="L14" s="18">
        <v>-0.17694194500000004</v>
      </c>
      <c r="M14" s="18">
        <v>-0.57897080800000011</v>
      </c>
      <c r="N14" s="18">
        <v>-0.64781790500000003</v>
      </c>
      <c r="O14">
        <f>SUMXMY2(Таблица1[[#This Row],[X1]:[X9]],Таблица1[[#Totals],[X1]:[X9]])</f>
        <v>39.183102745614768</v>
      </c>
    </row>
    <row r="15" spans="1:15" hidden="1" x14ac:dyDescent="0.3">
      <c r="A15" t="s">
        <v>22</v>
      </c>
      <c r="B15" s="19">
        <v>6</v>
      </c>
      <c r="C15" s="18">
        <v>3</v>
      </c>
      <c r="D15" s="20">
        <v>6</v>
      </c>
      <c r="E15" s="18">
        <v>5</v>
      </c>
      <c r="F15" s="18">
        <v>2.56450676</v>
      </c>
      <c r="G15" s="18">
        <v>-1.02274558</v>
      </c>
      <c r="H15" s="18">
        <v>-0.32869687600000008</v>
      </c>
      <c r="I15" s="18">
        <v>-0.117514409</v>
      </c>
      <c r="J15" s="18">
        <v>1.2441365200000001</v>
      </c>
      <c r="K15" s="18">
        <v>1.0863706900000001</v>
      </c>
      <c r="L15" s="18">
        <v>0.42185085900000008</v>
      </c>
      <c r="M15" s="18">
        <v>-0.15996391000000004</v>
      </c>
      <c r="N15" s="18">
        <v>-0.19695120000000002</v>
      </c>
      <c r="O15">
        <f>SUMXMY2(Таблица1[[#This Row],[X1]:[X9]],Таблица1[[#Totals],[X1]:[X9]])</f>
        <v>21.72614891725582</v>
      </c>
    </row>
    <row r="16" spans="1:15" hidden="1" x14ac:dyDescent="0.3">
      <c r="A16" t="s">
        <v>23</v>
      </c>
      <c r="B16" s="19">
        <v>6</v>
      </c>
      <c r="C16" s="18">
        <v>3</v>
      </c>
      <c r="D16" s="20">
        <v>6</v>
      </c>
      <c r="E16" s="18">
        <v>5</v>
      </c>
      <c r="F16" s="18">
        <v>1.0413038699999999</v>
      </c>
      <c r="G16" s="18">
        <v>0.44120217</v>
      </c>
      <c r="H16" s="18">
        <v>-0.39966384199999999</v>
      </c>
      <c r="I16" s="18">
        <v>-0.11844761199999998</v>
      </c>
      <c r="J16" s="18">
        <v>1.5923968799999999</v>
      </c>
      <c r="K16" s="18">
        <v>2.4337952500000002</v>
      </c>
      <c r="L16" s="18">
        <v>-0.30300358700000007</v>
      </c>
      <c r="M16" s="18">
        <v>-5.2456007700000008E-2</v>
      </c>
      <c r="N16" s="18">
        <v>-0.28422164999999999</v>
      </c>
      <c r="O16">
        <f>SUMXMY2(Таблица1[[#This Row],[X1]:[X9]],Таблица1[[#Totals],[X1]:[X9]])</f>
        <v>21.141948340658949</v>
      </c>
    </row>
    <row r="17" spans="1:15" hidden="1" x14ac:dyDescent="0.3">
      <c r="A17" t="s">
        <v>24</v>
      </c>
      <c r="B17" s="19">
        <v>1</v>
      </c>
      <c r="C17" s="18">
        <v>4</v>
      </c>
      <c r="D17" s="20">
        <v>6</v>
      </c>
      <c r="E17" s="18">
        <v>5</v>
      </c>
      <c r="F17" s="18">
        <v>-0.14656224500000004</v>
      </c>
      <c r="G17" s="18">
        <v>-0.25626855399999998</v>
      </c>
      <c r="H17" s="18">
        <v>-0.45412851000000004</v>
      </c>
      <c r="I17" s="18">
        <v>0.55917623700000008</v>
      </c>
      <c r="J17" s="18">
        <v>9.1647648400000004E-2</v>
      </c>
      <c r="K17" s="18">
        <v>-0.19111329400000002</v>
      </c>
      <c r="L17" s="18">
        <v>0.9891282520000001</v>
      </c>
      <c r="M17" s="18">
        <v>-0.52532097700000002</v>
      </c>
      <c r="N17" s="18">
        <v>-0.86884180400000022</v>
      </c>
      <c r="O17">
        <f>SUMXMY2(Таблица1[[#This Row],[X1]:[X9]],Таблица1[[#Totals],[X1]:[X9]])</f>
        <v>30.431542720777461</v>
      </c>
    </row>
    <row r="18" spans="1:15" hidden="1" x14ac:dyDescent="0.3">
      <c r="A18" t="s">
        <v>25</v>
      </c>
      <c r="B18" s="19">
        <v>6</v>
      </c>
      <c r="C18" s="18">
        <v>3</v>
      </c>
      <c r="D18" s="20">
        <v>6</v>
      </c>
      <c r="E18" s="18">
        <v>5</v>
      </c>
      <c r="F18" s="18">
        <v>0.72629988800000012</v>
      </c>
      <c r="G18" s="18">
        <v>0.11034048999999999</v>
      </c>
      <c r="H18" s="18">
        <v>-0.36248055200000007</v>
      </c>
      <c r="I18" s="18">
        <v>-0.36638960400000009</v>
      </c>
      <c r="J18" s="18">
        <v>1.13749704</v>
      </c>
      <c r="K18" s="18">
        <v>0.82802118800000002</v>
      </c>
      <c r="L18" s="18">
        <v>0.13821216300000003</v>
      </c>
      <c r="M18" s="18">
        <v>0.59848643099999987</v>
      </c>
      <c r="N18" s="18">
        <v>0.90614729300000008</v>
      </c>
      <c r="O18">
        <f>SUMXMY2(Таблица1[[#This Row],[X1]:[X9]],Таблица1[[#Totals],[X1]:[X9]])</f>
        <v>16.427243205005134</v>
      </c>
    </row>
    <row r="19" spans="1:15" hidden="1" x14ac:dyDescent="0.3">
      <c r="A19" t="s">
        <v>98</v>
      </c>
      <c r="B19" s="19">
        <v>2</v>
      </c>
      <c r="C19" s="18">
        <v>2</v>
      </c>
      <c r="D19" s="20">
        <v>6</v>
      </c>
      <c r="E19" s="18">
        <v>5</v>
      </c>
      <c r="F19" s="18">
        <v>-0.55393428200000006</v>
      </c>
      <c r="G19" s="18">
        <v>-4.46263836E-2</v>
      </c>
      <c r="H19" s="18">
        <v>-0.76009387300000009</v>
      </c>
      <c r="I19" s="18">
        <v>0.235663765</v>
      </c>
      <c r="J19" s="18">
        <v>-1.3837658400000001</v>
      </c>
      <c r="K19" s="18">
        <v>-1.30906667</v>
      </c>
      <c r="L19" s="18">
        <v>-1.4375583700000001</v>
      </c>
      <c r="M19" s="18">
        <v>-0.61996214499999991</v>
      </c>
      <c r="N19" s="18">
        <v>-0.90228016599999994</v>
      </c>
      <c r="O19">
        <f>SUMXMY2(Таблица1[[#This Row],[X1]:[X9]],Таблица1[[#Totals],[X1]:[X9]])</f>
        <v>41.350660238129798</v>
      </c>
    </row>
    <row r="20" spans="1:15" hidden="1" x14ac:dyDescent="0.3">
      <c r="A20" t="s">
        <v>27</v>
      </c>
      <c r="B20" s="19">
        <v>1</v>
      </c>
      <c r="C20" s="18">
        <v>2</v>
      </c>
      <c r="D20" s="20">
        <v>6</v>
      </c>
      <c r="E20" s="18">
        <v>5</v>
      </c>
      <c r="F20" s="18">
        <v>-0.60205588100000007</v>
      </c>
      <c r="G20" s="18">
        <v>-0.22891606500000003</v>
      </c>
      <c r="H20" s="18">
        <v>-0.22458366199999999</v>
      </c>
      <c r="I20" s="18">
        <v>0.33421129700000007</v>
      </c>
      <c r="J20" s="18">
        <v>-0.67470159400000018</v>
      </c>
      <c r="K20" s="18">
        <v>-0.45248631600000006</v>
      </c>
      <c r="L20" s="18">
        <v>-0.42906523000000002</v>
      </c>
      <c r="M20" s="18">
        <v>-0.54680031400000007</v>
      </c>
      <c r="N20" s="18">
        <v>-0.65755545000000015</v>
      </c>
      <c r="O20">
        <f>SUMXMY2(Таблица1[[#This Row],[X1]:[X9]],Таблица1[[#Totals],[X1]:[X9]])</f>
        <v>30.966928272163148</v>
      </c>
    </row>
    <row r="21" spans="1:15" hidden="1" x14ac:dyDescent="0.3">
      <c r="A21" t="s">
        <v>28</v>
      </c>
      <c r="B21" s="19">
        <v>1</v>
      </c>
      <c r="C21" s="18">
        <v>4</v>
      </c>
      <c r="D21" s="20">
        <v>6</v>
      </c>
      <c r="E21" s="18">
        <v>5</v>
      </c>
      <c r="F21" s="18">
        <v>-0.19457056299999997</v>
      </c>
      <c r="G21" s="18">
        <v>-0.61781385500000008</v>
      </c>
      <c r="H21" s="18">
        <v>-1.7490439700000002E-2</v>
      </c>
      <c r="I21" s="18">
        <v>0.44366227100000005</v>
      </c>
      <c r="J21" s="18">
        <v>0.12677534900000001</v>
      </c>
      <c r="K21" s="18">
        <v>-0.21615131400000001</v>
      </c>
      <c r="L21" s="18">
        <v>0.86306660899999998</v>
      </c>
      <c r="M21" s="18">
        <v>-0.522673885</v>
      </c>
      <c r="N21" s="18">
        <v>-0.28752874100000009</v>
      </c>
      <c r="O21">
        <f>SUMXMY2(Таблица1[[#This Row],[X1]:[X9]],Таблица1[[#Totals],[X1]:[X9]])</f>
        <v>26.462133814517205</v>
      </c>
    </row>
    <row r="22" spans="1:15" x14ac:dyDescent="0.3">
      <c r="A22" t="s">
        <v>29</v>
      </c>
      <c r="B22" s="19">
        <v>5</v>
      </c>
      <c r="C22" s="18">
        <v>6</v>
      </c>
      <c r="D22" s="20">
        <v>5</v>
      </c>
      <c r="E22" s="18">
        <v>4</v>
      </c>
      <c r="F22" s="18">
        <v>2.05135545</v>
      </c>
      <c r="G22" s="18">
        <v>0.39721450000000003</v>
      </c>
      <c r="H22" s="18">
        <v>1.6066048700000002</v>
      </c>
      <c r="I22" s="18">
        <v>1.34918081</v>
      </c>
      <c r="J22" s="18">
        <v>0.33419131900000004</v>
      </c>
      <c r="K22" s="18">
        <v>0.6262863689999999</v>
      </c>
      <c r="L22" s="18">
        <v>-0.55512687300000008</v>
      </c>
      <c r="M22" s="18">
        <v>-8.3550149900000009E-2</v>
      </c>
      <c r="N22" s="18">
        <v>0.49790531199999999</v>
      </c>
      <c r="O22">
        <f>SUMXMY2(Таблица1[[#This Row],[X1]:[X9]],Таблица1[[#Totals],[X1]:[X9]])</f>
        <v>4.5216961767678132</v>
      </c>
    </row>
    <row r="23" spans="1:15" hidden="1" x14ac:dyDescent="0.3">
      <c r="A23" t="s">
        <v>30</v>
      </c>
      <c r="B23" s="19">
        <v>2</v>
      </c>
      <c r="C23" s="18">
        <v>2</v>
      </c>
      <c r="D23" s="20">
        <v>6</v>
      </c>
      <c r="E23" s="18">
        <v>5</v>
      </c>
      <c r="F23" s="18">
        <v>-9.4777426499999998E-2</v>
      </c>
      <c r="G23" s="18">
        <v>-0.61147809400000008</v>
      </c>
      <c r="H23" s="18">
        <v>-0.97313642199999995</v>
      </c>
      <c r="I23" s="18">
        <v>-1.0348495600000001</v>
      </c>
      <c r="J23" s="18">
        <v>-1.1040294500000001</v>
      </c>
      <c r="K23" s="18">
        <v>-0.617067755</v>
      </c>
      <c r="L23" s="18">
        <v>-1.2169505</v>
      </c>
      <c r="M23" s="18">
        <v>-0.48743590100000006</v>
      </c>
      <c r="N23" s="18">
        <v>-0.74078390100000002</v>
      </c>
      <c r="O23">
        <f>SUMXMY2(Таблица1[[#This Row],[X1]:[X9]],Таблица1[[#Totals],[X1]:[X9]])</f>
        <v>42.053876585106508</v>
      </c>
    </row>
    <row r="24" spans="1:15" hidden="1" x14ac:dyDescent="0.3">
      <c r="A24" t="s">
        <v>31</v>
      </c>
      <c r="B24" s="19">
        <v>6</v>
      </c>
      <c r="C24" s="18">
        <v>3</v>
      </c>
      <c r="D24" s="20">
        <v>6</v>
      </c>
      <c r="E24" s="18">
        <v>5</v>
      </c>
      <c r="F24" s="18">
        <v>0.59504784899999996</v>
      </c>
      <c r="G24" s="18">
        <v>-0.37792280000000011</v>
      </c>
      <c r="H24" s="18">
        <v>-0.51390507600000013</v>
      </c>
      <c r="I24" s="18">
        <v>-0.46209869400000003</v>
      </c>
      <c r="J24" s="18">
        <v>1.29590804</v>
      </c>
      <c r="K24" s="18">
        <v>1.0397957200000001</v>
      </c>
      <c r="L24" s="18">
        <v>0.54791250199999997</v>
      </c>
      <c r="M24" s="18">
        <v>2.1132248000000002</v>
      </c>
      <c r="N24" s="18">
        <v>0.24711759700000002</v>
      </c>
      <c r="O24">
        <f>SUMXMY2(Таблица1[[#This Row],[X1]:[X9]],Таблица1[[#Totals],[X1]:[X9]])</f>
        <v>25.202644381354347</v>
      </c>
    </row>
    <row r="25" spans="1:15" hidden="1" x14ac:dyDescent="0.3">
      <c r="A25" t="s">
        <v>32</v>
      </c>
      <c r="B25" s="19">
        <v>1</v>
      </c>
      <c r="C25" s="18">
        <v>4</v>
      </c>
      <c r="D25" s="20">
        <v>6</v>
      </c>
      <c r="E25" s="18">
        <v>5</v>
      </c>
      <c r="F25" s="18">
        <v>0.35955195500000003</v>
      </c>
      <c r="G25" s="18">
        <v>0.18589177899999998</v>
      </c>
      <c r="H25" s="18">
        <v>-0.60179929300000023</v>
      </c>
      <c r="I25" s="18">
        <v>4.4570750999999999E-2</v>
      </c>
      <c r="J25" s="18">
        <v>-8.0883033399999998E-2</v>
      </c>
      <c r="K25" s="18">
        <v>0.6459414950000002</v>
      </c>
      <c r="L25" s="18">
        <v>0.70548955600000007</v>
      </c>
      <c r="M25" s="18">
        <v>-0.32409732500000005</v>
      </c>
      <c r="N25" s="18">
        <v>-0.33235819300000013</v>
      </c>
      <c r="O25">
        <f>SUMXMY2(Таблица1[[#This Row],[X1]:[X9]],Таблица1[[#Totals],[X1]:[X9]])</f>
        <v>24.683706631906531</v>
      </c>
    </row>
    <row r="26" spans="1:15" hidden="1" x14ac:dyDescent="0.3">
      <c r="A26" t="s">
        <v>33</v>
      </c>
      <c r="B26" s="19">
        <v>1</v>
      </c>
      <c r="C26" s="18">
        <v>4</v>
      </c>
      <c r="D26" s="20">
        <v>6</v>
      </c>
      <c r="E26" s="18">
        <v>5</v>
      </c>
      <c r="F26" s="18">
        <v>0.966609249</v>
      </c>
      <c r="G26" s="18">
        <v>-1.1238226600000001</v>
      </c>
      <c r="H26" s="18">
        <v>-0.48932869200000012</v>
      </c>
      <c r="I26" s="18">
        <v>-0.21119770100000002</v>
      </c>
      <c r="J26" s="18">
        <v>-0.873272249</v>
      </c>
      <c r="K26" s="18">
        <v>0.21166235100000003</v>
      </c>
      <c r="L26" s="18">
        <v>0.67397414500000008</v>
      </c>
      <c r="M26" s="18">
        <v>-0.31330207100000013</v>
      </c>
      <c r="N26" s="18">
        <v>-0.445534188</v>
      </c>
      <c r="O26">
        <f>SUMXMY2(Таблица1[[#This Row],[X1]:[X9]],Таблица1[[#Totals],[X1]:[X9]])</f>
        <v>30.668791201483497</v>
      </c>
    </row>
    <row r="27" spans="1:15" hidden="1" x14ac:dyDescent="0.3">
      <c r="A27" t="s">
        <v>34</v>
      </c>
      <c r="B27" s="19">
        <v>1</v>
      </c>
      <c r="C27" s="18">
        <v>2</v>
      </c>
      <c r="D27" s="20">
        <v>6</v>
      </c>
      <c r="E27" s="18">
        <v>5</v>
      </c>
      <c r="F27" s="18">
        <v>-0.92217686700000001</v>
      </c>
      <c r="G27" s="18">
        <v>-0.32415716200000005</v>
      </c>
      <c r="H27" s="18">
        <v>0.29385764700000006</v>
      </c>
      <c r="I27" s="18">
        <v>-0.23025800500000002</v>
      </c>
      <c r="J27" s="18">
        <v>-0.57098915500000003</v>
      </c>
      <c r="K27" s="18">
        <v>-1.10544262</v>
      </c>
      <c r="L27" s="18">
        <v>-5.0880301600000004E-2</v>
      </c>
      <c r="M27" s="18">
        <v>-0.31236048900000013</v>
      </c>
      <c r="N27" s="18">
        <v>-0.59453699899999979</v>
      </c>
      <c r="O27">
        <f>SUMXMY2(Таблица1[[#This Row],[X1]:[X9]],Таблица1[[#Totals],[X1]:[X9]])</f>
        <v>33.899081700593968</v>
      </c>
    </row>
    <row r="28" spans="1:15" hidden="1" x14ac:dyDescent="0.3">
      <c r="A28" t="s">
        <v>35</v>
      </c>
      <c r="B28" s="19">
        <v>3</v>
      </c>
      <c r="C28" s="18">
        <v>6</v>
      </c>
      <c r="D28" s="20">
        <v>6</v>
      </c>
      <c r="E28" s="18">
        <v>5</v>
      </c>
      <c r="F28" s="18">
        <v>-0.23311808700000003</v>
      </c>
      <c r="G28" s="18">
        <v>0.23643606900000003</v>
      </c>
      <c r="H28" s="18">
        <v>1.0131433399999999E-2</v>
      </c>
      <c r="I28" s="18">
        <v>0.10942301500000001</v>
      </c>
      <c r="J28" s="18">
        <v>0.70935765400000006</v>
      </c>
      <c r="K28" s="18">
        <v>0.41285539500000007</v>
      </c>
      <c r="L28" s="18">
        <v>-0.113911123</v>
      </c>
      <c r="M28" s="18">
        <v>3.3264467799999999</v>
      </c>
      <c r="N28" s="18">
        <v>1.8437075200000002</v>
      </c>
      <c r="O28">
        <f>SUMXMY2(Таблица1[[#This Row],[X1]:[X9]],Таблица1[[#Totals],[X1]:[X9]])</f>
        <v>23.620293073129435</v>
      </c>
    </row>
    <row r="29" spans="1:15" hidden="1" x14ac:dyDescent="0.3">
      <c r="A29" t="s">
        <v>36</v>
      </c>
      <c r="B29" s="19">
        <v>1</v>
      </c>
      <c r="C29" s="18">
        <v>4</v>
      </c>
      <c r="D29" s="20">
        <v>6</v>
      </c>
      <c r="E29" s="18">
        <v>5</v>
      </c>
      <c r="F29" s="18">
        <v>0.30479711100000001</v>
      </c>
      <c r="G29" s="18">
        <v>-1.9201118799999999</v>
      </c>
      <c r="H29" s="18">
        <v>-0.76696392899999988</v>
      </c>
      <c r="I29" s="18">
        <v>-1.0098438199999999</v>
      </c>
      <c r="J29" s="18">
        <v>-0.29358819700000011</v>
      </c>
      <c r="K29" s="18">
        <v>1.38645314</v>
      </c>
      <c r="L29" s="18">
        <v>0.89458201999999987</v>
      </c>
      <c r="M29" s="18">
        <v>-0.41933017200000006</v>
      </c>
      <c r="N29" s="18">
        <v>-0.5713873639999999</v>
      </c>
      <c r="O29">
        <f>SUMXMY2(Таблица1[[#This Row],[X1]:[X9]],Таблица1[[#Totals],[X1]:[X9]])</f>
        <v>41.981081848129776</v>
      </c>
    </row>
    <row r="30" spans="1:15" hidden="1" x14ac:dyDescent="0.3">
      <c r="A30" t="s">
        <v>37</v>
      </c>
      <c r="B30" s="19">
        <v>1</v>
      </c>
      <c r="C30" s="18">
        <v>4</v>
      </c>
      <c r="D30" s="20">
        <v>6</v>
      </c>
      <c r="E30" s="18">
        <v>5</v>
      </c>
      <c r="F30" s="18">
        <v>0.22176940000000003</v>
      </c>
      <c r="G30" s="18">
        <v>0.49741329500000003</v>
      </c>
      <c r="H30" s="18">
        <v>-0.20560247800000001</v>
      </c>
      <c r="I30" s="18">
        <v>0.26266816000000004</v>
      </c>
      <c r="J30" s="18">
        <v>-0.270744922</v>
      </c>
      <c r="K30" s="18">
        <v>-0.15237394300000001</v>
      </c>
      <c r="L30" s="18">
        <v>0.89458201999999987</v>
      </c>
      <c r="M30" s="18">
        <v>-0.41796724600000001</v>
      </c>
      <c r="N30" s="18">
        <v>-0.46170218700000004</v>
      </c>
      <c r="O30">
        <f>SUMXMY2(Таблица1[[#This Row],[X1]:[X9]],Таблица1[[#Totals],[X1]:[X9]])</f>
        <v>24.539911473368868</v>
      </c>
    </row>
    <row r="31" spans="1:15" hidden="1" x14ac:dyDescent="0.3">
      <c r="A31" t="s">
        <v>38</v>
      </c>
      <c r="B31" s="19">
        <v>1</v>
      </c>
      <c r="C31" s="18">
        <v>2</v>
      </c>
      <c r="D31" s="20">
        <v>6</v>
      </c>
      <c r="E31" s="18">
        <v>5</v>
      </c>
      <c r="F31" s="18">
        <v>-1.9931172399999999</v>
      </c>
      <c r="G31" s="18">
        <v>-1.1788691099999999</v>
      </c>
      <c r="H31" s="18">
        <v>3.2583058400000003E-2</v>
      </c>
      <c r="I31" s="18">
        <v>0.27180940800000003</v>
      </c>
      <c r="J31" s="18">
        <v>-0.52141541700000005</v>
      </c>
      <c r="K31" s="18">
        <v>-0.91351680999999996</v>
      </c>
      <c r="L31" s="18">
        <v>0.16972757299999999</v>
      </c>
      <c r="M31" s="18">
        <v>-0.13823100300000002</v>
      </c>
      <c r="N31" s="18">
        <v>0.70147512099999998</v>
      </c>
      <c r="O31">
        <f>SUMXMY2(Таблица1[[#This Row],[X1]:[X9]],Таблица1[[#Totals],[X1]:[X9]])</f>
        <v>38.71059828096417</v>
      </c>
    </row>
    <row r="32" spans="1:15" hidden="1" x14ac:dyDescent="0.3">
      <c r="A32" t="s">
        <v>39</v>
      </c>
      <c r="B32" s="19">
        <v>1</v>
      </c>
      <c r="C32" s="18">
        <v>4</v>
      </c>
      <c r="D32" s="20">
        <v>6</v>
      </c>
      <c r="E32" s="18">
        <v>5</v>
      </c>
      <c r="F32" s="18">
        <v>-5.439779740000001E-2</v>
      </c>
      <c r="G32" s="18">
        <v>-0.67718230200000007</v>
      </c>
      <c r="H32" s="18">
        <v>-3.2788707799999997E-2</v>
      </c>
      <c r="I32" s="18">
        <v>0.54711406799999995</v>
      </c>
      <c r="J32" s="18">
        <v>-0.6962000370000001</v>
      </c>
      <c r="K32" s="18">
        <v>-0.44743066300000006</v>
      </c>
      <c r="L32" s="18">
        <v>1.02064366</v>
      </c>
      <c r="M32" s="18">
        <v>0.6473061160000001</v>
      </c>
      <c r="N32" s="18">
        <v>7.1697904500000013E-3</v>
      </c>
      <c r="O32">
        <f>SUMXMY2(Таблица1[[#This Row],[X1]:[X9]],Таблица1[[#Totals],[X1]:[X9]])</f>
        <v>26.923608162862109</v>
      </c>
    </row>
    <row r="33" spans="1:15" x14ac:dyDescent="0.3">
      <c r="A33" t="s">
        <v>40</v>
      </c>
      <c r="B33" s="19">
        <v>5</v>
      </c>
      <c r="C33" s="18">
        <v>6</v>
      </c>
      <c r="D33" s="20">
        <v>5</v>
      </c>
      <c r="E33" s="18">
        <v>4</v>
      </c>
      <c r="F33" s="18">
        <v>2.0515562799999998</v>
      </c>
      <c r="G33" s="18">
        <v>1.4755782399999999</v>
      </c>
      <c r="H33" s="18">
        <v>2.7037598300000001</v>
      </c>
      <c r="I33" s="18">
        <v>2.3013400100000001</v>
      </c>
      <c r="J33" s="18">
        <v>0.78890897999999998</v>
      </c>
      <c r="K33" s="18">
        <v>0.4543237730000001</v>
      </c>
      <c r="L33" s="18">
        <v>-0.61815769500000006</v>
      </c>
      <c r="M33" s="18">
        <v>0.64875811400000016</v>
      </c>
      <c r="N33" s="18">
        <v>2.49777658</v>
      </c>
      <c r="O33">
        <f>SUMXMY2(Таблица1[[#This Row],[X1]:[X9]],Таблица1[[#Totals],[X1]:[X9]])</f>
        <v>1.146569730296819</v>
      </c>
    </row>
    <row r="34" spans="1:15" hidden="1" x14ac:dyDescent="0.3">
      <c r="A34" t="s">
        <v>41</v>
      </c>
      <c r="B34" s="19">
        <v>1</v>
      </c>
      <c r="C34" s="18">
        <v>2</v>
      </c>
      <c r="D34" s="20">
        <v>6</v>
      </c>
      <c r="E34" s="18">
        <v>5</v>
      </c>
      <c r="F34" s="18">
        <v>-0.12076246100000002</v>
      </c>
      <c r="G34" s="18">
        <v>-0.23517829700000001</v>
      </c>
      <c r="H34" s="18">
        <v>1.0168424700000001</v>
      </c>
      <c r="I34" s="18">
        <v>0.46890438900000009</v>
      </c>
      <c r="J34" s="18">
        <v>-0.14977904900000003</v>
      </c>
      <c r="K34" s="18">
        <v>-1.0257050999999999</v>
      </c>
      <c r="L34" s="18">
        <v>4.3665930499999998E-2</v>
      </c>
      <c r="M34" s="18">
        <v>-0.52052446799999996</v>
      </c>
      <c r="N34" s="18">
        <v>-0.127869749</v>
      </c>
      <c r="O34">
        <f>SUMXMY2(Таблица1[[#This Row],[X1]:[X9]],Таблица1[[#Totals],[X1]:[X9]])</f>
        <v>21.49168354496971</v>
      </c>
    </row>
    <row r="35" spans="1:15" x14ac:dyDescent="0.3">
      <c r="A35" t="s">
        <v>42</v>
      </c>
      <c r="B35" s="19">
        <v>5</v>
      </c>
      <c r="C35" s="18">
        <v>6</v>
      </c>
      <c r="D35" s="20">
        <v>5</v>
      </c>
      <c r="E35" s="18">
        <v>4</v>
      </c>
      <c r="F35" s="18">
        <v>1.52750231</v>
      </c>
      <c r="G35" s="18">
        <v>0.3297087010000001</v>
      </c>
      <c r="H35" s="18">
        <v>0.96790217599999995</v>
      </c>
      <c r="I35" s="18">
        <v>1.2195716999999999</v>
      </c>
      <c r="J35" s="18">
        <v>-7.6837770400000019E-2</v>
      </c>
      <c r="K35" s="18">
        <v>-0.32589588000000008</v>
      </c>
      <c r="L35" s="18">
        <v>-0.33451899800000012</v>
      </c>
      <c r="M35" s="18">
        <v>0.58390230199999993</v>
      </c>
      <c r="N35" s="18">
        <v>2.4658080400000002</v>
      </c>
      <c r="O35">
        <f>SUMXMY2(Таблица1[[#This Row],[X1]:[X9]],Таблица1[[#Totals],[X1]:[X9]])</f>
        <v>5.8912965076999901</v>
      </c>
    </row>
    <row r="36" spans="1:15" hidden="1" x14ac:dyDescent="0.3">
      <c r="A36" t="s">
        <v>43</v>
      </c>
      <c r="B36" s="19">
        <v>1</v>
      </c>
      <c r="C36" s="18">
        <v>4</v>
      </c>
      <c r="D36" s="20">
        <v>6</v>
      </c>
      <c r="E36" s="18">
        <v>5</v>
      </c>
      <c r="F36" s="18">
        <v>0.41445178400000005</v>
      </c>
      <c r="G36" s="18">
        <v>5.1903114000000007E-2</v>
      </c>
      <c r="H36" s="18">
        <v>6.7712414900000004E-2</v>
      </c>
      <c r="I36" s="18">
        <v>0.83597702800000007</v>
      </c>
      <c r="J36" s="18">
        <v>-8.9696973400000019E-2</v>
      </c>
      <c r="K36" s="18">
        <v>-0.3146745070000001</v>
      </c>
      <c r="L36" s="18">
        <v>0.89458201999999987</v>
      </c>
      <c r="M36" s="18">
        <v>-0.46413247800000001</v>
      </c>
      <c r="N36" s="18">
        <v>0.10730114900000001</v>
      </c>
      <c r="O36">
        <f>SUMXMY2(Таблица1[[#This Row],[X1]:[X9]],Таблица1[[#Totals],[X1]:[X9]])</f>
        <v>19.570649604151537</v>
      </c>
    </row>
    <row r="37" spans="1:15" hidden="1" x14ac:dyDescent="0.3">
      <c r="A37" t="s">
        <v>44</v>
      </c>
      <c r="B37" s="19">
        <v>1</v>
      </c>
      <c r="C37" s="18">
        <v>4</v>
      </c>
      <c r="D37" s="20">
        <v>6</v>
      </c>
      <c r="E37" s="18">
        <v>5</v>
      </c>
      <c r="F37" s="18">
        <v>-0.20545110100000002</v>
      </c>
      <c r="G37" s="18">
        <v>-0.54684608600000006</v>
      </c>
      <c r="H37" s="18">
        <v>-0.45476593799999998</v>
      </c>
      <c r="I37" s="18">
        <v>2.4371884400000002E-2</v>
      </c>
      <c r="J37" s="18">
        <v>-0.92349761400000008</v>
      </c>
      <c r="K37" s="18">
        <v>0.27347601700000007</v>
      </c>
      <c r="L37" s="18">
        <v>1.1782207200000001</v>
      </c>
      <c r="M37" s="18">
        <v>-0.15633962000000001</v>
      </c>
      <c r="N37" s="18">
        <v>-0.44792264200000004</v>
      </c>
      <c r="O37">
        <f>SUMXMY2(Таблица1[[#This Row],[X1]:[X9]],Таблица1[[#Totals],[X1]:[X9]])</f>
        <v>33.116008945375917</v>
      </c>
    </row>
    <row r="38" spans="1:15" hidden="1" x14ac:dyDescent="0.3">
      <c r="A38" t="s">
        <v>45</v>
      </c>
      <c r="B38" s="19">
        <v>1</v>
      </c>
      <c r="C38" s="18">
        <v>4</v>
      </c>
      <c r="D38" s="20">
        <v>6</v>
      </c>
      <c r="E38" s="18">
        <v>5</v>
      </c>
      <c r="F38" s="18">
        <v>0.82307184500000008</v>
      </c>
      <c r="G38" s="18">
        <v>0.77311657599999994</v>
      </c>
      <c r="H38" s="18">
        <v>-7.9745892000000013E-2</v>
      </c>
      <c r="I38" s="18">
        <v>0.16530265299999999</v>
      </c>
      <c r="J38" s="18">
        <v>0.122408002</v>
      </c>
      <c r="K38" s="18">
        <v>-0.55280527200000018</v>
      </c>
      <c r="L38" s="18">
        <v>0.264273806</v>
      </c>
      <c r="M38" s="18">
        <v>-0.3740548620000001</v>
      </c>
      <c r="N38" s="18">
        <v>-0.80968162500000007</v>
      </c>
      <c r="O38">
        <f>SUMXMY2(Таблица1[[#This Row],[X1]:[X9]],Таблица1[[#Totals],[X1]:[X9]])</f>
        <v>22.171666663332147</v>
      </c>
    </row>
    <row r="39" spans="1:15" hidden="1" x14ac:dyDescent="0.3">
      <c r="A39" t="s">
        <v>46</v>
      </c>
      <c r="B39" s="19">
        <v>1</v>
      </c>
      <c r="C39" s="18">
        <v>4</v>
      </c>
      <c r="D39" s="20">
        <v>6</v>
      </c>
      <c r="E39" s="18">
        <v>5</v>
      </c>
      <c r="F39" s="18">
        <v>-0.19336178800000001</v>
      </c>
      <c r="G39" s="18">
        <v>0.34340643000000004</v>
      </c>
      <c r="H39" s="18">
        <v>-0.37784964500000007</v>
      </c>
      <c r="I39" s="18">
        <v>0.45869398</v>
      </c>
      <c r="J39" s="18">
        <v>1.2368805199999999E-2</v>
      </c>
      <c r="K39" s="18">
        <v>-0.246623377</v>
      </c>
      <c r="L39" s="18">
        <v>0.32730462700000013</v>
      </c>
      <c r="M39" s="18">
        <v>-0.28838096500000016</v>
      </c>
      <c r="N39" s="18">
        <v>-0.176190019</v>
      </c>
      <c r="O39">
        <f>SUMXMY2(Таблица1[[#This Row],[X1]:[X9]],Таблица1[[#Totals],[X1]:[X9]])</f>
        <v>23.610938646791251</v>
      </c>
    </row>
    <row r="40" spans="1:15" hidden="1" x14ac:dyDescent="0.3">
      <c r="A40" t="s">
        <v>47</v>
      </c>
      <c r="B40" s="19">
        <v>1</v>
      </c>
      <c r="C40" s="18">
        <v>4</v>
      </c>
      <c r="D40" s="20">
        <v>6</v>
      </c>
      <c r="E40" s="18">
        <v>5</v>
      </c>
      <c r="F40" s="18">
        <v>-0.43974516900000005</v>
      </c>
      <c r="G40" s="18">
        <v>-0.14694990400000005</v>
      </c>
      <c r="H40" s="18">
        <v>-0.56447435200000007</v>
      </c>
      <c r="I40" s="18">
        <v>-0.3332288570000001</v>
      </c>
      <c r="J40" s="18">
        <v>-7.9039712300000009E-2</v>
      </c>
      <c r="K40" s="18">
        <v>0.32313665900000005</v>
      </c>
      <c r="L40" s="18">
        <v>0.54791250199999997</v>
      </c>
      <c r="M40" s="18">
        <v>0.29907082900000009</v>
      </c>
      <c r="N40" s="18">
        <v>-0.30038964900000009</v>
      </c>
      <c r="O40">
        <f>SUMXMY2(Таблица1[[#This Row],[X1]:[X9]],Таблица1[[#Totals],[X1]:[X9]])</f>
        <v>29.409933654969766</v>
      </c>
    </row>
    <row r="41" spans="1:15" hidden="1" x14ac:dyDescent="0.3">
      <c r="A41" t="s">
        <v>48</v>
      </c>
      <c r="B41" s="19">
        <v>1</v>
      </c>
      <c r="C41" s="18">
        <v>4</v>
      </c>
      <c r="D41" s="20">
        <v>6</v>
      </c>
      <c r="E41" s="18">
        <v>5</v>
      </c>
      <c r="F41" s="18">
        <v>-0.43967382200000005</v>
      </c>
      <c r="G41" s="18">
        <v>-0.25300841100000004</v>
      </c>
      <c r="H41" s="18">
        <v>-0.41404138100000004</v>
      </c>
      <c r="I41" s="18">
        <v>-0.33624574200000001</v>
      </c>
      <c r="J41" s="18">
        <v>-1.0394203399999999</v>
      </c>
      <c r="K41" s="18">
        <v>-0.81291631799999997</v>
      </c>
      <c r="L41" s="18">
        <v>1.14670531</v>
      </c>
      <c r="M41" s="18">
        <v>-0.46735945000000001</v>
      </c>
      <c r="N41" s="18">
        <v>-0.80435353399999998</v>
      </c>
      <c r="O41">
        <f>SUMXMY2(Таблица1[[#This Row],[X1]:[X9]],Таблица1[[#Totals],[X1]:[X9]])</f>
        <v>39.4263942407431</v>
      </c>
    </row>
    <row r="42" spans="1:15" hidden="1" x14ac:dyDescent="0.3">
      <c r="A42" t="s">
        <v>49</v>
      </c>
      <c r="B42" s="19">
        <v>1</v>
      </c>
      <c r="C42" s="18">
        <v>4</v>
      </c>
      <c r="D42" s="20">
        <v>6</v>
      </c>
      <c r="E42" s="18">
        <v>5</v>
      </c>
      <c r="F42" s="18">
        <v>-0.25338034200000004</v>
      </c>
      <c r="G42" s="18">
        <v>-0.28551124</v>
      </c>
      <c r="H42" s="18">
        <v>-0.60704036600000011</v>
      </c>
      <c r="I42" s="18">
        <v>0.19982298600000001</v>
      </c>
      <c r="J42" s="18">
        <v>-0.55054154</v>
      </c>
      <c r="K42" s="18">
        <v>-0.15581299900000004</v>
      </c>
      <c r="L42" s="18">
        <v>0.92609743100000008</v>
      </c>
      <c r="M42" s="18">
        <v>-0.52302812700000001</v>
      </c>
      <c r="N42" s="18">
        <v>-0.79976035300000003</v>
      </c>
      <c r="O42">
        <f>SUMXMY2(Таблица1[[#This Row],[X1]:[X9]],Таблица1[[#Totals],[X1]:[X9]])</f>
        <v>33.72056826429403</v>
      </c>
    </row>
    <row r="43" spans="1:15" hidden="1" x14ac:dyDescent="0.3">
      <c r="A43" t="s">
        <v>50</v>
      </c>
      <c r="B43" s="19">
        <v>1</v>
      </c>
      <c r="C43" s="18">
        <v>4</v>
      </c>
      <c r="D43" s="20">
        <v>6</v>
      </c>
      <c r="E43" s="18">
        <v>5</v>
      </c>
      <c r="F43" s="18">
        <v>-0.76424257600000001</v>
      </c>
      <c r="G43" s="18">
        <v>0.24487212799999999</v>
      </c>
      <c r="H43" s="18">
        <v>-0.17521841700000004</v>
      </c>
      <c r="I43" s="18">
        <v>-0.37310642300000008</v>
      </c>
      <c r="J43" s="18">
        <v>0.27102737300000007</v>
      </c>
      <c r="K43" s="18">
        <v>0.23623633500000005</v>
      </c>
      <c r="L43" s="18">
        <v>0.32730462700000013</v>
      </c>
      <c r="M43" s="18">
        <v>-0.14860606900000001</v>
      </c>
      <c r="N43" s="18">
        <v>9.1500604599999993E-2</v>
      </c>
      <c r="O43">
        <f>SUMXMY2(Таблица1[[#This Row],[X1]:[X9]],Таблица1[[#Totals],[X1]:[X9]])</f>
        <v>25.970970427090379</v>
      </c>
    </row>
    <row r="44" spans="1:15" hidden="1" x14ac:dyDescent="0.3">
      <c r="A44" t="s">
        <v>51</v>
      </c>
      <c r="B44" s="19">
        <v>6</v>
      </c>
      <c r="C44" s="18">
        <v>3</v>
      </c>
      <c r="D44" s="20">
        <v>6</v>
      </c>
      <c r="E44" s="18">
        <v>5</v>
      </c>
      <c r="F44" s="18">
        <v>1.0287326299999999</v>
      </c>
      <c r="G44" s="18">
        <v>0.31177645600000004</v>
      </c>
      <c r="H44" s="18">
        <v>0.32686224500000011</v>
      </c>
      <c r="I44" s="18">
        <v>0.57829011400000008</v>
      </c>
      <c r="J44" s="18">
        <v>1.45263919</v>
      </c>
      <c r="K44" s="18">
        <v>0.19980724100000002</v>
      </c>
      <c r="L44" s="18">
        <v>0.264273806</v>
      </c>
      <c r="M44" s="18">
        <v>-0.23160984600000001</v>
      </c>
      <c r="N44" s="18">
        <v>-0.184641473</v>
      </c>
      <c r="O44">
        <f>SUMXMY2(Таблица1[[#This Row],[X1]:[X9]],Таблица1[[#Totals],[X1]:[X9]])</f>
        <v>14.020269931876523</v>
      </c>
    </row>
    <row r="45" spans="1:15" hidden="1" x14ac:dyDescent="0.3">
      <c r="A45" t="s">
        <v>52</v>
      </c>
      <c r="B45" s="19">
        <v>1</v>
      </c>
      <c r="C45" s="18">
        <v>4</v>
      </c>
      <c r="D45" s="20">
        <v>6</v>
      </c>
      <c r="E45" s="18">
        <v>5</v>
      </c>
      <c r="F45" s="18">
        <v>0.81818884400000003</v>
      </c>
      <c r="G45" s="18">
        <v>-1.5752472399999999</v>
      </c>
      <c r="H45" s="18">
        <v>-0.44286728500000005</v>
      </c>
      <c r="I45" s="18">
        <v>0.11413606300000001</v>
      </c>
      <c r="J45" s="18">
        <v>-0.68735178399999997</v>
      </c>
      <c r="K45" s="18">
        <v>-1.9735421600000004E-2</v>
      </c>
      <c r="L45" s="18">
        <v>1.3988285900000001</v>
      </c>
      <c r="M45" s="18">
        <v>-0.37134855800000005</v>
      </c>
      <c r="N45" s="18">
        <v>-0.67886781300000021</v>
      </c>
      <c r="O45">
        <f>SUMXMY2(Таблица1[[#This Row],[X1]:[X9]],Таблица1[[#Totals],[X1]:[X9]])</f>
        <v>35.441940980344462</v>
      </c>
    </row>
    <row r="46" spans="1:15" hidden="1" x14ac:dyDescent="0.3">
      <c r="A46" t="s">
        <v>53</v>
      </c>
      <c r="B46" s="19">
        <v>2</v>
      </c>
      <c r="C46" s="18">
        <v>2</v>
      </c>
      <c r="D46" s="20">
        <v>6</v>
      </c>
      <c r="E46" s="18">
        <v>5</v>
      </c>
      <c r="F46" s="18">
        <v>-1.3132079299999999</v>
      </c>
      <c r="G46" s="18">
        <v>-0.91567818700000003</v>
      </c>
      <c r="H46" s="18">
        <v>-0.62056800200000006</v>
      </c>
      <c r="I46" s="18">
        <v>-1.34373392</v>
      </c>
      <c r="J46" s="18">
        <v>-0.98652477599999999</v>
      </c>
      <c r="K46" s="18">
        <v>-0.915733397</v>
      </c>
      <c r="L46" s="18">
        <v>-0.42906523000000002</v>
      </c>
      <c r="M46" s="18">
        <v>-0.56488370700000001</v>
      </c>
      <c r="N46" s="18">
        <v>-0.77587580800000011</v>
      </c>
      <c r="O46">
        <f>SUMXMY2(Таблица1[[#This Row],[X1]:[X9]],Таблица1[[#Totals],[X1]:[X9]])</f>
        <v>50.492322311538672</v>
      </c>
    </row>
    <row r="47" spans="1:15" hidden="1" x14ac:dyDescent="0.3">
      <c r="A47" t="s">
        <v>54</v>
      </c>
      <c r="B47" s="19">
        <v>6</v>
      </c>
      <c r="C47" s="18">
        <v>3</v>
      </c>
      <c r="D47" s="20">
        <v>6</v>
      </c>
      <c r="E47" s="18">
        <v>5</v>
      </c>
      <c r="F47" s="18">
        <v>-0.94045776199999997</v>
      </c>
      <c r="G47" s="18">
        <v>-0.29632519900000009</v>
      </c>
      <c r="H47" s="18">
        <v>-0.16969404300000002</v>
      </c>
      <c r="I47" s="18">
        <v>-1.2688287</v>
      </c>
      <c r="J47" s="18">
        <v>0.62791673100000001</v>
      </c>
      <c r="K47" s="18">
        <v>2.9814616999999997</v>
      </c>
      <c r="L47" s="18">
        <v>-0.99634262299999998</v>
      </c>
      <c r="M47" s="18">
        <v>-0.50037915499999996</v>
      </c>
      <c r="N47" s="18">
        <v>-0.42458928000000007</v>
      </c>
      <c r="O47">
        <f>SUMXMY2(Таблица1[[#This Row],[X1]:[X9]],Таблица1[[#Totals],[X1]:[X9]])</f>
        <v>38.99901925653247</v>
      </c>
    </row>
    <row r="48" spans="1:15" hidden="1" x14ac:dyDescent="0.3">
      <c r="A48" t="s">
        <v>55</v>
      </c>
      <c r="B48" s="19">
        <v>1</v>
      </c>
      <c r="C48" s="18">
        <v>4</v>
      </c>
      <c r="D48" s="20">
        <v>6</v>
      </c>
      <c r="E48" s="18">
        <v>5</v>
      </c>
      <c r="F48" s="18">
        <v>-0.38956912800000004</v>
      </c>
      <c r="G48" s="18">
        <v>-0.35449884100000006</v>
      </c>
      <c r="H48" s="18">
        <v>-0.77992496200000005</v>
      </c>
      <c r="I48" s="18">
        <v>-0.55372516300000008</v>
      </c>
      <c r="J48" s="18">
        <v>-5.6550631100000005E-2</v>
      </c>
      <c r="K48" s="18">
        <v>0.21123962700000001</v>
      </c>
      <c r="L48" s="18">
        <v>0.13821216300000003</v>
      </c>
      <c r="M48" s="18">
        <v>-0.14684848700000006</v>
      </c>
      <c r="N48" s="18">
        <v>6.0450697000000005E-2</v>
      </c>
      <c r="O48">
        <f>SUMXMY2(Таблица1[[#This Row],[X1]:[X9]],Таблица1[[#Totals],[X1]:[X9]])</f>
        <v>29.920206472904869</v>
      </c>
    </row>
    <row r="49" spans="1:15" hidden="1" x14ac:dyDescent="0.3">
      <c r="A49" t="s">
        <v>56</v>
      </c>
      <c r="B49" s="19">
        <v>2</v>
      </c>
      <c r="C49" s="18">
        <v>5</v>
      </c>
      <c r="D49" s="20">
        <v>6</v>
      </c>
      <c r="E49" s="18">
        <v>6</v>
      </c>
      <c r="F49" s="18">
        <v>-1.18765589</v>
      </c>
      <c r="G49" s="18">
        <v>-0.74398972400000007</v>
      </c>
      <c r="H49" s="18">
        <v>-0.46723119299999999</v>
      </c>
      <c r="I49" s="18">
        <v>-1.4145259800000001</v>
      </c>
      <c r="J49" s="18">
        <v>-1.38173474</v>
      </c>
      <c r="K49" s="18">
        <v>-1.7202036999999999</v>
      </c>
      <c r="L49" s="18">
        <v>-2.6036285700000001</v>
      </c>
      <c r="M49" s="18">
        <v>-0.6227357560000002</v>
      </c>
      <c r="N49" s="18">
        <v>-0.98697843400000007</v>
      </c>
      <c r="O49">
        <f>SUMXMY2(Таблица1[[#This Row],[X1]:[X9]],Таблица1[[#Totals],[X1]:[X9]])</f>
        <v>58.894444108984018</v>
      </c>
    </row>
    <row r="50" spans="1:15" hidden="1" x14ac:dyDescent="0.3">
      <c r="A50" t="s">
        <v>57</v>
      </c>
      <c r="B50" s="19">
        <v>2</v>
      </c>
      <c r="C50" s="18">
        <v>5</v>
      </c>
      <c r="D50" s="20">
        <v>6</v>
      </c>
      <c r="E50" s="18">
        <v>6</v>
      </c>
      <c r="F50" s="18">
        <v>-2.8535049400000001</v>
      </c>
      <c r="G50" s="18">
        <v>-0.44721328999999999</v>
      </c>
      <c r="H50" s="18">
        <v>-0.35610627300000008</v>
      </c>
      <c r="I50" s="18">
        <v>-1.45027909E-2</v>
      </c>
      <c r="J50" s="18">
        <v>-1.57029318</v>
      </c>
      <c r="K50" s="18">
        <v>-1.6558668500000002</v>
      </c>
      <c r="L50" s="18">
        <v>-3.39151384</v>
      </c>
      <c r="M50" s="18">
        <v>-0.62155626600000002</v>
      </c>
      <c r="N50" s="18">
        <v>-1.01159789</v>
      </c>
      <c r="O50">
        <f>SUMXMY2(Таблица1[[#This Row],[X1]:[X9]],Таблица1[[#Totals],[X1]:[X9]])</f>
        <v>69.403464401706316</v>
      </c>
    </row>
    <row r="51" spans="1:15" hidden="1" x14ac:dyDescent="0.3">
      <c r="A51" t="s">
        <v>58</v>
      </c>
      <c r="B51" s="19">
        <v>1</v>
      </c>
      <c r="C51" s="18">
        <v>2</v>
      </c>
      <c r="D51" s="20">
        <v>6</v>
      </c>
      <c r="E51" s="18">
        <v>5</v>
      </c>
      <c r="F51" s="18">
        <v>-0.53323226599999995</v>
      </c>
      <c r="G51" s="18">
        <v>0.18594950900000001</v>
      </c>
      <c r="H51" s="18">
        <v>-1.1198864799999999</v>
      </c>
      <c r="I51" s="18">
        <v>-7.4462597000000005E-2</v>
      </c>
      <c r="J51" s="18">
        <v>-0.5595826049999999</v>
      </c>
      <c r="K51" s="18">
        <v>0.12735865899999999</v>
      </c>
      <c r="L51" s="18">
        <v>-1.0593734400000001</v>
      </c>
      <c r="M51" s="18">
        <v>-0.59530314599999989</v>
      </c>
      <c r="N51" s="18">
        <v>-0.82235880600000011</v>
      </c>
      <c r="O51">
        <f>SUMXMY2(Таблица1[[#This Row],[X1]:[X9]],Таблица1[[#Totals],[X1]:[X9]])</f>
        <v>35.701783687244237</v>
      </c>
    </row>
    <row r="52" spans="1:15" hidden="1" x14ac:dyDescent="0.3">
      <c r="A52" t="s">
        <v>59</v>
      </c>
      <c r="B52" s="19">
        <v>1</v>
      </c>
      <c r="C52" s="18">
        <v>4</v>
      </c>
      <c r="D52" s="20">
        <v>6</v>
      </c>
      <c r="E52" s="18">
        <v>5</v>
      </c>
      <c r="F52" s="18">
        <v>-0.44279043199999996</v>
      </c>
      <c r="G52" s="18">
        <v>0.50498099299999999</v>
      </c>
      <c r="H52" s="18">
        <v>-0.91208500000000003</v>
      </c>
      <c r="I52" s="18">
        <v>-0.35569189800000001</v>
      </c>
      <c r="J52" s="18">
        <v>-0.40341701800000002</v>
      </c>
      <c r="K52" s="18">
        <v>0.95478153500000007</v>
      </c>
      <c r="L52" s="18">
        <v>0.64245873400000009</v>
      </c>
      <c r="M52" s="18">
        <v>0.31364500700000003</v>
      </c>
      <c r="N52" s="18">
        <v>-6.57699333E-2</v>
      </c>
      <c r="O52">
        <f>SUMXMY2(Таблица1[[#This Row],[X1]:[X9]],Таблица1[[#Totals],[X1]:[X9]])</f>
        <v>29.991328162946836</v>
      </c>
    </row>
    <row r="53" spans="1:15" hidden="1" x14ac:dyDescent="0.3">
      <c r="A53" t="s">
        <v>60</v>
      </c>
      <c r="B53" s="19">
        <v>6</v>
      </c>
      <c r="C53" s="18">
        <v>3</v>
      </c>
      <c r="D53" s="20">
        <v>6</v>
      </c>
      <c r="E53" s="18">
        <v>5</v>
      </c>
      <c r="F53" s="18">
        <v>0.97396506799999993</v>
      </c>
      <c r="G53" s="18">
        <v>0.32229911900000002</v>
      </c>
      <c r="H53" s="18">
        <v>-7.5040701799999983E-3</v>
      </c>
      <c r="I53" s="18">
        <v>4.1042394900000001E-2</v>
      </c>
      <c r="J53" s="18">
        <v>0.31482333300000009</v>
      </c>
      <c r="K53" s="18">
        <v>1.85596239</v>
      </c>
      <c r="L53" s="18">
        <v>-0.33451899800000012</v>
      </c>
      <c r="M53" s="18">
        <v>1.30114291</v>
      </c>
      <c r="N53" s="18">
        <v>1.43914009</v>
      </c>
      <c r="O53">
        <f>SUMXMY2(Таблица1[[#This Row],[X1]:[X9]],Таблица1[[#Totals],[X1]:[X9]])</f>
        <v>13.058943167164433</v>
      </c>
    </row>
    <row r="54" spans="1:15" hidden="1" x14ac:dyDescent="0.3">
      <c r="A54" t="s">
        <v>61</v>
      </c>
      <c r="B54" s="19">
        <v>1</v>
      </c>
      <c r="C54" s="18">
        <v>2</v>
      </c>
      <c r="D54" s="20">
        <v>6</v>
      </c>
      <c r="E54" s="18">
        <v>5</v>
      </c>
      <c r="F54" s="18">
        <v>-0.11698433799999999</v>
      </c>
      <c r="G54" s="18">
        <v>-0.282536238</v>
      </c>
      <c r="H54" s="18">
        <v>0.28245477200000008</v>
      </c>
      <c r="I54" s="18">
        <v>-0.33438101700000011</v>
      </c>
      <c r="J54" s="18">
        <v>-0.57076909100000006</v>
      </c>
      <c r="K54" s="18">
        <v>-0.855187841</v>
      </c>
      <c r="L54" s="18">
        <v>0.51639709099999997</v>
      </c>
      <c r="M54" s="18">
        <v>-0.55118884499999998</v>
      </c>
      <c r="N54" s="18">
        <v>-0.63183363300000017</v>
      </c>
      <c r="O54">
        <f>SUMXMY2(Таблица1[[#This Row],[X1]:[X9]],Таблица1[[#Totals],[X1]:[X9]])</f>
        <v>30.433844730898223</v>
      </c>
    </row>
    <row r="55" spans="1:15" hidden="1" x14ac:dyDescent="0.3">
      <c r="A55" t="s">
        <v>62</v>
      </c>
      <c r="B55" s="19">
        <v>1</v>
      </c>
      <c r="C55" s="18">
        <v>4</v>
      </c>
      <c r="D55" s="20">
        <v>6</v>
      </c>
      <c r="E55" s="18">
        <v>5</v>
      </c>
      <c r="F55" s="18">
        <v>-0.26468431400000003</v>
      </c>
      <c r="G55" s="18">
        <v>-1.1926907199999999</v>
      </c>
      <c r="H55" s="18">
        <v>-0.68976433500000001</v>
      </c>
      <c r="I55" s="18">
        <v>-0.28257761700000006</v>
      </c>
      <c r="J55" s="18">
        <v>4.217241020000001E-2</v>
      </c>
      <c r="K55" s="18">
        <v>-0.23545146300000003</v>
      </c>
      <c r="L55" s="18">
        <v>-5.0880301600000004E-2</v>
      </c>
      <c r="M55" s="18">
        <v>-0.27254711399999998</v>
      </c>
      <c r="N55" s="18">
        <v>-0.25262056100000008</v>
      </c>
      <c r="O55">
        <f>SUMXMY2(Таблица1[[#This Row],[X1]:[X9]],Таблица1[[#Totals],[X1]:[X9]])</f>
        <v>32.813529014931376</v>
      </c>
    </row>
    <row r="56" spans="1:15" hidden="1" x14ac:dyDescent="0.3">
      <c r="A56" t="s">
        <v>63</v>
      </c>
      <c r="B56" s="19">
        <v>1</v>
      </c>
      <c r="C56" s="18">
        <v>4</v>
      </c>
      <c r="D56" s="20">
        <v>6</v>
      </c>
      <c r="E56" s="18">
        <v>5</v>
      </c>
      <c r="F56" s="18">
        <v>-0.26211293400000002</v>
      </c>
      <c r="G56" s="18">
        <v>0.68518193400000005</v>
      </c>
      <c r="H56" s="18">
        <v>-0.80917581700000019</v>
      </c>
      <c r="I56" s="18">
        <v>0.72744983400000018</v>
      </c>
      <c r="J56" s="18">
        <v>-0.79691066600000005</v>
      </c>
      <c r="K56" s="18">
        <v>-0.19903979000000002</v>
      </c>
      <c r="L56" s="18">
        <v>0.61094332300000009</v>
      </c>
      <c r="M56" s="18">
        <v>-0.29432025600000006</v>
      </c>
      <c r="N56" s="18">
        <v>-0.48044236800000006</v>
      </c>
      <c r="O56">
        <f>SUMXMY2(Таблица1[[#This Row],[X1]:[X9]],Таблица1[[#Totals],[X1]:[X9]])</f>
        <v>29.637003413580921</v>
      </c>
    </row>
    <row r="57" spans="1:15" hidden="1" x14ac:dyDescent="0.3">
      <c r="A57" t="s">
        <v>64</v>
      </c>
      <c r="B57" s="19">
        <v>6</v>
      </c>
      <c r="C57" s="18">
        <v>3</v>
      </c>
      <c r="D57" s="20">
        <v>6</v>
      </c>
      <c r="E57" s="18">
        <v>5</v>
      </c>
      <c r="F57" s="18">
        <v>6.2921406799999996E-2</v>
      </c>
      <c r="G57" s="18">
        <v>1.1381975900000001</v>
      </c>
      <c r="H57" s="18">
        <v>-0.85400824200000014</v>
      </c>
      <c r="I57" s="18">
        <v>-4.6667007600000004E-2</v>
      </c>
      <c r="J57" s="18">
        <v>2.6879617100000002</v>
      </c>
      <c r="K57" s="18">
        <v>1.24135095</v>
      </c>
      <c r="L57" s="18">
        <v>-1.6581662500000001</v>
      </c>
      <c r="M57" s="18">
        <v>0.64716482600000014</v>
      </c>
      <c r="N57" s="18">
        <v>2.25066341</v>
      </c>
      <c r="O57">
        <f>SUMXMY2(Таблица1[[#This Row],[X1]:[X9]],Таблица1[[#Totals],[X1]:[X9]])</f>
        <v>21.39336672473371</v>
      </c>
    </row>
    <row r="58" spans="1:15" hidden="1" x14ac:dyDescent="0.3">
      <c r="A58" t="s">
        <v>99</v>
      </c>
      <c r="B58" s="19">
        <v>4</v>
      </c>
      <c r="C58" s="18">
        <v>1</v>
      </c>
      <c r="D58" s="20">
        <v>4</v>
      </c>
      <c r="E58" s="18">
        <v>6</v>
      </c>
      <c r="F58" s="18">
        <v>0.93460436099999999</v>
      </c>
      <c r="G58" s="18">
        <v>2.2181587899999999</v>
      </c>
      <c r="H58" s="18">
        <v>0.96669814499999995</v>
      </c>
      <c r="I58" s="18">
        <v>-0.96811025999999989</v>
      </c>
      <c r="J58" s="18">
        <v>-1.4130196700000002</v>
      </c>
      <c r="K58" s="18">
        <v>-1.5805493500000001</v>
      </c>
      <c r="L58" s="18">
        <v>-0.77573474799999997</v>
      </c>
      <c r="M58" s="18">
        <v>-0.57157236599999994</v>
      </c>
      <c r="N58" s="18">
        <v>-0.75640071800000008</v>
      </c>
      <c r="O58">
        <f>SUMXMY2(Таблица1[[#This Row],[X1]:[X9]],Таблица1[[#Totals],[X1]:[X9]])</f>
        <v>31.571589122896917</v>
      </c>
    </row>
    <row r="59" spans="1:15" hidden="1" x14ac:dyDescent="0.3">
      <c r="A59" t="s">
        <v>66</v>
      </c>
      <c r="B59" s="19">
        <v>1</v>
      </c>
      <c r="C59" s="18">
        <v>2</v>
      </c>
      <c r="D59" s="20">
        <v>6</v>
      </c>
      <c r="E59" s="18">
        <v>5</v>
      </c>
      <c r="F59" s="18">
        <v>-1.6115280599999999</v>
      </c>
      <c r="G59" s="18">
        <v>-0.4088639770000001</v>
      </c>
      <c r="H59" s="18">
        <v>0.20865479300000001</v>
      </c>
      <c r="I59" s="18">
        <v>0.271648416</v>
      </c>
      <c r="J59" s="18">
        <v>-0.69374776100000002</v>
      </c>
      <c r="K59" s="18">
        <v>-0.32269028300000008</v>
      </c>
      <c r="L59" s="18">
        <v>-0.17694194500000004</v>
      </c>
      <c r="M59" s="18">
        <v>-0.26569534699999997</v>
      </c>
      <c r="N59" s="18">
        <v>0.40806268000000007</v>
      </c>
      <c r="O59">
        <f>SUMXMY2(Таблица1[[#This Row],[X1]:[X9]],Таблица1[[#Totals],[X1]:[X9]])</f>
        <v>31.249265855092492</v>
      </c>
    </row>
    <row r="60" spans="1:15" hidden="1" x14ac:dyDescent="0.3">
      <c r="A60" t="s">
        <v>67</v>
      </c>
      <c r="B60" s="19">
        <v>6</v>
      </c>
      <c r="C60" s="18">
        <v>3</v>
      </c>
      <c r="D60" s="20">
        <v>1</v>
      </c>
      <c r="E60" s="18">
        <v>1</v>
      </c>
      <c r="F60" s="18">
        <v>1.62231137</v>
      </c>
      <c r="G60" s="18">
        <v>0.17973876800000002</v>
      </c>
      <c r="H60" s="18">
        <v>-0.97150743999999989</v>
      </c>
      <c r="I60" s="18">
        <v>-2.3234697099999999</v>
      </c>
      <c r="J60" s="18">
        <v>3.95902968</v>
      </c>
      <c r="K60" s="18">
        <v>3.2478882800000002</v>
      </c>
      <c r="L60" s="18">
        <v>-1.6581662500000001</v>
      </c>
      <c r="M60" s="18">
        <v>-0.56601150600000005</v>
      </c>
      <c r="N60" s="18">
        <v>-0.54970754600000005</v>
      </c>
      <c r="O60">
        <f>SUMXMY2(Таблица1[[#This Row],[X1]:[X9]],Таблица1[[#Totals],[X1]:[X9]])</f>
        <v>51.169838002984129</v>
      </c>
    </row>
    <row r="61" spans="1:15" hidden="1" x14ac:dyDescent="0.3">
      <c r="A61" t="s">
        <v>68</v>
      </c>
      <c r="B61" s="19">
        <v>6</v>
      </c>
      <c r="C61" s="18">
        <v>3</v>
      </c>
      <c r="D61" s="20">
        <v>6</v>
      </c>
      <c r="E61" s="18">
        <v>5</v>
      </c>
      <c r="F61" s="18">
        <v>-0.73668546500000009</v>
      </c>
      <c r="G61" s="18">
        <v>-0.81948913300000004</v>
      </c>
      <c r="H61" s="18">
        <v>-0.62694228000000007</v>
      </c>
      <c r="I61" s="18">
        <v>-0.59449065700000003</v>
      </c>
      <c r="J61" s="18">
        <v>1.0909697</v>
      </c>
      <c r="K61" s="18">
        <v>1.6602288600000001</v>
      </c>
      <c r="L61" s="18">
        <v>-0.14542653400000002</v>
      </c>
      <c r="M61" s="18">
        <v>0.28979185499999999</v>
      </c>
      <c r="N61" s="18">
        <v>0.13155314800000001</v>
      </c>
      <c r="O61">
        <f>SUMXMY2(Таблица1[[#This Row],[X1]:[X9]],Таблица1[[#Totals],[X1]:[X9]])</f>
        <v>31.215620406322579</v>
      </c>
    </row>
    <row r="62" spans="1:15" hidden="1" x14ac:dyDescent="0.3">
      <c r="A62" t="s">
        <v>69</v>
      </c>
      <c r="B62" s="19">
        <v>1</v>
      </c>
      <c r="C62" s="18">
        <v>2</v>
      </c>
      <c r="D62" s="20">
        <v>6</v>
      </c>
      <c r="E62" s="18">
        <v>5</v>
      </c>
      <c r="F62" s="18">
        <v>-0.47104627400000004</v>
      </c>
      <c r="G62" s="18">
        <v>-0.95172960000000018</v>
      </c>
      <c r="H62" s="18">
        <v>-8.9378134999999984E-2</v>
      </c>
      <c r="I62" s="18">
        <v>0.10832279300000001</v>
      </c>
      <c r="J62" s="18">
        <v>-0.56690706499999999</v>
      </c>
      <c r="K62" s="18">
        <v>-0.92177208099999997</v>
      </c>
      <c r="L62" s="18">
        <v>0.29578921600000002</v>
      </c>
      <c r="M62" s="18">
        <v>-0.44948366700000009</v>
      </c>
      <c r="N62" s="18">
        <v>-0.71689935700000018</v>
      </c>
      <c r="O62">
        <f>SUMXMY2(Таблица1[[#This Row],[X1]:[X9]],Таблица1[[#Totals],[X1]:[X9]])</f>
        <v>34.857125185890325</v>
      </c>
    </row>
    <row r="63" spans="1:15" hidden="1" x14ac:dyDescent="0.3">
      <c r="A63" t="s">
        <v>70</v>
      </c>
      <c r="B63" s="19">
        <v>1</v>
      </c>
      <c r="C63" s="18">
        <v>4</v>
      </c>
      <c r="D63" s="20">
        <v>6</v>
      </c>
      <c r="E63" s="18">
        <v>5</v>
      </c>
      <c r="F63" s="18">
        <v>-0.53070624</v>
      </c>
      <c r="G63" s="18">
        <v>0.63192957300000019</v>
      </c>
      <c r="H63" s="18">
        <v>-0.38082430800000011</v>
      </c>
      <c r="I63" s="18">
        <v>-0.52987784500000001</v>
      </c>
      <c r="J63" s="18">
        <v>-0.37284518200000005</v>
      </c>
      <c r="K63" s="18">
        <v>-0.76011552099999991</v>
      </c>
      <c r="L63" s="18">
        <v>1.08367448</v>
      </c>
      <c r="M63" s="18">
        <v>-0.32285706400000008</v>
      </c>
      <c r="N63" s="18">
        <v>-0.558710182</v>
      </c>
      <c r="O63">
        <f>SUMXMY2(Таблица1[[#This Row],[X1]:[X9]],Таблица1[[#Totals],[X1]:[X9]])</f>
        <v>34.380707634688335</v>
      </c>
    </row>
    <row r="64" spans="1:15" hidden="1" x14ac:dyDescent="0.3">
      <c r="A64" t="s">
        <v>71</v>
      </c>
      <c r="B64" s="19">
        <v>1</v>
      </c>
      <c r="C64" s="18">
        <v>4</v>
      </c>
      <c r="D64" s="20">
        <v>6</v>
      </c>
      <c r="E64" s="18">
        <v>5</v>
      </c>
      <c r="F64" s="18">
        <v>-0.75629931700000019</v>
      </c>
      <c r="G64" s="18">
        <v>0.13556522100000001</v>
      </c>
      <c r="H64" s="18">
        <v>-0.198024169</v>
      </c>
      <c r="I64" s="18">
        <v>0.58308845099999995</v>
      </c>
      <c r="J64" s="18">
        <v>-0.5507685160000001</v>
      </c>
      <c r="K64" s="18">
        <v>-0.61301893000000007</v>
      </c>
      <c r="L64" s="18">
        <v>0.67397414500000008</v>
      </c>
      <c r="M64" s="18">
        <v>-0.27440993200000002</v>
      </c>
      <c r="N64" s="18">
        <v>0.11850851199999998</v>
      </c>
      <c r="O64">
        <f>SUMXMY2(Таблица1[[#This Row],[X1]:[X9]],Таблица1[[#Totals],[X1]:[X9]])</f>
        <v>27.754035996602415</v>
      </c>
    </row>
    <row r="65" spans="1:15" hidden="1" x14ac:dyDescent="0.3">
      <c r="A65" t="s">
        <v>72</v>
      </c>
      <c r="B65" s="19">
        <v>1</v>
      </c>
      <c r="C65" s="18">
        <v>4</v>
      </c>
      <c r="D65" s="20">
        <v>6</v>
      </c>
      <c r="E65" s="18">
        <v>5</v>
      </c>
      <c r="F65" s="18">
        <v>1.0484742600000001</v>
      </c>
      <c r="G65" s="18">
        <v>0.38018412000000007</v>
      </c>
      <c r="H65" s="18">
        <v>-0.61213978899999999</v>
      </c>
      <c r="I65" s="18">
        <v>-0.22823580800000001</v>
      </c>
      <c r="J65" s="18">
        <v>0.15007806500000001</v>
      </c>
      <c r="K65" s="18">
        <v>-0.26245284000000002</v>
      </c>
      <c r="L65" s="18">
        <v>0.61094332300000009</v>
      </c>
      <c r="M65" s="18">
        <v>-0.39807029600000005</v>
      </c>
      <c r="N65" s="18">
        <v>-0.55430072799999996</v>
      </c>
      <c r="O65">
        <f>SUMXMY2(Таблица1[[#This Row],[X1]:[X9]],Таблица1[[#Totals],[X1]:[X9]])</f>
        <v>24.797527358831633</v>
      </c>
    </row>
    <row r="66" spans="1:15" x14ac:dyDescent="0.3">
      <c r="A66" t="s">
        <v>73</v>
      </c>
      <c r="B66" s="19">
        <v>5</v>
      </c>
      <c r="C66" s="18">
        <v>6</v>
      </c>
      <c r="D66" s="20">
        <v>5</v>
      </c>
      <c r="E66" s="18">
        <v>4</v>
      </c>
      <c r="F66" s="18">
        <v>2.35476296</v>
      </c>
      <c r="G66" s="18">
        <v>1.6399204200000002</v>
      </c>
      <c r="H66" s="18">
        <v>1.9888490999999999</v>
      </c>
      <c r="I66" s="18">
        <v>1.1251832399999999</v>
      </c>
      <c r="J66" s="18">
        <v>1.33339834</v>
      </c>
      <c r="K66" s="18">
        <v>1.20862541</v>
      </c>
      <c r="L66" s="18">
        <v>-0.27148817700000011</v>
      </c>
      <c r="M66" s="18">
        <v>-5.3325475899999995E-2</v>
      </c>
      <c r="N66" s="18">
        <v>1.8119227</v>
      </c>
      <c r="O66">
        <f>SUMXMY2(Таблица1[[#This Row],[X1]:[X9]],Таблица1[[#Totals],[X1]:[X9]])</f>
        <v>1.1475651672986567</v>
      </c>
    </row>
    <row r="67" spans="1:15" hidden="1" x14ac:dyDescent="0.3">
      <c r="A67" t="s">
        <v>74</v>
      </c>
      <c r="B67" s="19">
        <v>1</v>
      </c>
      <c r="C67" s="18">
        <v>4</v>
      </c>
      <c r="D67" s="20">
        <v>6</v>
      </c>
      <c r="E67" s="18">
        <v>5</v>
      </c>
      <c r="F67" s="18">
        <v>0.22313352499999997</v>
      </c>
      <c r="G67" s="18">
        <v>-0.28116395</v>
      </c>
      <c r="H67" s="18">
        <v>0.33182001700000013</v>
      </c>
      <c r="I67" s="18">
        <v>-0.19597341000000001</v>
      </c>
      <c r="J67" s="18">
        <v>0.155652028</v>
      </c>
      <c r="K67" s="18">
        <v>0.13372494200000001</v>
      </c>
      <c r="L67" s="18">
        <v>0.39033544799999997</v>
      </c>
      <c r="M67" s="18">
        <v>0.18042213900000001</v>
      </c>
      <c r="N67" s="18">
        <v>0.119243421</v>
      </c>
      <c r="O67">
        <f>SUMXMY2(Таблица1[[#This Row],[X1]:[X9]],Таблица1[[#Totals],[X1]:[X9]])</f>
        <v>19.533462905142965</v>
      </c>
    </row>
    <row r="68" spans="1:15" hidden="1" x14ac:dyDescent="0.3">
      <c r="A68" t="s">
        <v>75</v>
      </c>
      <c r="B68" s="19">
        <v>1</v>
      </c>
      <c r="C68" s="18">
        <v>4</v>
      </c>
      <c r="D68" s="20">
        <v>6</v>
      </c>
      <c r="E68" s="18">
        <v>5</v>
      </c>
      <c r="F68" s="18">
        <v>0.82443216599999991</v>
      </c>
      <c r="G68" s="18">
        <v>0.3258006060000001</v>
      </c>
      <c r="H68" s="18">
        <v>-0.32133104300000004</v>
      </c>
      <c r="I68" s="18">
        <v>0.40908512300000005</v>
      </c>
      <c r="J68" s="18">
        <v>0.27459034700000001</v>
      </c>
      <c r="K68" s="18">
        <v>9.3459968200000007E-3</v>
      </c>
      <c r="L68" s="18">
        <v>0.80003578799999997</v>
      </c>
      <c r="M68" s="18">
        <v>-0.35277447100000009</v>
      </c>
      <c r="N68" s="18">
        <v>-0.59766036199999995</v>
      </c>
      <c r="O68">
        <f>SUMXMY2(Таблица1[[#This Row],[X1]:[X9]],Таблица1[[#Totals],[X1]:[X9]])</f>
        <v>21.908314062920962</v>
      </c>
    </row>
    <row r="69" spans="1:15" hidden="1" x14ac:dyDescent="0.3">
      <c r="A69" t="s">
        <v>76</v>
      </c>
      <c r="B69" s="19">
        <v>1</v>
      </c>
      <c r="C69" s="18">
        <v>2</v>
      </c>
      <c r="D69" s="20">
        <v>6</v>
      </c>
      <c r="E69" s="18">
        <v>5</v>
      </c>
      <c r="F69" s="18">
        <v>0.38126144000000001</v>
      </c>
      <c r="G69" s="18">
        <v>-0.214180763</v>
      </c>
      <c r="H69" s="18">
        <v>-0.6217012070000002</v>
      </c>
      <c r="I69" s="18">
        <v>-0.24976871500000003</v>
      </c>
      <c r="J69" s="18">
        <v>-0.79152308299999996</v>
      </c>
      <c r="K69" s="18">
        <v>-1.13888944</v>
      </c>
      <c r="L69" s="18">
        <v>-0.49209605199999995</v>
      </c>
      <c r="M69" s="18">
        <v>-0.46120620800000001</v>
      </c>
      <c r="N69" s="18">
        <v>-0.65241108700000006</v>
      </c>
      <c r="O69">
        <f>SUMXMY2(Таблица1[[#This Row],[X1]:[X9]],Таблица1[[#Totals],[X1]:[X9]])</f>
        <v>32.648294511857586</v>
      </c>
    </row>
    <row r="70" spans="1:15" hidden="1" x14ac:dyDescent="0.3">
      <c r="A70" t="s">
        <v>77</v>
      </c>
      <c r="B70" s="19">
        <v>1</v>
      </c>
      <c r="C70" s="18">
        <v>4</v>
      </c>
      <c r="D70" s="20">
        <v>6</v>
      </c>
      <c r="E70" s="18">
        <v>5</v>
      </c>
      <c r="F70" s="18">
        <v>-0.7637194020000001</v>
      </c>
      <c r="G70" s="18">
        <v>-0.54164872900000005</v>
      </c>
      <c r="H70" s="18">
        <v>-0.33995810100000012</v>
      </c>
      <c r="I70" s="18">
        <v>0.11871847899999999</v>
      </c>
      <c r="J70" s="18">
        <v>-0.13488530200000001</v>
      </c>
      <c r="K70" s="18">
        <v>4.6214569800000001E-2</v>
      </c>
      <c r="L70" s="18">
        <v>1.0521590700000001</v>
      </c>
      <c r="M70" s="18">
        <v>-0.32388418500000016</v>
      </c>
      <c r="N70" s="18">
        <v>-0.43745018800000007</v>
      </c>
      <c r="O70">
        <f>SUMXMY2(Таблица1[[#This Row],[X1]:[X9]],Таблица1[[#Totals],[X1]:[X9]])</f>
        <v>32.803039875046657</v>
      </c>
    </row>
    <row r="71" spans="1:15" hidden="1" x14ac:dyDescent="0.3">
      <c r="A71" t="s">
        <v>78</v>
      </c>
      <c r="B71" s="19">
        <v>1</v>
      </c>
      <c r="C71" s="18">
        <v>4</v>
      </c>
      <c r="D71" s="20">
        <v>6</v>
      </c>
      <c r="E71" s="18">
        <v>5</v>
      </c>
      <c r="F71" s="18">
        <v>0.63757026100000003</v>
      </c>
      <c r="G71" s="18">
        <v>-0.19547924200000003</v>
      </c>
      <c r="H71" s="18">
        <v>-0.3546897670000001</v>
      </c>
      <c r="I71" s="18">
        <v>0.35963832300000004</v>
      </c>
      <c r="J71" s="18">
        <v>-0.33798006300000016</v>
      </c>
      <c r="K71" s="18">
        <v>-0.3669258210000001</v>
      </c>
      <c r="L71" s="18">
        <v>1.2412515399999999</v>
      </c>
      <c r="M71" s="18">
        <v>-0.28756390300000007</v>
      </c>
      <c r="N71" s="18">
        <v>-0.40970737100000004</v>
      </c>
      <c r="O71">
        <f>SUMXMY2(Таблица1[[#This Row],[X1]:[X9]],Таблица1[[#Totals],[X1]:[X9]])</f>
        <v>26.398777167060686</v>
      </c>
    </row>
    <row r="72" spans="1:15" hidden="1" x14ac:dyDescent="0.3">
      <c r="A72" t="s">
        <v>79</v>
      </c>
      <c r="B72" s="19">
        <v>1</v>
      </c>
      <c r="C72" s="18">
        <v>4</v>
      </c>
      <c r="D72" s="20">
        <v>6</v>
      </c>
      <c r="E72" s="18">
        <v>5</v>
      </c>
      <c r="F72" s="18">
        <v>0.42571561200000002</v>
      </c>
      <c r="G72" s="18">
        <v>0.47921096200000007</v>
      </c>
      <c r="H72" s="18">
        <v>-0.27139919600000001</v>
      </c>
      <c r="I72" s="18">
        <v>8.2808802799999984E-2</v>
      </c>
      <c r="J72" s="18">
        <v>9.9857805399999985E-2</v>
      </c>
      <c r="K72" s="18">
        <v>0.26592985100000005</v>
      </c>
      <c r="L72" s="18">
        <v>-0.36603440900000006</v>
      </c>
      <c r="M72" s="18">
        <v>9.7414251300000004E-2</v>
      </c>
      <c r="N72" s="18">
        <v>-1.3775117599999999E-2</v>
      </c>
      <c r="O72">
        <f>SUMXMY2(Таблица1[[#This Row],[X1]:[X9]],Таблица1[[#Totals],[X1]:[X9]])</f>
        <v>18.338546168229843</v>
      </c>
    </row>
    <row r="73" spans="1:15" hidden="1" x14ac:dyDescent="0.3">
      <c r="A73" t="s">
        <v>80</v>
      </c>
      <c r="B73" s="19">
        <v>1</v>
      </c>
      <c r="C73" s="18">
        <v>4</v>
      </c>
      <c r="D73" s="20">
        <v>6</v>
      </c>
      <c r="E73" s="18">
        <v>5</v>
      </c>
      <c r="F73" s="18">
        <v>0.172554708</v>
      </c>
      <c r="G73" s="18">
        <v>-0.81231115399999998</v>
      </c>
      <c r="H73" s="18">
        <v>-0.23400342900000001</v>
      </c>
      <c r="I73" s="18">
        <v>0.87357703800000008</v>
      </c>
      <c r="J73" s="18">
        <v>-0.28540575900000004</v>
      </c>
      <c r="K73" s="18">
        <v>-0.85976360100000004</v>
      </c>
      <c r="L73" s="18">
        <v>1.3357977700000001</v>
      </c>
      <c r="M73" s="18">
        <v>-0.26676517999999999</v>
      </c>
      <c r="N73" s="18">
        <v>-0.44737146000000005</v>
      </c>
      <c r="O73">
        <f>SUMXMY2(Таблица1[[#This Row],[X1]:[X9]],Таблица1[[#Totals],[X1]:[X9]])</f>
        <v>30.389163327844127</v>
      </c>
    </row>
    <row r="74" spans="1:15" hidden="1" x14ac:dyDescent="0.3">
      <c r="A74" t="s">
        <v>81</v>
      </c>
      <c r="B74" s="19">
        <v>2</v>
      </c>
      <c r="C74" s="18">
        <v>5</v>
      </c>
      <c r="D74" s="20">
        <v>2</v>
      </c>
      <c r="E74" s="18">
        <v>2</v>
      </c>
      <c r="F74" s="18">
        <v>-1.0209352</v>
      </c>
      <c r="G74" s="18">
        <v>-2.6227079099999999</v>
      </c>
      <c r="H74" s="18">
        <v>1.2302391400000001</v>
      </c>
      <c r="I74" s="18">
        <v>-5.8986192200000005</v>
      </c>
      <c r="J74" s="18">
        <v>-0.84598993200000017</v>
      </c>
      <c r="K74" s="18">
        <v>-0.98784038299999999</v>
      </c>
      <c r="L74" s="18">
        <v>-1.6266508400000002</v>
      </c>
      <c r="M74" s="18">
        <v>1.9100398900000002</v>
      </c>
      <c r="N74" s="18">
        <v>1.5846520799999999</v>
      </c>
      <c r="O74">
        <f>SUMXMY2(Таблица1[[#This Row],[X1]:[X9]],Таблица1[[#Totals],[X1]:[X9]])</f>
        <v>93.45509678530702</v>
      </c>
    </row>
    <row r="75" spans="1:15" hidden="1" x14ac:dyDescent="0.3">
      <c r="A75" t="s">
        <v>82</v>
      </c>
      <c r="B75" s="19">
        <v>1</v>
      </c>
      <c r="C75" s="18">
        <v>4</v>
      </c>
      <c r="D75" s="20">
        <v>6</v>
      </c>
      <c r="E75" s="18">
        <v>5</v>
      </c>
      <c r="F75" s="18">
        <v>-0.598221593</v>
      </c>
      <c r="G75" s="18">
        <v>0.31134999200000008</v>
      </c>
      <c r="H75" s="18">
        <v>-0.5127718710000001</v>
      </c>
      <c r="I75" s="18">
        <v>4.7046227100000004E-2</v>
      </c>
      <c r="J75" s="18">
        <v>7.0000976100000001E-2</v>
      </c>
      <c r="K75" s="18">
        <v>1.0663786900000001</v>
      </c>
      <c r="L75" s="18">
        <v>-0.113911123</v>
      </c>
      <c r="M75" s="18">
        <v>-0.24485043200000003</v>
      </c>
      <c r="N75" s="18">
        <v>-0.49844763999999997</v>
      </c>
      <c r="O75">
        <f>SUMXMY2(Таблица1[[#This Row],[X1]:[X9]],Таблица1[[#Totals],[X1]:[X9]])</f>
        <v>27.429833947825355</v>
      </c>
    </row>
    <row r="76" spans="1:15" hidden="1" x14ac:dyDescent="0.3">
      <c r="A76" t="s">
        <v>83</v>
      </c>
      <c r="B76" s="19">
        <v>1</v>
      </c>
      <c r="C76" s="18">
        <v>4</v>
      </c>
      <c r="D76" s="20">
        <v>6</v>
      </c>
      <c r="E76" s="18">
        <v>5</v>
      </c>
      <c r="F76" s="18">
        <v>-0.20800714500000003</v>
      </c>
      <c r="G76" s="18">
        <v>-0.49918024</v>
      </c>
      <c r="H76" s="18">
        <v>-0.57361081700000016</v>
      </c>
      <c r="I76" s="18">
        <v>-3.08173479E-2</v>
      </c>
      <c r="J76" s="18">
        <v>-8.6666139400000022E-2</v>
      </c>
      <c r="K76" s="18">
        <v>-0.22393683000000003</v>
      </c>
      <c r="L76" s="18">
        <v>0.73700496600000009</v>
      </c>
      <c r="M76" s="18">
        <v>-0.52343393499999991</v>
      </c>
      <c r="N76" s="18">
        <v>-0.48485182200000004</v>
      </c>
      <c r="O76">
        <f>SUMXMY2(Таблица1[[#This Row],[X1]:[X9]],Таблица1[[#Totals],[X1]:[X9]])</f>
        <v>31.343358008170274</v>
      </c>
    </row>
    <row r="77" spans="1:15" hidden="1" x14ac:dyDescent="0.3">
      <c r="A77" t="s">
        <v>84</v>
      </c>
      <c r="B77" s="19">
        <v>1</v>
      </c>
      <c r="C77" s="18">
        <v>4</v>
      </c>
      <c r="D77" s="20">
        <v>6</v>
      </c>
      <c r="E77" s="18">
        <v>5</v>
      </c>
      <c r="F77" s="18">
        <v>-0.14991403900000005</v>
      </c>
      <c r="G77" s="18">
        <v>0.92014637999999993</v>
      </c>
      <c r="H77" s="18">
        <v>0.64104334400000007</v>
      </c>
      <c r="I77" s="18">
        <v>0.71839269300000008</v>
      </c>
      <c r="J77" s="18">
        <v>0.63736289700000004</v>
      </c>
      <c r="K77" s="18">
        <v>0.17250658200000002</v>
      </c>
      <c r="L77" s="18">
        <v>0.29578921600000002</v>
      </c>
      <c r="M77" s="18">
        <v>-0.22175160199999999</v>
      </c>
      <c r="N77" s="18">
        <v>7.0923151000000018E-2</v>
      </c>
      <c r="O77">
        <f>SUMXMY2(Таблица1[[#This Row],[X1]:[X9]],Таблица1[[#Totals],[X1]:[X9]])</f>
        <v>15.050301061179997</v>
      </c>
    </row>
    <row r="78" spans="1:15" hidden="1" x14ac:dyDescent="0.3">
      <c r="A78" t="s">
        <v>135</v>
      </c>
      <c r="B78" s="19">
        <v>3</v>
      </c>
      <c r="C78" s="18">
        <v>6</v>
      </c>
      <c r="D78" s="20">
        <v>6</v>
      </c>
      <c r="E78" s="18">
        <v>5</v>
      </c>
      <c r="F78" s="18">
        <v>-0.99096566099999994</v>
      </c>
      <c r="G78" s="18">
        <v>0.86075175900000012</v>
      </c>
      <c r="H78" s="18">
        <v>1.54073733</v>
      </c>
      <c r="I78" s="18">
        <v>0.59283869499999997</v>
      </c>
      <c r="J78" s="18">
        <v>-0.52208569900000001</v>
      </c>
      <c r="K78" s="18">
        <v>-0.30451590900000008</v>
      </c>
      <c r="L78" s="18">
        <v>-2.1624128200000001</v>
      </c>
      <c r="M78" s="18">
        <v>2.34359312</v>
      </c>
      <c r="N78" s="18">
        <v>2.22053214</v>
      </c>
      <c r="O78">
        <f>SUMXMY2(Таблица1[[#This Row],[X1]:[X9]],Таблица1[[#Totals],[X1]:[X9]])</f>
        <v>21.959663876897324</v>
      </c>
    </row>
    <row r="79" spans="1:15" hidden="1" x14ac:dyDescent="0.3">
      <c r="A79" t="s">
        <v>86</v>
      </c>
      <c r="B79" s="19">
        <v>1</v>
      </c>
      <c r="C79" s="18">
        <v>4</v>
      </c>
      <c r="D79" s="20">
        <v>6</v>
      </c>
      <c r="E79" s="18">
        <v>5</v>
      </c>
      <c r="F79" s="18">
        <v>-0.34299117500000004</v>
      </c>
      <c r="G79" s="18">
        <v>-0.57594361200000022</v>
      </c>
      <c r="H79" s="18">
        <v>-0.42926882400000005</v>
      </c>
      <c r="I79" s="18">
        <v>0.64410573000000015</v>
      </c>
      <c r="J79" s="18">
        <v>0.29735216600000008</v>
      </c>
      <c r="K79" s="18">
        <v>0.50862790099999999</v>
      </c>
      <c r="L79" s="18">
        <v>0.45336627000000007</v>
      </c>
      <c r="M79" s="18">
        <v>-4.2492083899999998E-2</v>
      </c>
      <c r="N79" s="18">
        <v>0.21955850800000001</v>
      </c>
      <c r="O79">
        <f>SUMXMY2(Таблица1[[#This Row],[X1]:[X9]],Таблица1[[#Totals],[X1]:[X9]])</f>
        <v>23.619104388457995</v>
      </c>
    </row>
    <row r="80" spans="1:15" hidden="1" x14ac:dyDescent="0.3">
      <c r="A80" t="s">
        <v>87</v>
      </c>
      <c r="B80" s="19">
        <v>2</v>
      </c>
      <c r="C80" s="18">
        <v>5</v>
      </c>
      <c r="D80" s="20">
        <v>6</v>
      </c>
      <c r="E80" s="18">
        <v>6</v>
      </c>
      <c r="F80" s="18">
        <v>-1.7575788300000001</v>
      </c>
      <c r="G80" s="18">
        <v>-1.6832970999999999</v>
      </c>
      <c r="H80" s="18">
        <v>-0.57318586500000002</v>
      </c>
      <c r="I80" s="18">
        <v>-1.42653337</v>
      </c>
      <c r="J80" s="18">
        <v>-1.53464344</v>
      </c>
      <c r="K80" s="18">
        <v>-1.8263156999999999</v>
      </c>
      <c r="L80" s="18">
        <v>-2.6036285700000001</v>
      </c>
      <c r="M80" s="18">
        <v>-0.58878871499999996</v>
      </c>
      <c r="N80" s="18">
        <v>-0.89548225699999995</v>
      </c>
      <c r="O80">
        <f>SUMXMY2(Таблица1[[#This Row],[X1]:[X9]],Таблица1[[#Totals],[X1]:[X9]])</f>
        <v>69.106378623468316</v>
      </c>
    </row>
    <row r="81" spans="1:15" hidden="1" x14ac:dyDescent="0.3">
      <c r="A81" t="s">
        <v>88</v>
      </c>
      <c r="B81" s="19">
        <v>1</v>
      </c>
      <c r="C81" s="18">
        <v>4</v>
      </c>
      <c r="D81" s="20">
        <v>6</v>
      </c>
      <c r="E81" s="18">
        <v>5</v>
      </c>
      <c r="F81" s="18">
        <v>9.2687475199999994E-2</v>
      </c>
      <c r="G81" s="18">
        <v>0.25575546999999998</v>
      </c>
      <c r="H81" s="18">
        <v>-0.81689577600000018</v>
      </c>
      <c r="I81" s="18">
        <v>1.9111984600000007E-2</v>
      </c>
      <c r="J81" s="18">
        <v>-0.30626142500000003</v>
      </c>
      <c r="K81" s="18">
        <v>-0.50308236099999981</v>
      </c>
      <c r="L81" s="18">
        <v>0.29578921600000002</v>
      </c>
      <c r="M81" s="18">
        <v>-0.54447528099999998</v>
      </c>
      <c r="N81" s="18">
        <v>-0.55907763700000013</v>
      </c>
      <c r="O81">
        <f>SUMXMY2(Таблица1[[#This Row],[X1]:[X9]],Таблица1[[#Totals],[X1]:[X9]])</f>
        <v>29.765360251802289</v>
      </c>
    </row>
    <row r="82" spans="1:15" x14ac:dyDescent="0.3">
      <c r="A82" t="s">
        <v>89</v>
      </c>
      <c r="B82" s="19">
        <v>5</v>
      </c>
      <c r="C82" s="18">
        <v>6</v>
      </c>
      <c r="D82" s="20">
        <v>5</v>
      </c>
      <c r="E82" s="18">
        <v>4</v>
      </c>
      <c r="F82" s="18">
        <v>3.2253782599999998</v>
      </c>
      <c r="G82" s="18">
        <v>2.4286692599999999</v>
      </c>
      <c r="H82" s="18">
        <v>4.0265642499999998</v>
      </c>
      <c r="I82" s="18">
        <v>2.0999318699999998</v>
      </c>
      <c r="J82" s="18">
        <v>2.7305341400000001</v>
      </c>
      <c r="K82" s="18">
        <v>1.9660084100000002</v>
      </c>
      <c r="L82" s="18">
        <v>-1.2799813200000001</v>
      </c>
      <c r="M82" s="18">
        <v>0.89123670399999988</v>
      </c>
      <c r="N82" s="18">
        <v>3.15276428</v>
      </c>
      <c r="O82">
        <f>SUMXMY2(Таблица1[[#This Row],[X1]:[X9]],Таблица1[[#Totals],[X1]:[X9]])</f>
        <v>11.844186620883043</v>
      </c>
    </row>
    <row r="83" spans="1:15" hidden="1" x14ac:dyDescent="0.3">
      <c r="A83" t="s">
        <v>100</v>
      </c>
      <c r="B83" s="19">
        <v>3</v>
      </c>
      <c r="C83" s="18">
        <v>6</v>
      </c>
      <c r="D83" s="20">
        <v>3</v>
      </c>
      <c r="E83" s="18">
        <v>3</v>
      </c>
      <c r="F83" s="18">
        <v>-0.76251859299999991</v>
      </c>
      <c r="G83" s="18">
        <v>1.19695215</v>
      </c>
      <c r="H83" s="18">
        <v>4.0539736499999997</v>
      </c>
      <c r="I83" s="18">
        <v>1.2783910700000001</v>
      </c>
      <c r="J83" s="18">
        <v>0.77750535300000001</v>
      </c>
      <c r="K83" s="18">
        <v>0.14368976899999999</v>
      </c>
      <c r="L83" s="18">
        <v>-2.6666593900000004</v>
      </c>
      <c r="M83" s="18">
        <v>6.41815391</v>
      </c>
      <c r="N83" s="18">
        <v>4.0364924100000001</v>
      </c>
      <c r="O83">
        <f>SUMXMY2(Таблица1[[#This Row],[X1]:[X9]],Таблица1[[#Totals],[X1]:[X9]])</f>
        <v>57.121243700758704</v>
      </c>
    </row>
    <row r="84" spans="1:15" hidden="1" x14ac:dyDescent="0.3">
      <c r="A84" t="s">
        <v>91</v>
      </c>
      <c r="B84" s="19">
        <v>1</v>
      </c>
      <c r="C84" s="18">
        <v>3</v>
      </c>
      <c r="D84" s="20">
        <v>6</v>
      </c>
      <c r="E84" s="18">
        <v>5</v>
      </c>
      <c r="F84" s="18">
        <v>0.59396453699999996</v>
      </c>
      <c r="G84" s="18">
        <v>0.74815724900000002</v>
      </c>
      <c r="H84" s="18">
        <v>-0.224866964</v>
      </c>
      <c r="I84" s="18">
        <v>0.56323429999999997</v>
      </c>
      <c r="J84" s="18">
        <v>1.8699596600000001</v>
      </c>
      <c r="K84" s="18">
        <v>-0.47012819200000006</v>
      </c>
      <c r="L84" s="18">
        <v>0.86306660899999998</v>
      </c>
      <c r="M84" s="18">
        <v>-0.33210344200000003</v>
      </c>
      <c r="N84" s="18">
        <v>5.8245969799999998E-2</v>
      </c>
      <c r="O84">
        <f>SUMXMY2(Таблица1[[#This Row],[X1]:[X9]],Таблица1[[#Totals],[X1]:[X9]])</f>
        <v>19.368257621415729</v>
      </c>
    </row>
    <row r="85" spans="1:15" x14ac:dyDescent="0.3">
      <c r="B85">
        <f>SUBTOTAL(102,Таблица1[К-средних])</f>
        <v>5</v>
      </c>
      <c r="C85">
        <f>SUBTOTAL(102,Таблица1[Метод Уорда])</f>
        <v>5</v>
      </c>
      <c r="D85">
        <f>SUBTOTAL(102,Таблица1[Невзв. Попарное ср. ])</f>
        <v>5</v>
      </c>
      <c r="E85">
        <f>SUBTOTAL(102,Таблица1[Полная связь])</f>
        <v>5</v>
      </c>
      <c r="F85">
        <f>SUBTOTAL(101,Таблица1[X1])</f>
        <v>2.2421110519999998</v>
      </c>
      <c r="G85">
        <f>SUBTOTAL(101,Таблица1[X2])</f>
        <v>1.2542182242</v>
      </c>
      <c r="H85">
        <f>SUBTOTAL(101,Таблица1[X3])</f>
        <v>2.2587360452</v>
      </c>
      <c r="I85">
        <f>SUBTOTAL(101,Таблица1[X4])</f>
        <v>1.6190415260000002</v>
      </c>
      <c r="J85">
        <f>SUBTOTAL(101,Таблица1[X5])</f>
        <v>1.0220390017200001</v>
      </c>
      <c r="K85">
        <f>SUBTOTAL(101,Таблица1[X6])</f>
        <v>0.78586961640000008</v>
      </c>
      <c r="L85">
        <f>SUBTOTAL(101,Таблица1[X7])</f>
        <v>-0.61185461260000007</v>
      </c>
      <c r="M85">
        <f>SUBTOTAL(101,Таблица1[X8])</f>
        <v>0.39740429884</v>
      </c>
      <c r="N85">
        <f>SUBTOTAL(101,Таблица1[X9])</f>
        <v>2.0852353824000001</v>
      </c>
      <c r="O85">
        <f>SUBTOTAL(109,Таблица1[Расстояние])</f>
        <v>24.551314202946322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5" sqref="C15"/>
    </sheetView>
  </sheetViews>
  <sheetFormatPr defaultRowHeight="14.4" x14ac:dyDescent="0.3"/>
  <cols>
    <col min="1" max="1" width="18.88671875" customWidth="1"/>
    <col min="2" max="2" width="14.88671875" customWidth="1"/>
    <col min="3" max="3" width="12.5546875" customWidth="1"/>
    <col min="4" max="4" width="12.44140625" customWidth="1"/>
    <col min="5" max="5" width="15.88671875" customWidth="1"/>
  </cols>
  <sheetData>
    <row r="1" spans="1:5" x14ac:dyDescent="0.3">
      <c r="B1" s="21" t="s">
        <v>93</v>
      </c>
      <c r="C1" s="21" t="s">
        <v>94</v>
      </c>
      <c r="D1" s="21" t="s">
        <v>95</v>
      </c>
      <c r="E1" s="21" t="s">
        <v>108</v>
      </c>
    </row>
    <row r="2" spans="1:5" x14ac:dyDescent="0.3">
      <c r="A2" s="21" t="s">
        <v>109</v>
      </c>
      <c r="B2">
        <v>11.317306761311537</v>
      </c>
      <c r="C2">
        <v>117.23149279640057</v>
      </c>
      <c r="D2">
        <v>0</v>
      </c>
      <c r="E2">
        <v>0</v>
      </c>
    </row>
    <row r="3" spans="1:5" x14ac:dyDescent="0.3">
      <c r="A3" s="21" t="s">
        <v>110</v>
      </c>
      <c r="B3">
        <v>28.876887011476327</v>
      </c>
      <c r="C3">
        <v>55.7702993523706</v>
      </c>
      <c r="D3">
        <v>0</v>
      </c>
      <c r="E3">
        <v>0</v>
      </c>
    </row>
    <row r="4" spans="1:5" x14ac:dyDescent="0.3">
      <c r="A4" s="21" t="s">
        <v>111</v>
      </c>
      <c r="B4">
        <v>71.866970151192973</v>
      </c>
      <c r="C4">
        <v>26.584654439045909</v>
      </c>
      <c r="D4">
        <v>0</v>
      </c>
      <c r="E4" s="10">
        <v>0</v>
      </c>
    </row>
    <row r="5" spans="1:5" x14ac:dyDescent="0.3">
      <c r="A5" s="21" t="s">
        <v>112</v>
      </c>
      <c r="B5">
        <v>75.441375345042573</v>
      </c>
      <c r="C5">
        <v>11.317306761311537</v>
      </c>
      <c r="D5">
        <v>24.551314202946322</v>
      </c>
      <c r="E5">
        <v>11.317306761311537</v>
      </c>
    </row>
    <row r="6" spans="1:5" x14ac:dyDescent="0.3">
      <c r="A6" s="21" t="s">
        <v>113</v>
      </c>
      <c r="B6">
        <v>38.804077395736229</v>
      </c>
      <c r="C6">
        <v>24.551314202946322</v>
      </c>
      <c r="D6">
        <v>288.39305959751118</v>
      </c>
      <c r="E6">
        <v>24.551314202946322</v>
      </c>
    </row>
    <row r="7" spans="1:5" x14ac:dyDescent="0.3">
      <c r="A7" s="21" t="s">
        <v>114</v>
      </c>
      <c r="B7">
        <v>98.708810024329438</v>
      </c>
      <c r="C7">
        <v>65.142585488787219</v>
      </c>
      <c r="D7">
        <v>61.014446896726639</v>
      </c>
      <c r="E7">
        <v>353.61851784567619</v>
      </c>
    </row>
    <row r="8" spans="1:5" x14ac:dyDescent="0.3">
      <c r="A8" s="21" t="s">
        <v>115</v>
      </c>
      <c r="B8">
        <f>SUM(B2:B7)</f>
        <v>325.01542668908905</v>
      </c>
      <c r="C8">
        <f>SUM(C2:C7)</f>
        <v>300.59765304086216</v>
      </c>
      <c r="D8">
        <f>SUM(D2:D7)</f>
        <v>373.95882069718414</v>
      </c>
      <c r="E8">
        <f>SUM(E2:E7)</f>
        <v>389.48713880993404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"/>
  <sheetViews>
    <sheetView workbookViewId="0">
      <selection activeCell="B4" sqref="B4:J9"/>
    </sheetView>
  </sheetViews>
  <sheetFormatPr defaultRowHeight="14.4" x14ac:dyDescent="0.3"/>
  <cols>
    <col min="1" max="1" width="17" bestFit="1" customWidth="1"/>
    <col min="2" max="9" width="19.109375" bestFit="1" customWidth="1"/>
    <col min="10" max="10" width="19.109375" customWidth="1"/>
    <col min="11" max="11" width="27.44140625" bestFit="1" customWidth="1"/>
  </cols>
  <sheetData>
    <row r="3" spans="1:10" x14ac:dyDescent="0.3">
      <c r="A3" s="11" t="s">
        <v>118</v>
      </c>
      <c r="B3" t="s">
        <v>137</v>
      </c>
      <c r="C3" t="s">
        <v>121</v>
      </c>
      <c r="D3" t="s">
        <v>122</v>
      </c>
      <c r="E3" t="s">
        <v>123</v>
      </c>
      <c r="F3" t="s">
        <v>124</v>
      </c>
      <c r="G3" t="s">
        <v>125</v>
      </c>
      <c r="H3" t="s">
        <v>126</v>
      </c>
      <c r="I3" t="s">
        <v>127</v>
      </c>
      <c r="J3" t="s">
        <v>128</v>
      </c>
    </row>
    <row r="4" spans="1:10" x14ac:dyDescent="0.3">
      <c r="A4" s="33">
        <v>1</v>
      </c>
      <c r="B4" s="22">
        <v>-0.16131050003773589</v>
      </c>
      <c r="C4" s="22">
        <v>-0.19463370839622632</v>
      </c>
      <c r="D4" s="22">
        <v>-0.28943158851886797</v>
      </c>
      <c r="E4" s="22">
        <v>7.3335163186792451E-2</v>
      </c>
      <c r="F4" s="22">
        <v>-0.22778178094905674</v>
      </c>
      <c r="G4" s="22">
        <v>-0.17627889652603779</v>
      </c>
      <c r="H4" s="22">
        <v>0.48726020220377342</v>
      </c>
      <c r="I4" s="22">
        <v>-0.2641389229924529</v>
      </c>
      <c r="J4" s="22">
        <v>-0.29963740745377354</v>
      </c>
    </row>
    <row r="5" spans="1:10" x14ac:dyDescent="0.3">
      <c r="A5" s="33">
        <v>2</v>
      </c>
      <c r="B5" s="22">
        <v>-1.2545134997857144</v>
      </c>
      <c r="C5" s="22">
        <v>-1.0098558126571429</v>
      </c>
      <c r="D5" s="22">
        <v>-0.360011784</v>
      </c>
      <c r="E5" s="22">
        <v>-1.5567287251285715</v>
      </c>
      <c r="F5" s="22">
        <v>-1.2581401940000003</v>
      </c>
      <c r="G5" s="22">
        <v>-1.2902992078571429</v>
      </c>
      <c r="H5" s="22">
        <v>-1.9012851314285713</v>
      </c>
      <c r="I5" s="22">
        <v>-0.2279032285714285</v>
      </c>
      <c r="J5" s="22">
        <v>-0.53262091085714292</v>
      </c>
    </row>
    <row r="6" spans="1:10" x14ac:dyDescent="0.3">
      <c r="A6" s="33">
        <v>3</v>
      </c>
      <c r="B6" s="22">
        <v>-0.66220078033333329</v>
      </c>
      <c r="C6" s="22">
        <v>0.76471332599999997</v>
      </c>
      <c r="D6" s="22">
        <v>1.8682808044666668</v>
      </c>
      <c r="E6" s="22">
        <v>0.6602175933333333</v>
      </c>
      <c r="F6" s="22">
        <v>0.32159243600000004</v>
      </c>
      <c r="G6" s="22">
        <v>8.4009751666666646E-2</v>
      </c>
      <c r="H6" s="22">
        <v>-1.6476611110000003</v>
      </c>
      <c r="I6" s="22">
        <v>4.0293979366666663</v>
      </c>
      <c r="J6" s="22">
        <v>2.7002440233333331</v>
      </c>
    </row>
    <row r="7" spans="1:10" x14ac:dyDescent="0.3">
      <c r="A7" s="33">
        <v>4</v>
      </c>
      <c r="B7" s="22">
        <v>-8.2235117666666649E-2</v>
      </c>
      <c r="C7" s="22">
        <v>2.8404830666666663</v>
      </c>
      <c r="D7" s="22">
        <v>1.764993885</v>
      </c>
      <c r="E7" s="22">
        <v>0.57543815666666676</v>
      </c>
      <c r="F7" s="22">
        <v>-1.27311888</v>
      </c>
      <c r="G7" s="22">
        <v>-1.5341849066666668</v>
      </c>
      <c r="H7" s="22">
        <v>-0.63916796833333345</v>
      </c>
      <c r="I7" s="22">
        <v>-0.58961881099999991</v>
      </c>
      <c r="J7" s="22">
        <v>-0.50738903300000004</v>
      </c>
    </row>
    <row r="8" spans="1:10" x14ac:dyDescent="0.3">
      <c r="A8" s="33">
        <v>5</v>
      </c>
      <c r="B8" s="22">
        <v>2.2421110519999998</v>
      </c>
      <c r="C8" s="22">
        <v>1.2542182242</v>
      </c>
      <c r="D8" s="22">
        <v>2.2587360452</v>
      </c>
      <c r="E8" s="22">
        <v>1.6190415260000002</v>
      </c>
      <c r="F8" s="22">
        <v>1.0220390017200001</v>
      </c>
      <c r="G8" s="22">
        <v>0.78586961640000008</v>
      </c>
      <c r="H8" s="22">
        <v>-0.61185461260000007</v>
      </c>
      <c r="I8" s="22">
        <v>0.39740429884</v>
      </c>
      <c r="J8" s="22">
        <v>2.0852353824000001</v>
      </c>
    </row>
    <row r="9" spans="1:10" x14ac:dyDescent="0.3">
      <c r="A9" s="33">
        <v>6</v>
      </c>
      <c r="B9" s="22">
        <v>0.69615028781666666</v>
      </c>
      <c r="C9" s="22">
        <v>2.4824744916666659E-2</v>
      </c>
      <c r="D9" s="22">
        <v>-0.36112896851500004</v>
      </c>
      <c r="E9" s="22">
        <v>-0.39931978822499997</v>
      </c>
      <c r="F9" s="22">
        <v>1.5519833386666664</v>
      </c>
      <c r="G9" s="22">
        <v>1.5663377807499999</v>
      </c>
      <c r="H9" s="22">
        <v>-0.21633620816666665</v>
      </c>
      <c r="I9" s="22">
        <v>0.2740272196916666</v>
      </c>
      <c r="J9" s="22">
        <v>0.21703225801666667</v>
      </c>
    </row>
    <row r="10" spans="1:10" x14ac:dyDescent="0.3">
      <c r="A10" s="33" t="s">
        <v>119</v>
      </c>
      <c r="B10" s="22">
        <v>2.3253005678923383E-10</v>
      </c>
      <c r="C10" s="22">
        <v>5.3012076656133455E-11</v>
      </c>
      <c r="D10" s="22">
        <v>-8.771086266928461E-11</v>
      </c>
      <c r="E10" s="22">
        <v>-6.8674692438787857E-11</v>
      </c>
      <c r="F10" s="22">
        <v>-9.2771273929325202E-11</v>
      </c>
      <c r="G10" s="22">
        <v>1.8216872722480577E-10</v>
      </c>
      <c r="H10" s="22">
        <v>-2.6506151691200869E-11</v>
      </c>
      <c r="I10" s="22">
        <v>-1.3373497021977716E-10</v>
      </c>
      <c r="J10" s="22">
        <v>9.8192789240979426E-11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9"/>
  <sheetViews>
    <sheetView zoomScale="85" zoomScaleNormal="85" workbookViewId="0">
      <selection activeCell="M17" sqref="M17"/>
    </sheetView>
  </sheetViews>
  <sheetFormatPr defaultRowHeight="14.4" x14ac:dyDescent="0.3"/>
  <cols>
    <col min="2" max="2" width="11" customWidth="1"/>
    <col min="3" max="3" width="13.88671875" customWidth="1"/>
    <col min="4" max="4" width="13.6640625" customWidth="1"/>
    <col min="5" max="5" width="14.33203125" customWidth="1"/>
    <col min="6" max="10" width="12.44140625" customWidth="1"/>
    <col min="11" max="11" width="19.6640625" customWidth="1"/>
    <col min="15" max="23" width="18.33203125" customWidth="1"/>
    <col min="26" max="26" width="16.33203125" customWidth="1"/>
    <col min="27" max="35" width="17.88671875" customWidth="1"/>
    <col min="39" max="47" width="19.109375" customWidth="1"/>
  </cols>
  <sheetData>
    <row r="2" spans="2:47" x14ac:dyDescent="0.3">
      <c r="B2" s="25" t="s">
        <v>94</v>
      </c>
      <c r="C2" s="25"/>
      <c r="D2" s="25"/>
      <c r="E2" s="25"/>
      <c r="F2" s="25"/>
      <c r="G2" s="25"/>
      <c r="H2" s="25"/>
      <c r="I2" s="25"/>
      <c r="J2" s="25"/>
      <c r="K2" s="25"/>
      <c r="N2" s="25" t="s">
        <v>93</v>
      </c>
      <c r="O2" s="25"/>
      <c r="P2" s="25"/>
      <c r="Q2" s="25"/>
      <c r="R2" s="25"/>
      <c r="S2" s="25"/>
      <c r="T2" s="25"/>
      <c r="U2" s="25"/>
      <c r="V2" s="25"/>
      <c r="W2" s="25"/>
      <c r="Z2" s="26" t="s">
        <v>95</v>
      </c>
      <c r="AA2" s="26"/>
      <c r="AB2" s="26"/>
      <c r="AC2" s="26"/>
      <c r="AD2" s="26"/>
      <c r="AE2" s="26"/>
      <c r="AF2" s="26"/>
      <c r="AG2" s="26"/>
      <c r="AH2" s="26"/>
      <c r="AI2" s="26"/>
      <c r="AL2" s="25" t="s">
        <v>96</v>
      </c>
      <c r="AM2" s="25"/>
      <c r="AN2" s="25"/>
      <c r="AO2" s="25"/>
      <c r="AP2" s="25"/>
      <c r="AQ2" s="25"/>
      <c r="AR2" s="25"/>
      <c r="AS2" s="25"/>
      <c r="AT2" s="25"/>
      <c r="AU2" s="25"/>
    </row>
    <row r="3" spans="2:47" x14ac:dyDescent="0.3">
      <c r="B3" s="13" t="s">
        <v>118</v>
      </c>
      <c r="C3" s="13" t="s">
        <v>120</v>
      </c>
      <c r="D3" s="13" t="s">
        <v>121</v>
      </c>
      <c r="E3" s="13" t="s">
        <v>122</v>
      </c>
      <c r="F3" s="13" t="s">
        <v>123</v>
      </c>
      <c r="G3" s="13" t="s">
        <v>124</v>
      </c>
      <c r="H3" s="13" t="s">
        <v>125</v>
      </c>
      <c r="I3" s="13" t="s">
        <v>126</v>
      </c>
      <c r="J3" s="13" t="s">
        <v>127</v>
      </c>
      <c r="K3" s="13" t="s">
        <v>128</v>
      </c>
      <c r="N3" s="12" t="s">
        <v>118</v>
      </c>
      <c r="O3" s="12" t="s">
        <v>120</v>
      </c>
      <c r="P3" s="12" t="s">
        <v>121</v>
      </c>
      <c r="Q3" s="12" t="s">
        <v>122</v>
      </c>
      <c r="R3" s="12" t="s">
        <v>123</v>
      </c>
      <c r="S3" s="12" t="s">
        <v>124</v>
      </c>
      <c r="T3" s="12" t="s">
        <v>125</v>
      </c>
      <c r="U3" s="12" t="s">
        <v>126</v>
      </c>
      <c r="V3" s="12" t="s">
        <v>127</v>
      </c>
      <c r="W3" s="12" t="s">
        <v>128</v>
      </c>
      <c r="Z3" s="24" t="s">
        <v>118</v>
      </c>
      <c r="AA3" s="24" t="s">
        <v>120</v>
      </c>
      <c r="AB3" s="24" t="s">
        <v>121</v>
      </c>
      <c r="AC3" s="24" t="s">
        <v>122</v>
      </c>
      <c r="AD3" s="24" t="s">
        <v>123</v>
      </c>
      <c r="AE3" s="24" t="s">
        <v>124</v>
      </c>
      <c r="AF3" s="24" t="s">
        <v>125</v>
      </c>
      <c r="AG3" s="24" t="s">
        <v>126</v>
      </c>
      <c r="AH3" s="24" t="s">
        <v>127</v>
      </c>
      <c r="AI3" s="24" t="s">
        <v>128</v>
      </c>
      <c r="AL3" s="12" t="s">
        <v>118</v>
      </c>
      <c r="AM3" s="12" t="s">
        <v>120</v>
      </c>
      <c r="AN3" s="12" t="s">
        <v>121</v>
      </c>
      <c r="AO3" s="12" t="s">
        <v>122</v>
      </c>
      <c r="AP3" s="12" t="s">
        <v>123</v>
      </c>
      <c r="AQ3" s="12" t="s">
        <v>124</v>
      </c>
      <c r="AR3" s="12" t="s">
        <v>125</v>
      </c>
      <c r="AS3" s="12" t="s">
        <v>126</v>
      </c>
      <c r="AT3" s="12" t="s">
        <v>127</v>
      </c>
      <c r="AU3" s="12" t="s">
        <v>128</v>
      </c>
    </row>
    <row r="4" spans="2:47" x14ac:dyDescent="0.3">
      <c r="B4" s="12" t="s">
        <v>129</v>
      </c>
      <c r="C4" s="12">
        <v>-0.16131050003773589</v>
      </c>
      <c r="D4" s="12">
        <v>-0.19463370839622632</v>
      </c>
      <c r="E4" s="12">
        <v>-0.28943158851886797</v>
      </c>
      <c r="F4" s="12">
        <v>7.3335163186792451E-2</v>
      </c>
      <c r="G4" s="12">
        <v>-0.22778178094905674</v>
      </c>
      <c r="H4" s="12">
        <v>-0.17627889652603779</v>
      </c>
      <c r="I4" s="12">
        <v>0.48726020220377342</v>
      </c>
      <c r="J4" s="12">
        <v>-0.2641389229924529</v>
      </c>
      <c r="K4" s="12">
        <v>-0.29963740745377354</v>
      </c>
      <c r="N4" s="12" t="s">
        <v>129</v>
      </c>
      <c r="O4" s="32">
        <v>-8.2235117666666649E-2</v>
      </c>
      <c r="P4" s="32">
        <v>2.8404830666666663</v>
      </c>
      <c r="Q4" s="32">
        <v>1.764993885</v>
      </c>
      <c r="R4" s="32">
        <v>0.57543815666666676</v>
      </c>
      <c r="S4" s="32">
        <v>-1.27311888</v>
      </c>
      <c r="T4" s="32">
        <v>-1.5341849066666668</v>
      </c>
      <c r="U4" s="32">
        <v>-0.63916796833333345</v>
      </c>
      <c r="V4" s="32">
        <v>-0.58961881099999991</v>
      </c>
      <c r="W4" s="32">
        <v>-0.50738903300000004</v>
      </c>
      <c r="Z4" s="24" t="s">
        <v>129</v>
      </c>
      <c r="AA4" s="24">
        <v>1.62231137</v>
      </c>
      <c r="AB4" s="24">
        <v>0.17973876800000002</v>
      </c>
      <c r="AC4" s="24">
        <v>-0.97150743999999989</v>
      </c>
      <c r="AD4" s="24">
        <v>-2.3234697099999999</v>
      </c>
      <c r="AE4" s="24">
        <v>3.95902968</v>
      </c>
      <c r="AF4" s="24">
        <v>3.2478882800000002</v>
      </c>
      <c r="AG4" s="24">
        <v>-1.6581662500000001</v>
      </c>
      <c r="AH4" s="24">
        <v>-0.56601150600000005</v>
      </c>
      <c r="AI4" s="24">
        <v>-0.54970754600000005</v>
      </c>
      <c r="AL4" s="24" t="s">
        <v>129</v>
      </c>
      <c r="AM4" s="32">
        <v>1.62231137</v>
      </c>
      <c r="AN4" s="32">
        <v>0.17973876800000002</v>
      </c>
      <c r="AO4" s="32">
        <v>-0.97150743999999989</v>
      </c>
      <c r="AP4" s="32">
        <v>-2.3234697099999999</v>
      </c>
      <c r="AQ4" s="32">
        <v>3.95902968</v>
      </c>
      <c r="AR4" s="32">
        <v>3.2478882800000002</v>
      </c>
      <c r="AS4" s="32">
        <v>-1.6581662500000001</v>
      </c>
      <c r="AT4" s="32">
        <v>-0.56601150600000005</v>
      </c>
      <c r="AU4" s="32">
        <v>-0.54970754600000005</v>
      </c>
    </row>
    <row r="5" spans="2:47" x14ac:dyDescent="0.3">
      <c r="B5" s="12" t="s">
        <v>130</v>
      </c>
      <c r="C5" s="12">
        <v>-1.2545134997857144</v>
      </c>
      <c r="D5" s="12">
        <v>-1.0098558126571429</v>
      </c>
      <c r="E5" s="12">
        <v>-0.360011784</v>
      </c>
      <c r="F5" s="12">
        <v>-1.5567287251285715</v>
      </c>
      <c r="G5" s="12">
        <v>-1.2581401940000003</v>
      </c>
      <c r="H5" s="12">
        <v>-1.2902992078571429</v>
      </c>
      <c r="I5" s="12">
        <v>-1.9012851314285713</v>
      </c>
      <c r="J5" s="12">
        <v>-0.2279032285714285</v>
      </c>
      <c r="K5" s="12">
        <v>-0.53262091085714292</v>
      </c>
      <c r="N5" s="12" t="s">
        <v>130</v>
      </c>
      <c r="O5" s="32">
        <v>-0.69168808710714291</v>
      </c>
      <c r="P5" s="32">
        <v>-0.4674975081142857</v>
      </c>
      <c r="Q5" s="32">
        <v>-0.19697696631428571</v>
      </c>
      <c r="R5" s="32">
        <v>-0.16371091528571427</v>
      </c>
      <c r="S5" s="32">
        <v>-0.68530817935714283</v>
      </c>
      <c r="T5" s="32">
        <v>-0.77172329435714282</v>
      </c>
      <c r="U5" s="32">
        <v>-0.29399918400714287</v>
      </c>
      <c r="V5" s="32">
        <v>-0.4459001967857143</v>
      </c>
      <c r="W5" s="32">
        <v>-0.41713520214285715</v>
      </c>
      <c r="Z5" s="24" t="s">
        <v>130</v>
      </c>
      <c r="AA5" s="24">
        <v>-1.0209352</v>
      </c>
      <c r="AB5" s="24">
        <v>-2.6227079099999999</v>
      </c>
      <c r="AC5" s="24">
        <v>1.2302391400000001</v>
      </c>
      <c r="AD5" s="24">
        <v>-5.8986192200000005</v>
      </c>
      <c r="AE5" s="24">
        <v>-0.84598993200000017</v>
      </c>
      <c r="AF5" s="24">
        <v>-0.98784038299999999</v>
      </c>
      <c r="AG5" s="24">
        <v>-1.6266508400000002</v>
      </c>
      <c r="AH5" s="24">
        <v>1.9100398900000002</v>
      </c>
      <c r="AI5" s="24">
        <v>1.5846520799999999</v>
      </c>
      <c r="AL5" s="24" t="s">
        <v>130</v>
      </c>
      <c r="AM5" s="32">
        <v>-1.0209352</v>
      </c>
      <c r="AN5" s="32">
        <v>-2.6227079099999999</v>
      </c>
      <c r="AO5" s="32">
        <v>1.2302391400000001</v>
      </c>
      <c r="AP5" s="32">
        <v>-5.8986192200000005</v>
      </c>
      <c r="AQ5" s="32">
        <v>-0.84598993200000017</v>
      </c>
      <c r="AR5" s="32">
        <v>-0.98784038299999999</v>
      </c>
      <c r="AS5" s="32">
        <v>-1.6266508400000002</v>
      </c>
      <c r="AT5" s="32">
        <v>1.9100398900000002</v>
      </c>
      <c r="AU5" s="32">
        <v>1.5846520799999999</v>
      </c>
    </row>
    <row r="6" spans="2:47" x14ac:dyDescent="0.3">
      <c r="B6" s="12" t="s">
        <v>131</v>
      </c>
      <c r="C6" s="12">
        <v>-0.66220078033333329</v>
      </c>
      <c r="D6" s="12">
        <v>0.76471332599999997</v>
      </c>
      <c r="E6" s="12">
        <v>1.8682808044666668</v>
      </c>
      <c r="F6" s="12">
        <v>0.6602175933333333</v>
      </c>
      <c r="G6" s="12">
        <v>0.32159243600000004</v>
      </c>
      <c r="H6" s="12">
        <v>8.4009751666666646E-2</v>
      </c>
      <c r="I6" s="12">
        <v>-1.6476611110000003</v>
      </c>
      <c r="J6" s="12">
        <v>4.0293979366666663</v>
      </c>
      <c r="K6" s="12">
        <v>2.7002440233333331</v>
      </c>
      <c r="N6" s="12" t="s">
        <v>131</v>
      </c>
      <c r="O6" s="32">
        <v>0.68828984544615379</v>
      </c>
      <c r="P6" s="32">
        <v>8.046570676923076E-2</v>
      </c>
      <c r="Q6" s="32">
        <v>-0.35064727586000005</v>
      </c>
      <c r="R6" s="32">
        <v>-0.32527716605384616</v>
      </c>
      <c r="S6" s="32">
        <v>1.5764430556923075</v>
      </c>
      <c r="T6" s="32">
        <v>1.4096865520769231</v>
      </c>
      <c r="U6" s="32">
        <v>-0.13330522223076921</v>
      </c>
      <c r="V6" s="32">
        <v>0.22740178417692303</v>
      </c>
      <c r="W6" s="32">
        <v>0.20481792815384617</v>
      </c>
      <c r="Z6" s="24" t="s">
        <v>131</v>
      </c>
      <c r="AA6" s="24">
        <v>-0.76251859299999991</v>
      </c>
      <c r="AB6" s="24">
        <v>1.19695215</v>
      </c>
      <c r="AC6" s="24">
        <v>4.0539736499999997</v>
      </c>
      <c r="AD6" s="24">
        <v>1.2783910700000001</v>
      </c>
      <c r="AE6" s="24">
        <v>0.77750535300000001</v>
      </c>
      <c r="AF6" s="24">
        <v>0.14368976899999999</v>
      </c>
      <c r="AG6" s="24">
        <v>-2.6666593900000004</v>
      </c>
      <c r="AH6" s="24">
        <v>6.41815391</v>
      </c>
      <c r="AI6" s="24">
        <v>4.0364924100000001</v>
      </c>
      <c r="AL6" s="24" t="s">
        <v>131</v>
      </c>
      <c r="AM6" s="32">
        <v>-0.76251859299999991</v>
      </c>
      <c r="AN6" s="32">
        <v>1.19695215</v>
      </c>
      <c r="AO6" s="32">
        <v>4.0539736499999997</v>
      </c>
      <c r="AP6" s="32">
        <v>1.2783910700000001</v>
      </c>
      <c r="AQ6" s="32">
        <v>0.77750535300000001</v>
      </c>
      <c r="AR6" s="32">
        <v>0.14368976899999999</v>
      </c>
      <c r="AS6" s="32">
        <v>-2.6666593900000004</v>
      </c>
      <c r="AT6" s="32">
        <v>6.41815391</v>
      </c>
      <c r="AU6" s="32">
        <v>4.0364924100000001</v>
      </c>
    </row>
    <row r="7" spans="2:47" x14ac:dyDescent="0.3">
      <c r="B7" s="12" t="s">
        <v>132</v>
      </c>
      <c r="C7" s="12">
        <v>-8.2235117666666649E-2</v>
      </c>
      <c r="D7" s="12">
        <v>2.8404830666666663</v>
      </c>
      <c r="E7" s="12">
        <v>1.764993885</v>
      </c>
      <c r="F7" s="12">
        <v>0.57543815666666676</v>
      </c>
      <c r="G7" s="12">
        <v>-1.27311888</v>
      </c>
      <c r="H7" s="12">
        <v>-1.5341849066666668</v>
      </c>
      <c r="I7" s="12">
        <v>-0.63916796833333345</v>
      </c>
      <c r="J7" s="12">
        <v>-0.58961881099999991</v>
      </c>
      <c r="K7" s="12">
        <v>-0.50738903300000004</v>
      </c>
      <c r="N7" s="12" t="s">
        <v>132</v>
      </c>
      <c r="O7" s="32">
        <v>-3.4675791658536605E-2</v>
      </c>
      <c r="P7" s="32">
        <v>-0.1485502767073171</v>
      </c>
      <c r="Q7" s="32">
        <v>-0.35880799990487816</v>
      </c>
      <c r="R7" s="32">
        <v>8.4696645070731727E-2</v>
      </c>
      <c r="S7" s="32">
        <v>-0.19079023427560976</v>
      </c>
      <c r="T7" s="32">
        <v>-2.2204756704390226E-2</v>
      </c>
      <c r="U7" s="32">
        <v>0.6340033800951218</v>
      </c>
      <c r="V7" s="32">
        <v>-0.22187654816097557</v>
      </c>
      <c r="W7" s="32">
        <v>-0.3053189173134146</v>
      </c>
      <c r="Z7" s="24" t="s">
        <v>132</v>
      </c>
      <c r="AA7" s="24">
        <v>2.2421110519999998</v>
      </c>
      <c r="AB7" s="24">
        <v>1.2542182242</v>
      </c>
      <c r="AC7" s="24">
        <v>2.2587360452</v>
      </c>
      <c r="AD7" s="24">
        <v>1.6190415260000002</v>
      </c>
      <c r="AE7" s="24">
        <v>1.0220390017200001</v>
      </c>
      <c r="AF7" s="24">
        <v>0.78586961640000008</v>
      </c>
      <c r="AG7" s="24">
        <v>-0.61185461260000007</v>
      </c>
      <c r="AH7" s="24">
        <v>0.39740429884</v>
      </c>
      <c r="AI7" s="24">
        <v>2.0852353824000001</v>
      </c>
      <c r="AL7" s="24" t="s">
        <v>132</v>
      </c>
      <c r="AM7" s="32">
        <v>-8.2235117666666649E-2</v>
      </c>
      <c r="AN7" s="32">
        <v>2.8404830666666663</v>
      </c>
      <c r="AO7" s="32">
        <v>1.764993885</v>
      </c>
      <c r="AP7" s="32">
        <v>0.57543815666666676</v>
      </c>
      <c r="AQ7" s="32">
        <v>-1.27311888</v>
      </c>
      <c r="AR7" s="32">
        <v>-1.5341849066666668</v>
      </c>
      <c r="AS7" s="32">
        <v>-0.63916796833333345</v>
      </c>
      <c r="AT7" s="32">
        <v>-0.58961881099999991</v>
      </c>
      <c r="AU7" s="32">
        <v>-0.50738903300000004</v>
      </c>
    </row>
    <row r="8" spans="2:47" x14ac:dyDescent="0.3">
      <c r="B8" s="23" t="s">
        <v>133</v>
      </c>
      <c r="C8" s="23">
        <v>2.2421110519999998</v>
      </c>
      <c r="D8" s="23">
        <v>1.2542182242</v>
      </c>
      <c r="E8" s="23">
        <v>2.2587360452</v>
      </c>
      <c r="F8" s="23">
        <v>1.6190415260000002</v>
      </c>
      <c r="G8" s="23">
        <v>1.0220390017200001</v>
      </c>
      <c r="H8" s="23">
        <v>0.78586961640000008</v>
      </c>
      <c r="I8" s="23">
        <v>-0.61185461260000007</v>
      </c>
      <c r="J8" s="23">
        <v>0.39740429884</v>
      </c>
      <c r="K8" s="23">
        <v>2.0852353824000001</v>
      </c>
      <c r="N8" s="23" t="s">
        <v>133</v>
      </c>
      <c r="O8" s="32">
        <v>-1.704918715</v>
      </c>
      <c r="P8" s="32">
        <v>-1.374302006</v>
      </c>
      <c r="Q8" s="32">
        <v>-4.1571047750000006E-2</v>
      </c>
      <c r="R8" s="32">
        <v>-2.1885453402250001</v>
      </c>
      <c r="S8" s="32">
        <v>-1.333165323</v>
      </c>
      <c r="T8" s="32">
        <v>-1.54755665825</v>
      </c>
      <c r="U8" s="32">
        <v>-2.5563554549999998</v>
      </c>
      <c r="V8" s="32">
        <v>1.9239788250000001E-2</v>
      </c>
      <c r="W8" s="32">
        <v>-0.32735162525000006</v>
      </c>
      <c r="Z8" s="24" t="s">
        <v>133</v>
      </c>
      <c r="AA8" s="24">
        <v>-7.2521272531884062E-2</v>
      </c>
      <c r="AB8" s="24">
        <v>-0.15466700305217376</v>
      </c>
      <c r="AC8" s="24">
        <v>-0.2826788972069566</v>
      </c>
      <c r="AD8" s="24">
        <v>-3.226391999999793E-4</v>
      </c>
      <c r="AE8" s="24">
        <v>-1.0068291555072476E-2</v>
      </c>
      <c r="AF8" s="24">
        <v>5.0316742566956486E-2</v>
      </c>
      <c r="AG8" s="24">
        <v>0.28300035399710138</v>
      </c>
      <c r="AH8" s="24">
        <v>-8.9090820714492744E-2</v>
      </c>
      <c r="AI8" s="24">
        <v>-0.1605998285195652</v>
      </c>
      <c r="AL8" s="24" t="s">
        <v>133</v>
      </c>
      <c r="AM8" s="32">
        <v>2.2421110519999998</v>
      </c>
      <c r="AN8" s="32">
        <v>1.2542182242</v>
      </c>
      <c r="AO8" s="32">
        <v>2.2587360452</v>
      </c>
      <c r="AP8" s="32">
        <v>1.6190415260000002</v>
      </c>
      <c r="AQ8" s="32">
        <v>1.0220390017200001</v>
      </c>
      <c r="AR8" s="32">
        <v>0.78586961640000008</v>
      </c>
      <c r="AS8" s="32">
        <v>-0.61185461260000007</v>
      </c>
      <c r="AT8" s="32">
        <v>0.39740429884</v>
      </c>
      <c r="AU8" s="32">
        <v>2.0852353824000001</v>
      </c>
    </row>
    <row r="9" spans="2:47" x14ac:dyDescent="0.3">
      <c r="B9" s="24" t="s">
        <v>134</v>
      </c>
      <c r="C9" s="24">
        <v>0.69615028781666666</v>
      </c>
      <c r="D9" s="24">
        <v>2.4824744916666659E-2</v>
      </c>
      <c r="E9" s="24">
        <v>-0.36112896851500004</v>
      </c>
      <c r="F9" s="24">
        <v>-0.39931978822499997</v>
      </c>
      <c r="G9" s="24">
        <v>1.5519833386666664</v>
      </c>
      <c r="H9" s="24">
        <v>1.5663377807499999</v>
      </c>
      <c r="I9" s="24">
        <v>-0.21633620816666665</v>
      </c>
      <c r="J9" s="24">
        <v>0.2740272196916666</v>
      </c>
      <c r="K9" s="24">
        <v>0.21703225801666667</v>
      </c>
      <c r="N9" s="24" t="s">
        <v>134</v>
      </c>
      <c r="O9" s="32">
        <v>1.152994114875</v>
      </c>
      <c r="P9" s="32">
        <v>1.070653887375</v>
      </c>
      <c r="Q9" s="32">
        <v>2.1123153299249999</v>
      </c>
      <c r="R9" s="32">
        <v>1.2594825512499999</v>
      </c>
      <c r="S9" s="32">
        <v>0.75937153957500003</v>
      </c>
      <c r="T9" s="32">
        <v>0.52267216712500009</v>
      </c>
      <c r="U9" s="32">
        <v>-1.0002820495</v>
      </c>
      <c r="V9" s="32">
        <v>1.7594019130249998</v>
      </c>
      <c r="W9" s="32">
        <v>2.3158636227499998</v>
      </c>
      <c r="Z9" s="24" t="s">
        <v>134</v>
      </c>
      <c r="AA9" s="24">
        <v>-1.0075741688333333</v>
      </c>
      <c r="AB9" s="24">
        <v>0.94115818100000004</v>
      </c>
      <c r="AC9" s="24">
        <v>0.64974305399999999</v>
      </c>
      <c r="AD9" s="24">
        <v>-0.18820794514999997</v>
      </c>
      <c r="AE9" s="24">
        <v>-1.3843379999999998</v>
      </c>
      <c r="AF9" s="24">
        <v>-1.6341568283333334</v>
      </c>
      <c r="AG9" s="24">
        <v>-1.7527124808333332</v>
      </c>
      <c r="AH9" s="24">
        <v>-0.60032286166666671</v>
      </c>
      <c r="AI9" s="24">
        <v>-0.7360376133333334</v>
      </c>
      <c r="AL9" s="24" t="s">
        <v>134</v>
      </c>
      <c r="AM9" s="32">
        <v>-0.15003760367638894</v>
      </c>
      <c r="AN9" s="32">
        <v>-0.18814615728611103</v>
      </c>
      <c r="AO9" s="32">
        <v>-0.29029676719833336</v>
      </c>
      <c r="AP9" s="32">
        <v>-3.9969781190277755E-2</v>
      </c>
      <c r="AQ9" s="32">
        <v>-7.1963659406944422E-2</v>
      </c>
      <c r="AR9" s="32">
        <v>-2.4035152956666653E-2</v>
      </c>
      <c r="AS9" s="32">
        <v>0.15178129785833339</v>
      </c>
      <c r="AT9" s="32">
        <v>-0.11083815786527777</v>
      </c>
      <c r="AU9" s="32">
        <v>-0.19410342706736108</v>
      </c>
    </row>
  </sheetData>
  <mergeCells count="4">
    <mergeCell ref="B2:K2"/>
    <mergeCell ref="N2:W2"/>
    <mergeCell ref="Z2:AI2"/>
    <mergeCell ref="AL2:AU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3" sqref="K3"/>
    </sheetView>
  </sheetViews>
  <sheetFormatPr defaultRowHeight="14.4" x14ac:dyDescent="0.3"/>
  <sheetData>
    <row r="1" spans="1:11" x14ac:dyDescent="0.3">
      <c r="A1" s="27" t="s">
        <v>101</v>
      </c>
      <c r="B1" s="29" t="s">
        <v>102</v>
      </c>
      <c r="C1" s="30"/>
      <c r="D1" s="30"/>
      <c r="E1" s="30"/>
      <c r="F1" s="30"/>
      <c r="G1" s="31"/>
    </row>
    <row r="2" spans="1:11" ht="27" x14ac:dyDescent="0.3">
      <c r="A2" s="28"/>
      <c r="B2" s="15" t="s">
        <v>103</v>
      </c>
      <c r="C2" s="14" t="s">
        <v>104</v>
      </c>
      <c r="D2" s="15" t="s">
        <v>105</v>
      </c>
      <c r="E2" s="14" t="s">
        <v>104</v>
      </c>
      <c r="F2" s="14" t="s">
        <v>106</v>
      </c>
      <c r="G2" s="15" t="s">
        <v>107</v>
      </c>
    </row>
    <row r="3" spans="1:11" x14ac:dyDescent="0.3">
      <c r="A3" s="14" t="s">
        <v>0</v>
      </c>
      <c r="B3" s="16">
        <v>44.682380000000002</v>
      </c>
      <c r="C3" s="17">
        <v>5</v>
      </c>
      <c r="D3" s="16">
        <v>37.317619999999998</v>
      </c>
      <c r="E3" s="8">
        <v>77</v>
      </c>
      <c r="F3" s="8">
        <v>18.439240000000002</v>
      </c>
      <c r="G3" s="8">
        <v>0</v>
      </c>
      <c r="I3" s="7">
        <f>B3/C3</f>
        <v>8.9364760000000008</v>
      </c>
      <c r="K3">
        <f>D3/E3</f>
        <v>0.48464441558441557</v>
      </c>
    </row>
    <row r="4" spans="1:11" x14ac:dyDescent="0.3">
      <c r="A4" s="14" t="s">
        <v>1</v>
      </c>
      <c r="B4" s="16">
        <v>42.978529999999999</v>
      </c>
      <c r="C4" s="17">
        <v>5</v>
      </c>
      <c r="D4" s="16">
        <v>39.021470000000001</v>
      </c>
      <c r="E4" s="8">
        <v>77</v>
      </c>
      <c r="F4" s="8">
        <v>16.961670000000002</v>
      </c>
      <c r="G4" s="8">
        <v>0</v>
      </c>
      <c r="I4" s="7">
        <f t="shared" ref="I4:I11" si="0">B4/C4</f>
        <v>8.5957059999999998</v>
      </c>
      <c r="K4">
        <f t="shared" ref="K4:K11" si="1">D4/E4</f>
        <v>0.50677233766233765</v>
      </c>
    </row>
    <row r="5" spans="1:11" x14ac:dyDescent="0.3">
      <c r="A5" s="14" t="s">
        <v>2</v>
      </c>
      <c r="B5" s="16">
        <v>52.23854</v>
      </c>
      <c r="C5" s="17">
        <v>5</v>
      </c>
      <c r="D5" s="16">
        <v>29.76146</v>
      </c>
      <c r="E5" s="8">
        <v>77</v>
      </c>
      <c r="F5" s="8">
        <v>27.030719999999999</v>
      </c>
      <c r="G5" s="8">
        <v>0</v>
      </c>
      <c r="I5" s="7">
        <f t="shared" si="0"/>
        <v>10.447708</v>
      </c>
      <c r="K5">
        <f t="shared" si="1"/>
        <v>0.38651246753246754</v>
      </c>
    </row>
    <row r="6" spans="1:11" x14ac:dyDescent="0.3">
      <c r="A6" s="14" t="s">
        <v>3</v>
      </c>
      <c r="B6" s="16">
        <v>34.569870000000002</v>
      </c>
      <c r="C6" s="17">
        <v>5</v>
      </c>
      <c r="D6" s="8">
        <v>47.430129999999998</v>
      </c>
      <c r="E6" s="8">
        <v>77</v>
      </c>
      <c r="F6" s="8">
        <v>11.22442</v>
      </c>
      <c r="G6" s="8">
        <v>0</v>
      </c>
      <c r="I6" s="7">
        <f t="shared" si="0"/>
        <v>6.9139740000000005</v>
      </c>
      <c r="K6">
        <f t="shared" si="1"/>
        <v>0.61597571428571429</v>
      </c>
    </row>
    <row r="7" spans="1:11" x14ac:dyDescent="0.3">
      <c r="A7" s="14" t="s">
        <v>4</v>
      </c>
      <c r="B7" s="16">
        <v>53.1297</v>
      </c>
      <c r="C7" s="17">
        <v>5</v>
      </c>
      <c r="D7" s="16">
        <v>28.8703</v>
      </c>
      <c r="E7" s="8">
        <v>77</v>
      </c>
      <c r="F7" s="8">
        <v>28.34046</v>
      </c>
      <c r="G7" s="8">
        <v>0</v>
      </c>
      <c r="I7" s="7">
        <f t="shared" si="0"/>
        <v>10.62594</v>
      </c>
      <c r="K7">
        <f t="shared" si="1"/>
        <v>0.37493896103896102</v>
      </c>
    </row>
    <row r="8" spans="1:11" x14ac:dyDescent="0.3">
      <c r="A8" s="14" t="s">
        <v>5</v>
      </c>
      <c r="B8" s="16">
        <v>52.912309999999998</v>
      </c>
      <c r="C8" s="17">
        <v>5</v>
      </c>
      <c r="D8" s="16">
        <v>29.087689999999998</v>
      </c>
      <c r="E8" s="8">
        <v>77</v>
      </c>
      <c r="F8" s="8">
        <v>28.013549999999999</v>
      </c>
      <c r="G8" s="8">
        <v>0</v>
      </c>
      <c r="I8" s="7">
        <f t="shared" si="0"/>
        <v>10.582462</v>
      </c>
      <c r="K8">
        <f t="shared" si="1"/>
        <v>0.37776220779220776</v>
      </c>
    </row>
    <row r="9" spans="1:11" x14ac:dyDescent="0.3">
      <c r="A9" s="14" t="s">
        <v>6</v>
      </c>
      <c r="B9" s="16">
        <v>49.691000000000003</v>
      </c>
      <c r="C9" s="17">
        <v>5</v>
      </c>
      <c r="D9" s="16">
        <v>32.308999999999997</v>
      </c>
      <c r="E9" s="8">
        <v>77</v>
      </c>
      <c r="F9" s="8">
        <v>23.685089999999999</v>
      </c>
      <c r="G9" s="8">
        <v>0</v>
      </c>
      <c r="I9" s="7">
        <f t="shared" si="0"/>
        <v>9.9382000000000001</v>
      </c>
      <c r="K9">
        <f t="shared" si="1"/>
        <v>0.41959740259740258</v>
      </c>
    </row>
    <row r="10" spans="1:11" x14ac:dyDescent="0.3">
      <c r="A10" s="14" t="s">
        <v>7</v>
      </c>
      <c r="B10" s="16">
        <v>55.503189999999996</v>
      </c>
      <c r="C10" s="17">
        <v>5</v>
      </c>
      <c r="D10" s="16">
        <v>26.49681</v>
      </c>
      <c r="E10" s="8">
        <v>77</v>
      </c>
      <c r="F10" s="8">
        <v>32.258569999999999</v>
      </c>
      <c r="G10" s="8">
        <v>0</v>
      </c>
      <c r="I10" s="7">
        <f t="shared" si="0"/>
        <v>11.100638</v>
      </c>
      <c r="K10">
        <f t="shared" si="1"/>
        <v>0.34411441558441558</v>
      </c>
    </row>
    <row r="11" spans="1:11" x14ac:dyDescent="0.3">
      <c r="A11" s="14" t="s">
        <v>8</v>
      </c>
      <c r="B11" s="16">
        <v>51.696820000000002</v>
      </c>
      <c r="C11" s="17">
        <v>5</v>
      </c>
      <c r="D11" s="16">
        <v>30.303180000000001</v>
      </c>
      <c r="E11" s="8">
        <v>77</v>
      </c>
      <c r="F11" s="8">
        <v>26.272200000000002</v>
      </c>
      <c r="G11" s="8">
        <v>0</v>
      </c>
      <c r="I11" s="7">
        <f t="shared" si="0"/>
        <v>10.339364</v>
      </c>
      <c r="K11">
        <f t="shared" si="1"/>
        <v>0.39354779220779224</v>
      </c>
    </row>
  </sheetData>
  <mergeCells count="2">
    <mergeCell ref="A1:A2"/>
    <mergeCell ref="B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Данные</vt:lpstr>
      <vt:lpstr>Кластеризация</vt:lpstr>
      <vt:lpstr>Функционал качества</vt:lpstr>
      <vt:lpstr>Сводная таблица</vt:lpstr>
      <vt:lpstr>Графики средних</vt:lpstr>
      <vt:lpstr>Анализ дисперсий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2022-10-05T15:55:01Z</dcterms:created>
  <dcterms:modified xsi:type="dcterms:W3CDTF">2022-10-30T20:28:41Z</dcterms:modified>
  <cp:category/>
  <cp:contentStatus/>
</cp:coreProperties>
</file>