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4 курс\макростат\лаб3\Питон\"/>
    </mc:Choice>
  </mc:AlternateContent>
  <bookViews>
    <workbookView xWindow="0" yWindow="0" windowWidth="17256" windowHeight="5196" tabRatio="657" activeTab="1"/>
  </bookViews>
  <sheets>
    <sheet name="Данные" sheetId="1" r:id="rId1"/>
    <sheet name="Графики" sheetId="16" r:id="rId2"/>
    <sheet name="Функционал качества" sheetId="20" r:id="rId3"/>
    <sheet name="Лист2" sheetId="19" r:id="rId4"/>
    <sheet name="Кластеризация" sheetId="11" r:id="rId5"/>
    <sheet name="Соб. числа (гипотеза)" sheetId="12" r:id="rId6"/>
    <sheet name="Соб. числа (дов. интервал)" sheetId="13" r:id="rId7"/>
  </sheets>
  <externalReferences>
    <externalReference r:id="rId8"/>
  </externalReferences>
  <definedNames>
    <definedName name="x_1">'[1]Начальные данные'!$B$2:$B$86</definedName>
    <definedName name="x_2">'[1]Начальные данные'!$C$2:$C$86</definedName>
    <definedName name="x_4">'[1]Начальные данные'!$E$2:$E$86</definedName>
    <definedName name="x_6">'[1]Начальные данные'!$F$2:$F$86</definedName>
    <definedName name="x_7">'[1]Начальные данные'!$G$2:$G$86</definedName>
    <definedName name="x_8">'[1]Начальные данные'!$I$2:$I$86</definedName>
    <definedName name="числ_нас">'[1]Начальные данные'!$O$2:$O$86</definedName>
  </definedNames>
  <calcPr calcId="162913"/>
  <pivotCaches>
    <pivotCache cacheId="3" r:id="rId9"/>
  </pivotCaches>
</workbook>
</file>

<file path=xl/calcChain.xml><?xml version="1.0" encoding="utf-8"?>
<calcChain xmlns="http://schemas.openxmlformats.org/spreadsheetml/2006/main">
  <c r="Q85" i="11" l="1"/>
  <c r="R85" i="11"/>
  <c r="S85" i="11"/>
  <c r="N85" i="11" l="1"/>
  <c r="L85" i="11" l="1"/>
  <c r="M85" i="11" l="1"/>
  <c r="C1" i="13" l="1"/>
  <c r="D5" i="13" s="1"/>
  <c r="B10" i="13" l="1"/>
  <c r="B9" i="13"/>
  <c r="B8" i="13"/>
  <c r="B7" i="13"/>
  <c r="D8" i="13"/>
  <c r="B11" i="13"/>
  <c r="D11" i="13"/>
  <c r="D7" i="13"/>
  <c r="B4" i="13"/>
  <c r="B5" i="13"/>
  <c r="D6" i="13"/>
  <c r="D12" i="13"/>
  <c r="D10" i="13"/>
  <c r="D9" i="13"/>
  <c r="B6" i="13"/>
  <c r="B12" i="13"/>
  <c r="D4" i="13"/>
  <c r="C2" i="12"/>
  <c r="D2" i="12"/>
  <c r="B2" i="12"/>
  <c r="C85" i="11" l="1"/>
  <c r="D85" i="11"/>
  <c r="E85" i="11"/>
  <c r="F85" i="11"/>
  <c r="G85" i="11"/>
  <c r="H85" i="11"/>
  <c r="I85" i="11"/>
  <c r="J85" i="11"/>
  <c r="B85" i="11"/>
  <c r="K2" i="11" l="1"/>
  <c r="K75" i="11"/>
  <c r="K19" i="11"/>
  <c r="K3" i="11"/>
  <c r="K49" i="11"/>
  <c r="K9" i="11"/>
  <c r="K80" i="11"/>
  <c r="K72" i="11"/>
  <c r="K64" i="11"/>
  <c r="K56" i="11"/>
  <c r="K48" i="11"/>
  <c r="K40" i="11"/>
  <c r="K32" i="11"/>
  <c r="K24" i="11"/>
  <c r="K16" i="11"/>
  <c r="K8" i="11"/>
  <c r="K51" i="11"/>
  <c r="K65" i="11"/>
  <c r="K17" i="11"/>
  <c r="K79" i="11"/>
  <c r="K71" i="11"/>
  <c r="K63" i="11"/>
  <c r="K55" i="11"/>
  <c r="K47" i="11"/>
  <c r="K39" i="11"/>
  <c r="K31" i="11"/>
  <c r="K23" i="11"/>
  <c r="K15" i="11"/>
  <c r="K7" i="11"/>
  <c r="K83" i="11"/>
  <c r="K43" i="11"/>
  <c r="K73" i="11"/>
  <c r="K33" i="11"/>
  <c r="K78" i="11"/>
  <c r="K70" i="11"/>
  <c r="K62" i="11"/>
  <c r="K54" i="11"/>
  <c r="K46" i="11"/>
  <c r="K38" i="11"/>
  <c r="K30" i="11"/>
  <c r="K22" i="11"/>
  <c r="K14" i="11"/>
  <c r="K6" i="11"/>
  <c r="K59" i="11"/>
  <c r="K81" i="11"/>
  <c r="K41" i="11"/>
  <c r="K77" i="11"/>
  <c r="K69" i="11"/>
  <c r="K61" i="11"/>
  <c r="K53" i="11"/>
  <c r="K45" i="11"/>
  <c r="K37" i="11"/>
  <c r="K29" i="11"/>
  <c r="K21" i="11"/>
  <c r="K13" i="11"/>
  <c r="K5" i="11"/>
  <c r="K67" i="11"/>
  <c r="K35" i="11"/>
  <c r="K57" i="11"/>
  <c r="K25" i="11"/>
  <c r="K84" i="11"/>
  <c r="K76" i="11"/>
  <c r="K68" i="11"/>
  <c r="K60" i="11"/>
  <c r="K52" i="11"/>
  <c r="K44" i="11"/>
  <c r="K36" i="11"/>
  <c r="K28" i="11"/>
  <c r="K20" i="11"/>
  <c r="K12" i="11"/>
  <c r="K4" i="11"/>
  <c r="K27" i="11"/>
  <c r="K11" i="11"/>
  <c r="K82" i="11"/>
  <c r="K74" i="11"/>
  <c r="K66" i="11"/>
  <c r="K58" i="11"/>
  <c r="K50" i="11"/>
  <c r="K42" i="11"/>
  <c r="K34" i="11"/>
  <c r="K26" i="11"/>
  <c r="K18" i="11"/>
  <c r="K10" i="11"/>
  <c r="K85" i="11" l="1"/>
</calcChain>
</file>

<file path=xl/sharedStrings.xml><?xml version="1.0" encoding="utf-8"?>
<sst xmlns="http://schemas.openxmlformats.org/spreadsheetml/2006/main" count="267" uniqueCount="140">
  <si>
    <t>X1</t>
  </si>
  <si>
    <t>X2</t>
  </si>
  <si>
    <t>X3</t>
  </si>
  <si>
    <t>X4</t>
  </si>
  <si>
    <t>X5</t>
  </si>
  <si>
    <t>X6</t>
  </si>
  <si>
    <t>X7</t>
  </si>
  <si>
    <t>X8</t>
  </si>
  <si>
    <t>X9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</si>
  <si>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</si>
  <si>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</si>
  <si>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</si>
  <si>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</si>
  <si>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</si>
  <si>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</si>
  <si>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</si>
  <si>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</si>
  <si>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</si>
  <si>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</si>
  <si>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</si>
  <si>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</si>
  <si>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</si>
  <si>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</si>
  <si>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</si>
  <si>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</si>
  <si>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</si>
  <si>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
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</si>
  <si>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</si>
  <si>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</si>
  <si>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</si>
  <si>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</si>
  <si>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</si>
  <si>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</si>
  <si>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</si>
  <si>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</si>
  <si>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</si>
  <si>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</si>
  <si>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</si>
  <si>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</si>
  <si>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</si>
  <si>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</si>
  <si>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</si>
  <si>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</si>
  <si>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</si>
  <si>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</si>
  <si>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</si>
  <si>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</si>
  <si>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</si>
  <si>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</si>
  <si>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</si>
  <si>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</si>
  <si>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</si>
  <si>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</si>
  <si>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</si>
  <si>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</si>
  <si>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</si>
  <si>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</si>
  <si>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</si>
  <si>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</si>
  <si>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</si>
  <si>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</si>
  <si>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</si>
  <si>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</si>
  <si>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</si>
  <si>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</si>
  <si>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
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</si>
  <si>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</si>
  <si>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</si>
  <si>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</si>
  <si>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</si>
  <si>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</si>
  <si>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</si>
  <si>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</si>
  <si>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</si>
  <si>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</si>
  <si>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</si>
  <si>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</si>
  <si>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</si>
  <si>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</si>
  <si>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</si>
  <si>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</si>
  <si>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</si>
  <si>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</si>
  <si>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</si>
  <si>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</si>
  <si>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автоном-ный округ – Югра</t>
  </si>
  <si>
    <t>Челябинская область</t>
  </si>
  <si>
    <t>Чеченская Республика</t>
  </si>
  <si>
    <t>Чувашская Республика</t>
  </si>
  <si>
    <t>Чукотский автономный округ</t>
  </si>
  <si>
    <t>Ямало-Ненецкий автономный 
округ</t>
  </si>
  <si>
    <t>Ярославская область</t>
  </si>
  <si>
    <t>Регионы</t>
  </si>
  <si>
    <t>Расстояние</t>
  </si>
  <si>
    <t>Кабардино-Балкарская Республика</t>
  </si>
  <si>
    <t>Республика Северная Осетия – Алания</t>
  </si>
  <si>
    <t>Ямало-Ненецкий автономный округ</t>
  </si>
  <si>
    <t>Ханты-Мансийский автономный округ – Югра</t>
  </si>
  <si>
    <t>Регион</t>
  </si>
  <si>
    <t>eigenvalues</t>
  </si>
  <si>
    <t>Hi2набл</t>
  </si>
  <si>
    <t>Hi2крит1</t>
  </si>
  <si>
    <t>Hi2крит2</t>
  </si>
  <si>
    <t>a</t>
  </si>
  <si>
    <t>k</t>
  </si>
  <si>
    <t>Предел1</t>
  </si>
  <si>
    <t>Предел2</t>
  </si>
  <si>
    <t>квантиль</t>
  </si>
  <si>
    <t>МГК Уорд</t>
  </si>
  <si>
    <t>factor1</t>
  </si>
  <si>
    <t>factor2</t>
  </si>
  <si>
    <t>Названия строк</t>
  </si>
  <si>
    <t>Общий итог</t>
  </si>
  <si>
    <t>Среднее по полю factor1</t>
  </si>
  <si>
    <t>Среднее по полю factor2</t>
  </si>
  <si>
    <t>кластер 1</t>
  </si>
  <si>
    <t>кластер 2</t>
  </si>
  <si>
    <t>кластер 3</t>
  </si>
  <si>
    <t>кластер 4</t>
  </si>
  <si>
    <t>кластер 5</t>
  </si>
  <si>
    <t>кластер 6</t>
  </si>
  <si>
    <t>Метод Уорда</t>
  </si>
  <si>
    <t>МГК Уорд2</t>
  </si>
  <si>
    <t>МГК Уорд3</t>
  </si>
  <si>
    <t>factor3</t>
  </si>
  <si>
    <t>Среднее по столбцу factor1</t>
  </si>
  <si>
    <t>Среднее по столбцу factor2</t>
  </si>
  <si>
    <t>Среднее по столбцу factor3</t>
  </si>
  <si>
    <t>К-средних</t>
  </si>
  <si>
    <t>МГК К-средних2</t>
  </si>
  <si>
    <t>МГК К-средних3</t>
  </si>
  <si>
    <t>Среднее по полю factor3</t>
  </si>
  <si>
    <t>Q</t>
  </si>
  <si>
    <t>Factor_1 Питон</t>
  </si>
  <si>
    <t>Factor_2 Питон</t>
  </si>
  <si>
    <t>Factor_3 Питон</t>
  </si>
  <si>
    <t>МГК Уорд2 Питон</t>
  </si>
  <si>
    <t>МГК Уорд3 Питон</t>
  </si>
  <si>
    <t>МГК К-средних2 Питон</t>
  </si>
  <si>
    <t>МГК К-средних3 Питон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</si>
</sst>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charset val="204"/>
    </font>
    <font>
      <sz val="10"/>
      <color indexed="8"/>
      <name val="Arial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EAD1D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2" fontId="0" fillId="0" borderId="0" xfId="0" applyNumberFormat="1"/>
    <xf numFmtId="164" fontId="6" fillId="0" borderId="4" xfId="1" applyNumberFormat="1" applyFont="1" applyBorder="1" applyAlignment="1">
      <alignment horizontal="right" vertical="center"/>
    </xf>
    <xf numFmtId="0" fontId="8" fillId="0" borderId="0" xfId="2" applyNumberFormat="1" applyFont="1" applyAlignment="1">
      <alignment horizontal="right" vertical="center"/>
    </xf>
    <xf numFmtId="0" fontId="9" fillId="0" borderId="0" xfId="0" applyFont="1"/>
    <xf numFmtId="165" fontId="6" fillId="0" borderId="0" xfId="3" applyNumberFormat="1" applyFont="1" applyAlignment="1">
      <alignment horizontal="right" vertical="center"/>
    </xf>
    <xf numFmtId="165" fontId="0" fillId="0" borderId="0" xfId="0" applyNumberFormat="1"/>
    <xf numFmtId="0" fontId="10" fillId="0" borderId="0" xfId="0" applyFont="1"/>
    <xf numFmtId="0" fontId="8" fillId="0" borderId="0" xfId="4" applyNumberFormat="1" applyFont="1" applyAlignment="1">
      <alignment horizontal="right" vertical="center"/>
    </xf>
    <xf numFmtId="166" fontId="8" fillId="0" borderId="0" xfId="4" applyNumberFormat="1" applyFont="1" applyAlignment="1">
      <alignment horizontal="right" vertical="center"/>
    </xf>
    <xf numFmtId="0" fontId="0" fillId="0" borderId="0" xfId="0" pivotButton="1"/>
    <xf numFmtId="0" fontId="0" fillId="0" borderId="0" xfId="0" applyNumberFormat="1"/>
    <xf numFmtId="164" fontId="6" fillId="0" borderId="0" xfId="1" applyNumberFormat="1" applyFont="1" applyBorder="1" applyAlignment="1">
      <alignment horizontal="right" vertical="center"/>
    </xf>
    <xf numFmtId="1" fontId="8" fillId="0" borderId="0" xfId="2" applyNumberFormat="1" applyFont="1" applyAlignment="1">
      <alignment horizontal="right" vertical="center"/>
    </xf>
    <xf numFmtId="1" fontId="8" fillId="0" borderId="0" xfId="4" applyNumberFormat="1" applyFont="1" applyAlignment="1">
      <alignment horizontal="right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1" fillId="0" borderId="5" xfId="0" applyFont="1" applyBorder="1" applyAlignment="1">
      <alignment horizontal="center" vertical="top"/>
    </xf>
  </cellXfs>
  <cellStyles count="5">
    <cellStyle name="Обычный" xfId="0" builtinId="0"/>
    <cellStyle name="Обычный_Гипотеза" xfId="3"/>
    <cellStyle name="Обычный_Кластеризация" xfId="4"/>
    <cellStyle name="Обычный_Лист1" xfId="1"/>
    <cellStyle name="Обычный_Лист1_1" xfId="2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6" formatCode="0.00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6" formatCode="0.00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9486111111111112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Графики!$B$3</c:f>
              <c:strCache>
                <c:ptCount val="1"/>
                <c:pt idx="0">
                  <c:v>кластер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Графики!$B$2:$D$2</c15:sqref>
                  </c15:fullRef>
                </c:ext>
              </c:extLst>
              <c:f>Графики!$C$2:$D$2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Графики!$B$3:$D$3</c15:sqref>
                  </c15:fullRef>
                </c:ext>
              </c:extLst>
              <c:f>Графики!$C$3:$D$3</c:f>
              <c:numCache>
                <c:formatCode>General</c:formatCode>
                <c:ptCount val="2"/>
                <c:pt idx="0">
                  <c:v>1.2722479633160284</c:v>
                </c:pt>
                <c:pt idx="1">
                  <c:v>2.1572632269780296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1-4679-BD02-CF8FD8D4CA32}"/>
            </c:ext>
          </c:extLst>
        </c:ser>
        <c:ser>
          <c:idx val="1"/>
          <c:order val="1"/>
          <c:tx>
            <c:strRef>
              <c:f>Графики!$B$4</c:f>
              <c:strCache>
                <c:ptCount val="1"/>
                <c:pt idx="0">
                  <c:v>кластер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Графики!$B$2:$D$2</c15:sqref>
                  </c15:fullRef>
                </c:ext>
              </c:extLst>
              <c:f>Графики!$C$2:$D$2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Графики!$B$4:$D$4</c15:sqref>
                  </c15:fullRef>
                </c:ext>
              </c:extLst>
              <c:f>Графики!$C$4:$D$4</c:f>
              <c:numCache>
                <c:formatCode>General</c:formatCode>
                <c:ptCount val="2"/>
                <c:pt idx="0">
                  <c:v>0.72376081445022666</c:v>
                </c:pt>
                <c:pt idx="1">
                  <c:v>0.52728718880251557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91-4679-BD02-CF8FD8D4CA32}"/>
            </c:ext>
          </c:extLst>
        </c:ser>
        <c:ser>
          <c:idx val="2"/>
          <c:order val="2"/>
          <c:tx>
            <c:strRef>
              <c:f>Графики!$B$5</c:f>
              <c:strCache>
                <c:ptCount val="1"/>
                <c:pt idx="0">
                  <c:v>кластер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Графики!$B$2:$D$2</c15:sqref>
                  </c15:fullRef>
                </c:ext>
              </c:extLst>
              <c:f>Графики!$C$2:$D$2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Графики!$B$5:$D$5</c15:sqref>
                  </c15:fullRef>
                </c:ext>
              </c:extLst>
              <c:f>Графики!$C$5:$D$5</c:f>
              <c:numCache>
                <c:formatCode>General</c:formatCode>
                <c:ptCount val="2"/>
                <c:pt idx="0">
                  <c:v>-0.7185037289131373</c:v>
                </c:pt>
                <c:pt idx="1">
                  <c:v>-1.3093478630966391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91-4679-BD02-CF8FD8D4CA32}"/>
            </c:ext>
          </c:extLst>
        </c:ser>
        <c:ser>
          <c:idx val="3"/>
          <c:order val="3"/>
          <c:tx>
            <c:strRef>
              <c:f>Графики!$B$6</c:f>
              <c:strCache>
                <c:ptCount val="1"/>
                <c:pt idx="0">
                  <c:v>кластер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Графики!$B$2:$D$2</c15:sqref>
                  </c15:fullRef>
                </c:ext>
              </c:extLst>
              <c:f>Графики!$C$2:$D$2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Графики!$B$6:$D$6</c15:sqref>
                  </c15:fullRef>
                </c:ext>
              </c:extLst>
              <c:f>Графики!$C$6:$D$6</c:f>
              <c:numCache>
                <c:formatCode>General</c:formatCode>
                <c:ptCount val="2"/>
                <c:pt idx="0">
                  <c:v>-1.972775561012682</c:v>
                </c:pt>
                <c:pt idx="1">
                  <c:v>-1.2870054520539888E-2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91-4679-BD02-CF8FD8D4CA32}"/>
            </c:ext>
          </c:extLst>
        </c:ser>
        <c:ser>
          <c:idx val="4"/>
          <c:order val="4"/>
          <c:tx>
            <c:strRef>
              <c:f>Графики!$B$7</c:f>
              <c:strCache>
                <c:ptCount val="1"/>
                <c:pt idx="0">
                  <c:v>кластер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Графики!$B$2:$D$2</c15:sqref>
                  </c15:fullRef>
                </c:ext>
              </c:extLst>
              <c:f>Графики!$C$2:$D$2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Графики!$B$7:$D$7</c15:sqref>
                  </c15:fullRef>
                </c:ext>
              </c:extLst>
              <c:f>Графики!$C$7:$D$7</c:f>
              <c:numCache>
                <c:formatCode>General</c:formatCode>
                <c:ptCount val="2"/>
                <c:pt idx="0">
                  <c:v>-1.532509771387198</c:v>
                </c:pt>
                <c:pt idx="1">
                  <c:v>2.4205360162654106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91-4679-BD02-CF8FD8D4CA32}"/>
            </c:ext>
          </c:extLst>
        </c:ser>
        <c:ser>
          <c:idx val="5"/>
          <c:order val="5"/>
          <c:tx>
            <c:strRef>
              <c:f>Графики!$B$8</c:f>
              <c:strCache>
                <c:ptCount val="1"/>
                <c:pt idx="0">
                  <c:v>кластер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Графики!$B$2:$D$2</c15:sqref>
                  </c15:fullRef>
                </c:ext>
              </c:extLst>
              <c:f>Графики!$C$2:$D$2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Графики!$B$8:$D$8</c15:sqref>
                  </c15:fullRef>
                </c:ext>
              </c:extLst>
              <c:f>Графики!$C$8:$D$8</c:f>
              <c:numCache>
                <c:formatCode>General</c:formatCode>
                <c:ptCount val="2"/>
                <c:pt idx="0">
                  <c:v>0.2662470303394962</c:v>
                </c:pt>
                <c:pt idx="1">
                  <c:v>-0.3555173060016833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91-4679-BD02-CF8FD8D4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41592"/>
        <c:axId val="431542904"/>
      </c:lineChart>
      <c:catAx>
        <c:axId val="43154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42904"/>
        <c:crosses val="autoZero"/>
        <c:auto val="1"/>
        <c:lblAlgn val="ctr"/>
        <c:lblOffset val="100"/>
        <c:noMultiLvlLbl val="0"/>
      </c:catAx>
      <c:valAx>
        <c:axId val="431542904"/>
        <c:scaling>
          <c:orientation val="minMax"/>
          <c:max val="2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4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рассеивания</a:t>
            </a:r>
            <a:r>
              <a:rPr lang="ru-RU" baseline="0"/>
              <a:t> объектов Уорд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38398456343463E-2"/>
          <c:y val="0.12337562475970783"/>
          <c:w val="0.91620231624447812"/>
          <c:h val="0.76821119678379302"/>
        </c:manualLayout>
      </c:layout>
      <c:scatterChart>
        <c:scatterStyle val="lineMarker"/>
        <c:varyColors val="0"/>
        <c:ser>
          <c:idx val="0"/>
          <c:order val="0"/>
          <c:tx>
            <c:v>Кластер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Графики!$M$3:$M$5</c:f>
              <c:numCache>
                <c:formatCode>General</c:formatCode>
                <c:ptCount val="3"/>
                <c:pt idx="0">
                  <c:v>0.13640940063924201</c:v>
                </c:pt>
                <c:pt idx="1">
                  <c:v>-0.46156418659360093</c:v>
                </c:pt>
                <c:pt idx="2">
                  <c:v>-0.47723948891846585</c:v>
                </c:pt>
              </c:numCache>
            </c:numRef>
          </c:xVal>
          <c:yVal>
            <c:numRef>
              <c:f>Графики!$N$3:$N$5</c:f>
              <c:numCache>
                <c:formatCode>General</c:formatCode>
                <c:ptCount val="3"/>
                <c:pt idx="0">
                  <c:v>1.0341680393477293</c:v>
                </c:pt>
                <c:pt idx="1">
                  <c:v>2.1614619606975132</c:v>
                </c:pt>
                <c:pt idx="2">
                  <c:v>1.1969595534550512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4B-472C-8ADD-E44D40853DF2}"/>
            </c:ext>
          </c:extLst>
        </c:ser>
        <c:ser>
          <c:idx val="1"/>
          <c:order val="1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Графики!$M$6:$M$19</c:f>
              <c:numCache>
                <c:formatCode>General</c:formatCode>
                <c:ptCount val="14"/>
                <c:pt idx="0">
                  <c:v>0.43120435161744569</c:v>
                </c:pt>
                <c:pt idx="1">
                  <c:v>0.97389886087875499</c:v>
                </c:pt>
                <c:pt idx="2">
                  <c:v>0.9994246955337307</c:v>
                </c:pt>
                <c:pt idx="3">
                  <c:v>0.68616272048187266</c:v>
                </c:pt>
                <c:pt idx="4">
                  <c:v>0.66197554049876861</c:v>
                </c:pt>
                <c:pt idx="5">
                  <c:v>0.60755944932562012</c:v>
                </c:pt>
                <c:pt idx="6">
                  <c:v>0.80799960499145529</c:v>
                </c:pt>
                <c:pt idx="7">
                  <c:v>0.69948933457515383</c:v>
                </c:pt>
                <c:pt idx="8">
                  <c:v>0.6291086649162374</c:v>
                </c:pt>
                <c:pt idx="9">
                  <c:v>0.90711565466279476</c:v>
                </c:pt>
                <c:pt idx="10">
                  <c:v>0.60169866405726979</c:v>
                </c:pt>
                <c:pt idx="11">
                  <c:v>1.3388297596221517</c:v>
                </c:pt>
                <c:pt idx="12">
                  <c:v>0.40203720848041935</c:v>
                </c:pt>
                <c:pt idx="13">
                  <c:v>0.10134034268705497</c:v>
                </c:pt>
              </c:numCache>
            </c:numRef>
          </c:xVal>
          <c:yVal>
            <c:numRef>
              <c:f>Графики!$N$6:$N$19</c:f>
              <c:numCache>
                <c:formatCode>General</c:formatCode>
                <c:ptCount val="14"/>
                <c:pt idx="0">
                  <c:v>0.58887257361404732</c:v>
                </c:pt>
                <c:pt idx="1">
                  <c:v>1.0003072763270096</c:v>
                </c:pt>
                <c:pt idx="2">
                  <c:v>0.48428840762846631</c:v>
                </c:pt>
                <c:pt idx="3">
                  <c:v>0.72103710656344422</c:v>
                </c:pt>
                <c:pt idx="4">
                  <c:v>0.10914495492356169</c:v>
                </c:pt>
                <c:pt idx="5">
                  <c:v>0.16000025538132578</c:v>
                </c:pt>
                <c:pt idx="6">
                  <c:v>0.23164083894306334</c:v>
                </c:pt>
                <c:pt idx="7">
                  <c:v>0.29377115273695098</c:v>
                </c:pt>
                <c:pt idx="8">
                  <c:v>1.0126670525904331</c:v>
                </c:pt>
                <c:pt idx="9">
                  <c:v>0.31784690224335077</c:v>
                </c:pt>
                <c:pt idx="10">
                  <c:v>0.3721606244686787</c:v>
                </c:pt>
                <c:pt idx="11">
                  <c:v>0.70980689951529752</c:v>
                </c:pt>
                <c:pt idx="12">
                  <c:v>0.87805098378892055</c:v>
                </c:pt>
                <c:pt idx="13">
                  <c:v>0.49765017664745337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C-44F0-AF0A-85519FFA153A}"/>
            </c:ext>
          </c:extLst>
        </c:ser>
        <c:ser>
          <c:idx val="2"/>
          <c:order val="2"/>
          <c:tx>
            <c:v>Кластер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Графики!$M$20:$M$32</c:f>
              <c:numCache>
                <c:formatCode>General</c:formatCode>
                <c:ptCount val="13"/>
                <c:pt idx="0">
                  <c:v>-0.46187482478405267</c:v>
                </c:pt>
                <c:pt idx="1">
                  <c:v>-0.99628039327482265</c:v>
                </c:pt>
                <c:pt idx="2">
                  <c:v>-0.49624795297689805</c:v>
                </c:pt>
                <c:pt idx="3">
                  <c:v>-0.79972991471618504</c:v>
                </c:pt>
                <c:pt idx="4">
                  <c:v>-0.71486750621186823</c:v>
                </c:pt>
                <c:pt idx="5">
                  <c:v>-0.71518290050926281</c:v>
                </c:pt>
                <c:pt idx="6">
                  <c:v>-0.60456748791107517</c:v>
                </c:pt>
                <c:pt idx="7">
                  <c:v>-0.95927885092093423</c:v>
                </c:pt>
                <c:pt idx="8">
                  <c:v>-1.2306778161329746</c:v>
                </c:pt>
                <c:pt idx="9">
                  <c:v>-1.5725094495917393</c:v>
                </c:pt>
                <c:pt idx="10">
                  <c:v>9.7015606947291028E-2</c:v>
                </c:pt>
                <c:pt idx="11">
                  <c:v>-2.3676222334544833E-2</c:v>
                </c:pt>
                <c:pt idx="12">
                  <c:v>-7.9930993078728779E-2</c:v>
                </c:pt>
              </c:numCache>
            </c:numRef>
          </c:xVal>
          <c:yVal>
            <c:numRef>
              <c:f>Графики!$N$20:$N$32</c:f>
              <c:numCache>
                <c:formatCode>General</c:formatCode>
                <c:ptCount val="13"/>
                <c:pt idx="0">
                  <c:v>-0.93966850590160356</c:v>
                </c:pt>
                <c:pt idx="1">
                  <c:v>-1.3075269440795558</c:v>
                </c:pt>
                <c:pt idx="2">
                  <c:v>-1.8133590482771798</c:v>
                </c:pt>
                <c:pt idx="3">
                  <c:v>-1.6000753926298517</c:v>
                </c:pt>
                <c:pt idx="4">
                  <c:v>-0.67096553036924511</c:v>
                </c:pt>
                <c:pt idx="5">
                  <c:v>-0.72561887931227198</c:v>
                </c:pt>
                <c:pt idx="6">
                  <c:v>-0.87620693366592817</c:v>
                </c:pt>
                <c:pt idx="7">
                  <c:v>-2.5413616705374751</c:v>
                </c:pt>
                <c:pt idx="8">
                  <c:v>-0.36765226026747166</c:v>
                </c:pt>
                <c:pt idx="9">
                  <c:v>-0.32929224413091257</c:v>
                </c:pt>
                <c:pt idx="10">
                  <c:v>-1.3790838061391872</c:v>
                </c:pt>
                <c:pt idx="11">
                  <c:v>-0.75345327533556528</c:v>
                </c:pt>
                <c:pt idx="12">
                  <c:v>-0.69411798914208711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3C-44F0-AF0A-85519FFA153A}"/>
            </c:ext>
          </c:extLst>
        </c:ser>
        <c:ser>
          <c:idx val="3"/>
          <c:order val="3"/>
          <c:tx>
            <c:v>Кластер 4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Графики!$M$33:$M$73</c:f>
              <c:numCache>
                <c:formatCode>General</c:formatCode>
                <c:ptCount val="41"/>
                <c:pt idx="0">
                  <c:v>0.97349830647248503</c:v>
                </c:pt>
                <c:pt idx="1">
                  <c:v>-0.35914194159566309</c:v>
                </c:pt>
                <c:pt idx="2">
                  <c:v>7.7278978384001829E-2</c:v>
                </c:pt>
                <c:pt idx="3">
                  <c:v>0.60189653666910237</c:v>
                </c:pt>
                <c:pt idx="4">
                  <c:v>0.54747773825033497</c:v>
                </c:pt>
                <c:pt idx="5">
                  <c:v>0.40771088055767812</c:v>
                </c:pt>
                <c:pt idx="6">
                  <c:v>0.33081687833739798</c:v>
                </c:pt>
                <c:pt idx="7">
                  <c:v>0.2197796140665107</c:v>
                </c:pt>
                <c:pt idx="8">
                  <c:v>0.1978313474809798</c:v>
                </c:pt>
                <c:pt idx="9">
                  <c:v>0.14086715969635644</c:v>
                </c:pt>
                <c:pt idx="10">
                  <c:v>0.52924567725623284</c:v>
                </c:pt>
                <c:pt idx="11">
                  <c:v>0.72920958093201138</c:v>
                </c:pt>
                <c:pt idx="12">
                  <c:v>0.21844639996886506</c:v>
                </c:pt>
                <c:pt idx="13">
                  <c:v>-2.2025016656985311E-2</c:v>
                </c:pt>
                <c:pt idx="14">
                  <c:v>6.8562231769659976E-2</c:v>
                </c:pt>
                <c:pt idx="15">
                  <c:v>0.70772231213251735</c:v>
                </c:pt>
                <c:pt idx="16">
                  <c:v>0.70206926528787028</c:v>
                </c:pt>
                <c:pt idx="17">
                  <c:v>0.38170628351566038</c:v>
                </c:pt>
                <c:pt idx="18">
                  <c:v>0.59322546594692782</c:v>
                </c:pt>
                <c:pt idx="19">
                  <c:v>0.4158546303678155</c:v>
                </c:pt>
                <c:pt idx="20">
                  <c:v>0.35028904043352777</c:v>
                </c:pt>
                <c:pt idx="21">
                  <c:v>0.18247937432847422</c:v>
                </c:pt>
                <c:pt idx="22">
                  <c:v>0.32193903194668982</c:v>
                </c:pt>
                <c:pt idx="23">
                  <c:v>-0.21605475948297792</c:v>
                </c:pt>
                <c:pt idx="24">
                  <c:v>0.14368079106932291</c:v>
                </c:pt>
                <c:pt idx="25">
                  <c:v>-0.48797777702315354</c:v>
                </c:pt>
                <c:pt idx="26">
                  <c:v>0.52326189948184654</c:v>
                </c:pt>
                <c:pt idx="27">
                  <c:v>0.29681885574879985</c:v>
                </c:pt>
                <c:pt idx="28">
                  <c:v>0.499123041311414</c:v>
                </c:pt>
                <c:pt idx="29">
                  <c:v>0.60184560923670904</c:v>
                </c:pt>
                <c:pt idx="30">
                  <c:v>0.15246195691273778</c:v>
                </c:pt>
                <c:pt idx="31">
                  <c:v>0.29853371547842722</c:v>
                </c:pt>
                <c:pt idx="32">
                  <c:v>0.11931987071515326</c:v>
                </c:pt>
                <c:pt idx="33">
                  <c:v>0.17228094804350139</c:v>
                </c:pt>
                <c:pt idx="34">
                  <c:v>0.61324021284652619</c:v>
                </c:pt>
                <c:pt idx="35">
                  <c:v>-0.1255492128898236</c:v>
                </c:pt>
                <c:pt idx="36">
                  <c:v>2.8764084966059034E-2</c:v>
                </c:pt>
                <c:pt idx="37">
                  <c:v>0.55990249564373884</c:v>
                </c:pt>
                <c:pt idx="38">
                  <c:v>0.49689604861601644</c:v>
                </c:pt>
                <c:pt idx="39">
                  <c:v>0.58568096407677972</c:v>
                </c:pt>
                <c:pt idx="40">
                  <c:v>1.4650386889718162E-2</c:v>
                </c:pt>
              </c:numCache>
            </c:numRef>
          </c:xVal>
          <c:yVal>
            <c:numRef>
              <c:f>Графики!$N$33:$N$73</c:f>
              <c:numCache>
                <c:formatCode>General</c:formatCode>
                <c:ptCount val="41"/>
                <c:pt idx="0">
                  <c:v>-4.4552360345436887E-3</c:v>
                </c:pt>
                <c:pt idx="1">
                  <c:v>0.35184980141607913</c:v>
                </c:pt>
                <c:pt idx="2">
                  <c:v>0.1020106114315189</c:v>
                </c:pt>
                <c:pt idx="3">
                  <c:v>-0.44867048138001298</c:v>
                </c:pt>
                <c:pt idx="4">
                  <c:v>-0.76866110019871148</c:v>
                </c:pt>
                <c:pt idx="5">
                  <c:v>6.9358092629731485E-2</c:v>
                </c:pt>
                <c:pt idx="6">
                  <c:v>-0.38963117026224997</c:v>
                </c:pt>
                <c:pt idx="7">
                  <c:v>-0.41983389764272805</c:v>
                </c:pt>
                <c:pt idx="8">
                  <c:v>7.0743508819657325E-2</c:v>
                </c:pt>
                <c:pt idx="9">
                  <c:v>-0.78343149802668788</c:v>
                </c:pt>
                <c:pt idx="10">
                  <c:v>-0.62952083755822752</c:v>
                </c:pt>
                <c:pt idx="11">
                  <c:v>-1.1898668441760378</c:v>
                </c:pt>
                <c:pt idx="12">
                  <c:v>0.11566355192445231</c:v>
                </c:pt>
                <c:pt idx="13">
                  <c:v>-0.36584610581524141</c:v>
                </c:pt>
                <c:pt idx="14">
                  <c:v>-0.37574496260955614</c:v>
                </c:pt>
                <c:pt idx="15">
                  <c:v>-0.41712017606820895</c:v>
                </c:pt>
                <c:pt idx="16">
                  <c:v>-0.86742330466498607</c:v>
                </c:pt>
                <c:pt idx="17">
                  <c:v>-0.19907125772646839</c:v>
                </c:pt>
                <c:pt idx="18">
                  <c:v>-0.15913570758292309</c:v>
                </c:pt>
                <c:pt idx="19">
                  <c:v>-0.13975921919060655</c:v>
                </c:pt>
                <c:pt idx="20">
                  <c:v>0.27335653639178914</c:v>
                </c:pt>
                <c:pt idx="21">
                  <c:v>-0.7650707271381294</c:v>
                </c:pt>
                <c:pt idx="22">
                  <c:v>-0.60492275272989371</c:v>
                </c:pt>
                <c:pt idx="23">
                  <c:v>-0.14926049406660744</c:v>
                </c:pt>
                <c:pt idx="24">
                  <c:v>-0.39396962821847381</c:v>
                </c:pt>
                <c:pt idx="25">
                  <c:v>-0.14222240425138605</c:v>
                </c:pt>
                <c:pt idx="26">
                  <c:v>-0.25912883818420557</c:v>
                </c:pt>
                <c:pt idx="27">
                  <c:v>-0.35605710184844064</c:v>
                </c:pt>
                <c:pt idx="28">
                  <c:v>-0.62557478582149451</c:v>
                </c:pt>
                <c:pt idx="29">
                  <c:v>-0.38523806380467435</c:v>
                </c:pt>
                <c:pt idx="30">
                  <c:v>-0.1452114193237789</c:v>
                </c:pt>
                <c:pt idx="31">
                  <c:v>-0.25238516714871334</c:v>
                </c:pt>
                <c:pt idx="32">
                  <c:v>-7.4261715906932119E-2</c:v>
                </c:pt>
                <c:pt idx="33">
                  <c:v>-0.40594619163424273</c:v>
                </c:pt>
                <c:pt idx="34">
                  <c:v>-4.2414419672316656E-2</c:v>
                </c:pt>
                <c:pt idx="35">
                  <c:v>-0.15504599604652711</c:v>
                </c:pt>
                <c:pt idx="36">
                  <c:v>-0.82824550799106911</c:v>
                </c:pt>
                <c:pt idx="37">
                  <c:v>-0.34070504487574133</c:v>
                </c:pt>
                <c:pt idx="38">
                  <c:v>-0.36589584736090192</c:v>
                </c:pt>
                <c:pt idx="39">
                  <c:v>-0.43020730845440625</c:v>
                </c:pt>
                <c:pt idx="40">
                  <c:v>-0.42125869533732829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3C-44F0-AF0A-85519FFA153A}"/>
            </c:ext>
          </c:extLst>
        </c:ser>
        <c:ser>
          <c:idx val="4"/>
          <c:order val="4"/>
          <c:tx>
            <c:v>Кластер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Графики!$M$74:$M$77</c:f>
              <c:numCache>
                <c:formatCode>General</c:formatCode>
                <c:ptCount val="4"/>
                <c:pt idx="0">
                  <c:v>1.379475248024848</c:v>
                </c:pt>
                <c:pt idx="1">
                  <c:v>1.3857894029276039</c:v>
                </c:pt>
                <c:pt idx="2">
                  <c:v>0.63180153946141748</c:v>
                </c:pt>
                <c:pt idx="3">
                  <c:v>1.6919256628502437</c:v>
                </c:pt>
              </c:numCache>
            </c:numRef>
          </c:xVal>
          <c:yVal>
            <c:numRef>
              <c:f>Графики!$N$74:$N$77</c:f>
              <c:numCache>
                <c:formatCode>General</c:formatCode>
                <c:ptCount val="4"/>
                <c:pt idx="0">
                  <c:v>1.7617594133403933</c:v>
                </c:pt>
                <c:pt idx="1">
                  <c:v>2.5562927896810286</c:v>
                </c:pt>
                <c:pt idx="2">
                  <c:v>2.3517554663075915</c:v>
                </c:pt>
                <c:pt idx="3">
                  <c:v>1.9592452385831045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3C-44F0-AF0A-85519FFA153A}"/>
            </c:ext>
          </c:extLst>
        </c:ser>
        <c:ser>
          <c:idx val="5"/>
          <c:order val="5"/>
          <c:tx>
            <c:v>Кластер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Графики!$M$78:$M$85</c:f>
              <c:numCache>
                <c:formatCode>General</c:formatCode>
                <c:ptCount val="8"/>
                <c:pt idx="0">
                  <c:v>-1.3432750504171485</c:v>
                </c:pt>
                <c:pt idx="1">
                  <c:v>-2.2373291820601624</c:v>
                </c:pt>
                <c:pt idx="2">
                  <c:v>-2.5802187479126815</c:v>
                </c:pt>
                <c:pt idx="3">
                  <c:v>-1.4139965723905936</c:v>
                </c:pt>
                <c:pt idx="4">
                  <c:v>-4.1115007842625717</c:v>
                </c:pt>
                <c:pt idx="5">
                  <c:v>-1.2926968853335867</c:v>
                </c:pt>
                <c:pt idx="6">
                  <c:v>-1.4148085833011856</c:v>
                </c:pt>
                <c:pt idx="7">
                  <c:v>-3.7764268267355394</c:v>
                </c:pt>
              </c:numCache>
            </c:numRef>
          </c:xVal>
          <c:yVal>
            <c:numRef>
              <c:f>Графики!$N$78:$N$85</c:f>
              <c:numCache>
                <c:formatCode>General</c:formatCode>
                <c:ptCount val="8"/>
                <c:pt idx="0">
                  <c:v>0.76428383859404159</c:v>
                </c:pt>
                <c:pt idx="1">
                  <c:v>-0.58057335547604527</c:v>
                </c:pt>
                <c:pt idx="2">
                  <c:v>0.42341509461406562</c:v>
                </c:pt>
                <c:pt idx="3">
                  <c:v>0.51819220500020502</c:v>
                </c:pt>
                <c:pt idx="4">
                  <c:v>-0.24187771337113789</c:v>
                </c:pt>
                <c:pt idx="5">
                  <c:v>-0.28945600112706393</c:v>
                </c:pt>
                <c:pt idx="6">
                  <c:v>2.4985401912110023</c:v>
                </c:pt>
                <c:pt idx="7">
                  <c:v>3.8251823596980756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3C-44F0-AF0A-85519FFA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13016"/>
        <c:axId val="522808752"/>
      </c:scatterChart>
      <c:valAx>
        <c:axId val="52281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08752"/>
        <c:crosses val="autoZero"/>
        <c:crossBetween val="midCat"/>
      </c:valAx>
      <c:valAx>
        <c:axId val="5228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1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541032370953674E-2"/>
          <c:y val="8.4238830864313871E-2"/>
          <c:w val="0.11058622968739078"/>
          <c:h val="0.3497433805230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 исходная кластеризация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38398456343463E-2"/>
          <c:y val="0.12337562475970783"/>
          <c:w val="0.91620231624447812"/>
          <c:h val="0.76821119678379302"/>
        </c:manualLayout>
      </c:layout>
      <c:scatterChart>
        <c:scatterStyle val="lineMarker"/>
        <c:varyColors val="0"/>
        <c:ser>
          <c:idx val="0"/>
          <c:order val="0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Графики!$M$3:$M$6</c:f>
              <c:numCache>
                <c:formatCode>General</c:formatCode>
                <c:ptCount val="4"/>
                <c:pt idx="0">
                  <c:v>0.13640940063924201</c:v>
                </c:pt>
                <c:pt idx="1">
                  <c:v>-0.46156418659360093</c:v>
                </c:pt>
                <c:pt idx="2">
                  <c:v>-0.47723948891846585</c:v>
                </c:pt>
                <c:pt idx="3">
                  <c:v>0.43120435161744569</c:v>
                </c:pt>
              </c:numCache>
            </c:numRef>
          </c:xVal>
          <c:yVal>
            <c:numRef>
              <c:f>Графики!$N$3:$N$6</c:f>
              <c:numCache>
                <c:formatCode>General</c:formatCode>
                <c:ptCount val="4"/>
                <c:pt idx="0">
                  <c:v>1.0341680393477293</c:v>
                </c:pt>
                <c:pt idx="1">
                  <c:v>2.1614619606975132</c:v>
                </c:pt>
                <c:pt idx="2">
                  <c:v>1.1969595534550512</c:v>
                </c:pt>
                <c:pt idx="3">
                  <c:v>0.58887257361404732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45B-4633-9CB9-57E2DF024A33}"/>
            </c:ext>
          </c:extLst>
        </c:ser>
        <c:ser>
          <c:idx val="1"/>
          <c:order val="1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Графики!$M$7:$M$21</c:f>
              <c:numCache>
                <c:formatCode>General</c:formatCode>
                <c:ptCount val="15"/>
                <c:pt idx="0">
                  <c:v>0.97389886087875499</c:v>
                </c:pt>
                <c:pt idx="1">
                  <c:v>0.9994246955337307</c:v>
                </c:pt>
                <c:pt idx="2">
                  <c:v>0.68616272048187266</c:v>
                </c:pt>
                <c:pt idx="3">
                  <c:v>0.66197554049876861</c:v>
                </c:pt>
                <c:pt idx="4">
                  <c:v>0.60755944932562012</c:v>
                </c:pt>
                <c:pt idx="5">
                  <c:v>0.80799960499145529</c:v>
                </c:pt>
                <c:pt idx="6">
                  <c:v>0.69948933457515383</c:v>
                </c:pt>
                <c:pt idx="7">
                  <c:v>0.6291086649162374</c:v>
                </c:pt>
                <c:pt idx="8">
                  <c:v>0.90711565466279476</c:v>
                </c:pt>
                <c:pt idx="9">
                  <c:v>0.60169866405726979</c:v>
                </c:pt>
                <c:pt idx="10">
                  <c:v>1.3388297596221517</c:v>
                </c:pt>
                <c:pt idx="11">
                  <c:v>0.40203720848041935</c:v>
                </c:pt>
                <c:pt idx="12">
                  <c:v>0.10134034268705497</c:v>
                </c:pt>
                <c:pt idx="13">
                  <c:v>-0.46187482478405267</c:v>
                </c:pt>
                <c:pt idx="14">
                  <c:v>-0.99628039327482265</c:v>
                </c:pt>
              </c:numCache>
            </c:numRef>
          </c:xVal>
          <c:yVal>
            <c:numRef>
              <c:f>Графики!$N$7:$N$21</c:f>
              <c:numCache>
                <c:formatCode>General</c:formatCode>
                <c:ptCount val="15"/>
                <c:pt idx="0">
                  <c:v>1.0003072763270096</c:v>
                </c:pt>
                <c:pt idx="1">
                  <c:v>0.48428840762846631</c:v>
                </c:pt>
                <c:pt idx="2">
                  <c:v>0.72103710656344422</c:v>
                </c:pt>
                <c:pt idx="3">
                  <c:v>0.10914495492356169</c:v>
                </c:pt>
                <c:pt idx="4">
                  <c:v>0.16000025538132578</c:v>
                </c:pt>
                <c:pt idx="5">
                  <c:v>0.23164083894306334</c:v>
                </c:pt>
                <c:pt idx="6">
                  <c:v>0.29377115273695098</c:v>
                </c:pt>
                <c:pt idx="7">
                  <c:v>1.0126670525904331</c:v>
                </c:pt>
                <c:pt idx="8">
                  <c:v>0.31784690224335077</c:v>
                </c:pt>
                <c:pt idx="9">
                  <c:v>0.3721606244686787</c:v>
                </c:pt>
                <c:pt idx="10">
                  <c:v>0.70980689951529752</c:v>
                </c:pt>
                <c:pt idx="11">
                  <c:v>0.87805098378892055</c:v>
                </c:pt>
                <c:pt idx="12">
                  <c:v>0.49765017664745337</c:v>
                </c:pt>
                <c:pt idx="13">
                  <c:v>-0.93966850590160356</c:v>
                </c:pt>
                <c:pt idx="14">
                  <c:v>-1.3075269440795558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45B-4633-9CB9-57E2DF024A33}"/>
            </c:ext>
          </c:extLst>
        </c:ser>
        <c:ser>
          <c:idx val="2"/>
          <c:order val="2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Графики!$M$22:$M$29</c:f>
              <c:numCache>
                <c:formatCode>General</c:formatCode>
                <c:ptCount val="8"/>
                <c:pt idx="0">
                  <c:v>-0.49624795297689805</c:v>
                </c:pt>
                <c:pt idx="1">
                  <c:v>-0.79972991471618504</c:v>
                </c:pt>
                <c:pt idx="2">
                  <c:v>-0.71486750621186823</c:v>
                </c:pt>
                <c:pt idx="3">
                  <c:v>-0.71518290050926281</c:v>
                </c:pt>
                <c:pt idx="4">
                  <c:v>-0.60456748791107517</c:v>
                </c:pt>
                <c:pt idx="5">
                  <c:v>-0.95927885092093423</c:v>
                </c:pt>
                <c:pt idx="6">
                  <c:v>-1.2306778161329746</c:v>
                </c:pt>
                <c:pt idx="7">
                  <c:v>-1.5725094495917393</c:v>
                </c:pt>
              </c:numCache>
            </c:numRef>
          </c:xVal>
          <c:yVal>
            <c:numRef>
              <c:f>Графики!$N$22:$N$29</c:f>
              <c:numCache>
                <c:formatCode>General</c:formatCode>
                <c:ptCount val="8"/>
                <c:pt idx="0">
                  <c:v>-1.8133590482771798</c:v>
                </c:pt>
                <c:pt idx="1">
                  <c:v>-1.6000753926298517</c:v>
                </c:pt>
                <c:pt idx="2">
                  <c:v>-0.67096553036924511</c:v>
                </c:pt>
                <c:pt idx="3">
                  <c:v>-0.72561887931227198</c:v>
                </c:pt>
                <c:pt idx="4">
                  <c:v>-0.87620693366592817</c:v>
                </c:pt>
                <c:pt idx="5">
                  <c:v>-2.5413616705374751</c:v>
                </c:pt>
                <c:pt idx="6">
                  <c:v>-0.36765226026747166</c:v>
                </c:pt>
                <c:pt idx="7">
                  <c:v>-0.32929224413091257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45B-4633-9CB9-57E2DF024A33}"/>
            </c:ext>
          </c:extLst>
        </c:ser>
        <c:ser>
          <c:idx val="3"/>
          <c:order val="3"/>
          <c:tx>
            <c:v>Кластер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Графики!$M$30:$M$37</c:f>
              <c:numCache>
                <c:formatCode>General</c:formatCode>
                <c:ptCount val="8"/>
                <c:pt idx="0">
                  <c:v>9.7015606947291028E-2</c:v>
                </c:pt>
                <c:pt idx="1">
                  <c:v>-2.3676222334544833E-2</c:v>
                </c:pt>
                <c:pt idx="2">
                  <c:v>-7.9930993078728779E-2</c:v>
                </c:pt>
                <c:pt idx="3">
                  <c:v>0.97349830647248503</c:v>
                </c:pt>
                <c:pt idx="4">
                  <c:v>-0.35914194159566309</c:v>
                </c:pt>
                <c:pt idx="5">
                  <c:v>7.7278978384001829E-2</c:v>
                </c:pt>
                <c:pt idx="6">
                  <c:v>0.60189653666910237</c:v>
                </c:pt>
                <c:pt idx="7">
                  <c:v>0.54747773825033497</c:v>
                </c:pt>
              </c:numCache>
            </c:numRef>
          </c:xVal>
          <c:yVal>
            <c:numRef>
              <c:f>Графики!$N$30:$N$37</c:f>
              <c:numCache>
                <c:formatCode>General</c:formatCode>
                <c:ptCount val="8"/>
                <c:pt idx="0">
                  <c:v>-1.3790838061391872</c:v>
                </c:pt>
                <c:pt idx="1">
                  <c:v>-0.75345327533556528</c:v>
                </c:pt>
                <c:pt idx="2">
                  <c:v>-0.69411798914208711</c:v>
                </c:pt>
                <c:pt idx="3">
                  <c:v>-4.4552360345436887E-3</c:v>
                </c:pt>
                <c:pt idx="4">
                  <c:v>0.35184980141607913</c:v>
                </c:pt>
                <c:pt idx="5">
                  <c:v>0.1020106114315189</c:v>
                </c:pt>
                <c:pt idx="6">
                  <c:v>-0.44867048138001298</c:v>
                </c:pt>
                <c:pt idx="7">
                  <c:v>-0.76866110019871148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45B-4633-9CB9-57E2DF024A33}"/>
            </c:ext>
          </c:extLst>
        </c:ser>
        <c:ser>
          <c:idx val="4"/>
          <c:order val="4"/>
          <c:tx>
            <c:v>Кластер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Графики!$M$38:$M$41</c:f>
              <c:numCache>
                <c:formatCode>General</c:formatCode>
                <c:ptCount val="4"/>
                <c:pt idx="0">
                  <c:v>0.40771088055767812</c:v>
                </c:pt>
                <c:pt idx="1">
                  <c:v>0.33081687833739798</c:v>
                </c:pt>
                <c:pt idx="2">
                  <c:v>0.2197796140665107</c:v>
                </c:pt>
                <c:pt idx="3">
                  <c:v>0.1978313474809798</c:v>
                </c:pt>
              </c:numCache>
            </c:numRef>
          </c:xVal>
          <c:yVal>
            <c:numRef>
              <c:f>Графики!$N$38:$N$41</c:f>
              <c:numCache>
                <c:formatCode>General</c:formatCode>
                <c:ptCount val="4"/>
                <c:pt idx="0">
                  <c:v>6.9358092629731485E-2</c:v>
                </c:pt>
                <c:pt idx="1">
                  <c:v>-0.38963117026224997</c:v>
                </c:pt>
                <c:pt idx="2">
                  <c:v>-0.41983389764272805</c:v>
                </c:pt>
                <c:pt idx="3">
                  <c:v>7.0743508819657325E-2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45B-4633-9CB9-57E2DF024A33}"/>
            </c:ext>
          </c:extLst>
        </c:ser>
        <c:ser>
          <c:idx val="5"/>
          <c:order val="5"/>
          <c:tx>
            <c:v>Кластер 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Графики!$M$42:$M$85</c:f>
              <c:numCache>
                <c:formatCode>General</c:formatCode>
                <c:ptCount val="44"/>
                <c:pt idx="0">
                  <c:v>0.14086715969635644</c:v>
                </c:pt>
                <c:pt idx="1">
                  <c:v>0.52924567725623284</c:v>
                </c:pt>
                <c:pt idx="2">
                  <c:v>0.72920958093201138</c:v>
                </c:pt>
                <c:pt idx="3">
                  <c:v>0.21844639996886506</c:v>
                </c:pt>
                <c:pt idx="4">
                  <c:v>-2.2025016656985311E-2</c:v>
                </c:pt>
                <c:pt idx="5">
                  <c:v>6.8562231769659976E-2</c:v>
                </c:pt>
                <c:pt idx="6">
                  <c:v>0.70772231213251735</c:v>
                </c:pt>
                <c:pt idx="7">
                  <c:v>0.70206926528787028</c:v>
                </c:pt>
                <c:pt idx="8">
                  <c:v>0.38170628351566038</c:v>
                </c:pt>
                <c:pt idx="9">
                  <c:v>0.59322546594692782</c:v>
                </c:pt>
                <c:pt idx="10">
                  <c:v>0.4158546303678155</c:v>
                </c:pt>
                <c:pt idx="11">
                  <c:v>0.35028904043352777</c:v>
                </c:pt>
                <c:pt idx="12">
                  <c:v>0.18247937432847422</c:v>
                </c:pt>
                <c:pt idx="13">
                  <c:v>0.32193903194668982</c:v>
                </c:pt>
                <c:pt idx="14">
                  <c:v>-0.21605475948297792</c:v>
                </c:pt>
                <c:pt idx="15">
                  <c:v>0.14368079106932291</c:v>
                </c:pt>
                <c:pt idx="16">
                  <c:v>-0.48797777702315354</c:v>
                </c:pt>
                <c:pt idx="17">
                  <c:v>0.52326189948184654</c:v>
                </c:pt>
                <c:pt idx="18">
                  <c:v>0.29681885574879985</c:v>
                </c:pt>
                <c:pt idx="19">
                  <c:v>0.499123041311414</c:v>
                </c:pt>
                <c:pt idx="20">
                  <c:v>0.60184560923670904</c:v>
                </c:pt>
                <c:pt idx="21">
                  <c:v>0.15246195691273778</c:v>
                </c:pt>
                <c:pt idx="22">
                  <c:v>0.29853371547842722</c:v>
                </c:pt>
                <c:pt idx="23">
                  <c:v>0.11931987071515326</c:v>
                </c:pt>
                <c:pt idx="24">
                  <c:v>0.17228094804350139</c:v>
                </c:pt>
                <c:pt idx="25">
                  <c:v>0.61324021284652619</c:v>
                </c:pt>
                <c:pt idx="26">
                  <c:v>-0.1255492128898236</c:v>
                </c:pt>
                <c:pt idx="27">
                  <c:v>2.8764084966059034E-2</c:v>
                </c:pt>
                <c:pt idx="28">
                  <c:v>0.55990249564373884</c:v>
                </c:pt>
                <c:pt idx="29">
                  <c:v>0.49689604861601644</c:v>
                </c:pt>
                <c:pt idx="30">
                  <c:v>0.58568096407677972</c:v>
                </c:pt>
                <c:pt idx="31">
                  <c:v>1.4650386889718162E-2</c:v>
                </c:pt>
                <c:pt idx="32">
                  <c:v>1.379475248024848</c:v>
                </c:pt>
                <c:pt idx="33">
                  <c:v>1.3857894029276039</c:v>
                </c:pt>
                <c:pt idx="34">
                  <c:v>0.63180153946141748</c:v>
                </c:pt>
                <c:pt idx="35">
                  <c:v>1.6919256628502437</c:v>
                </c:pt>
                <c:pt idx="36">
                  <c:v>-1.3432750504171485</c:v>
                </c:pt>
                <c:pt idx="37">
                  <c:v>-2.2373291820601624</c:v>
                </c:pt>
                <c:pt idx="38">
                  <c:v>-2.5802187479126815</c:v>
                </c:pt>
                <c:pt idx="39">
                  <c:v>-1.4139965723905936</c:v>
                </c:pt>
                <c:pt idx="40">
                  <c:v>-4.1115007842625717</c:v>
                </c:pt>
                <c:pt idx="41">
                  <c:v>-1.2926968853335867</c:v>
                </c:pt>
                <c:pt idx="42">
                  <c:v>-1.4148085833011856</c:v>
                </c:pt>
                <c:pt idx="43">
                  <c:v>-3.7764268267355394</c:v>
                </c:pt>
              </c:numCache>
            </c:numRef>
          </c:xVal>
          <c:yVal>
            <c:numRef>
              <c:f>Графики!$N$42:$N$85</c:f>
              <c:numCache>
                <c:formatCode>General</c:formatCode>
                <c:ptCount val="44"/>
                <c:pt idx="0">
                  <c:v>-0.78343149802668788</c:v>
                </c:pt>
                <c:pt idx="1">
                  <c:v>-0.62952083755822752</c:v>
                </c:pt>
                <c:pt idx="2">
                  <c:v>-1.1898668441760378</c:v>
                </c:pt>
                <c:pt idx="3">
                  <c:v>0.11566355192445231</c:v>
                </c:pt>
                <c:pt idx="4">
                  <c:v>-0.36584610581524141</c:v>
                </c:pt>
                <c:pt idx="5">
                  <c:v>-0.37574496260955614</c:v>
                </c:pt>
                <c:pt idx="6">
                  <c:v>-0.41712017606820895</c:v>
                </c:pt>
                <c:pt idx="7">
                  <c:v>-0.86742330466498607</c:v>
                </c:pt>
                <c:pt idx="8">
                  <c:v>-0.19907125772646839</c:v>
                </c:pt>
                <c:pt idx="9">
                  <c:v>-0.15913570758292309</c:v>
                </c:pt>
                <c:pt idx="10">
                  <c:v>-0.13975921919060655</c:v>
                </c:pt>
                <c:pt idx="11">
                  <c:v>0.27335653639178914</c:v>
                </c:pt>
                <c:pt idx="12">
                  <c:v>-0.7650707271381294</c:v>
                </c:pt>
                <c:pt idx="13">
                  <c:v>-0.60492275272989371</c:v>
                </c:pt>
                <c:pt idx="14">
                  <c:v>-0.14926049406660744</c:v>
                </c:pt>
                <c:pt idx="15">
                  <c:v>-0.39396962821847381</c:v>
                </c:pt>
                <c:pt idx="16">
                  <c:v>-0.14222240425138605</c:v>
                </c:pt>
                <c:pt idx="17">
                  <c:v>-0.25912883818420557</c:v>
                </c:pt>
                <c:pt idx="18">
                  <c:v>-0.35605710184844064</c:v>
                </c:pt>
                <c:pt idx="19">
                  <c:v>-0.62557478582149451</c:v>
                </c:pt>
                <c:pt idx="20">
                  <c:v>-0.38523806380467435</c:v>
                </c:pt>
                <c:pt idx="21">
                  <c:v>-0.1452114193237789</c:v>
                </c:pt>
                <c:pt idx="22">
                  <c:v>-0.25238516714871334</c:v>
                </c:pt>
                <c:pt idx="23">
                  <c:v>-7.4261715906932119E-2</c:v>
                </c:pt>
                <c:pt idx="24">
                  <c:v>-0.40594619163424273</c:v>
                </c:pt>
                <c:pt idx="25">
                  <c:v>-4.2414419672316656E-2</c:v>
                </c:pt>
                <c:pt idx="26">
                  <c:v>-0.15504599604652711</c:v>
                </c:pt>
                <c:pt idx="27">
                  <c:v>-0.82824550799106911</c:v>
                </c:pt>
                <c:pt idx="28">
                  <c:v>-0.34070504487574133</c:v>
                </c:pt>
                <c:pt idx="29">
                  <c:v>-0.36589584736090192</c:v>
                </c:pt>
                <c:pt idx="30">
                  <c:v>-0.43020730845440625</c:v>
                </c:pt>
                <c:pt idx="31">
                  <c:v>-0.42125869533732829</c:v>
                </c:pt>
                <c:pt idx="32">
                  <c:v>1.7617594133403933</c:v>
                </c:pt>
                <c:pt idx="33">
                  <c:v>2.5562927896810286</c:v>
                </c:pt>
                <c:pt idx="34">
                  <c:v>2.3517554663075915</c:v>
                </c:pt>
                <c:pt idx="35">
                  <c:v>1.9592452385831045</c:v>
                </c:pt>
                <c:pt idx="36">
                  <c:v>0.76428383859404159</c:v>
                </c:pt>
                <c:pt idx="37">
                  <c:v>-0.58057335547604527</c:v>
                </c:pt>
                <c:pt idx="38">
                  <c:v>0.42341509461406562</c:v>
                </c:pt>
                <c:pt idx="39">
                  <c:v>0.51819220500020502</c:v>
                </c:pt>
                <c:pt idx="40">
                  <c:v>-0.24187771337113789</c:v>
                </c:pt>
                <c:pt idx="41">
                  <c:v>-0.28945600112706393</c:v>
                </c:pt>
                <c:pt idx="42">
                  <c:v>2.4985401912110023</c:v>
                </c:pt>
                <c:pt idx="43">
                  <c:v>3.8251823596980756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45B-4633-9CB9-57E2DF02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13016"/>
        <c:axId val="522808752"/>
      </c:scatterChart>
      <c:valAx>
        <c:axId val="52281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08752"/>
        <c:crosses val="autoZero"/>
        <c:crossBetween val="midCat"/>
      </c:valAx>
      <c:valAx>
        <c:axId val="5228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1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541032370953674E-2"/>
          <c:y val="8.4238830864313871E-2"/>
          <c:w val="0.11058622968739078"/>
          <c:h val="0.3497433805230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Уорда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Графики!$B$30</c:f>
              <c:strCache>
                <c:ptCount val="1"/>
                <c:pt idx="0">
                  <c:v>кластер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Графики!$C$29:$E$29</c:f>
              <c:strCache>
                <c:ptCount val="3"/>
                <c:pt idx="0">
                  <c:v>Среднее по столбцу factor1</c:v>
                </c:pt>
                <c:pt idx="1">
                  <c:v>Среднее по столбцу factor2</c:v>
                </c:pt>
                <c:pt idx="2">
                  <c:v>Среднее по столбцу factor3</c:v>
                </c:pt>
              </c:strCache>
            </c:strRef>
          </c:cat>
          <c:val>
            <c:numRef>
              <c:f>Графики!$C$30:$E$30</c:f>
              <c:numCache>
                <c:formatCode>General</c:formatCode>
                <c:ptCount val="3"/>
                <c:pt idx="0">
                  <c:v>-2.5956177050183626</c:v>
                </c:pt>
                <c:pt idx="1">
                  <c:v>3.1618612754545392</c:v>
                </c:pt>
                <c:pt idx="2">
                  <c:v>-1.0335349999999999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A-4F56-BF0B-0AFEF7AB8D46}"/>
            </c:ext>
          </c:extLst>
        </c:ser>
        <c:ser>
          <c:idx val="1"/>
          <c:order val="1"/>
          <c:tx>
            <c:strRef>
              <c:f>Графики!$B$31</c:f>
              <c:strCache>
                <c:ptCount val="1"/>
                <c:pt idx="0">
                  <c:v>кластер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Графики!$C$29:$E$29</c:f>
              <c:strCache>
                <c:ptCount val="3"/>
                <c:pt idx="0">
                  <c:v>Среднее по столбцу factor1</c:v>
                </c:pt>
                <c:pt idx="1">
                  <c:v>Среднее по столбцу factor2</c:v>
                </c:pt>
                <c:pt idx="2">
                  <c:v>Среднее по столбцу factor3</c:v>
                </c:pt>
              </c:strCache>
            </c:strRef>
          </c:cat>
          <c:val>
            <c:numRef>
              <c:f>Графики!$C$31:$E$31</c:f>
              <c:numCache>
                <c:formatCode>General</c:formatCode>
                <c:ptCount val="3"/>
                <c:pt idx="0">
                  <c:v>-0.62349475863736969</c:v>
                </c:pt>
                <c:pt idx="1">
                  <c:v>-0.96985308044636909</c:v>
                </c:pt>
                <c:pt idx="2">
                  <c:v>-1.1684100000000002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A-4F56-BF0B-0AFEF7AB8D46}"/>
            </c:ext>
          </c:extLst>
        </c:ser>
        <c:ser>
          <c:idx val="2"/>
          <c:order val="2"/>
          <c:tx>
            <c:strRef>
              <c:f>Графики!$B$32</c:f>
              <c:strCache>
                <c:ptCount val="1"/>
                <c:pt idx="0">
                  <c:v>кластер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Графики!$C$29:$E$29</c:f>
              <c:strCache>
                <c:ptCount val="3"/>
                <c:pt idx="0">
                  <c:v>Среднее по столбцу factor1</c:v>
                </c:pt>
                <c:pt idx="1">
                  <c:v>Среднее по столбцу factor2</c:v>
                </c:pt>
                <c:pt idx="2">
                  <c:v>Среднее по столбцу factor3</c:v>
                </c:pt>
              </c:strCache>
            </c:strRef>
          </c:cat>
          <c:val>
            <c:numRef>
              <c:f>Графики!$C$32:$E$32</c:f>
              <c:numCache>
                <c:formatCode>General</c:formatCode>
                <c:ptCount val="3"/>
                <c:pt idx="0">
                  <c:v>0.58078091038835422</c:v>
                </c:pt>
                <c:pt idx="1">
                  <c:v>0.3990782255484811</c:v>
                </c:pt>
                <c:pt idx="2">
                  <c:v>0.30354090909090908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A-4F56-BF0B-0AFEF7AB8D46}"/>
            </c:ext>
          </c:extLst>
        </c:ser>
        <c:ser>
          <c:idx val="3"/>
          <c:order val="3"/>
          <c:tx>
            <c:strRef>
              <c:f>Графики!$B$33</c:f>
              <c:strCache>
                <c:ptCount val="1"/>
                <c:pt idx="0">
                  <c:v>кластер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Графики!$C$29:$E$29</c:f>
              <c:strCache>
                <c:ptCount val="3"/>
                <c:pt idx="0">
                  <c:v>Среднее по столбцу factor1</c:v>
                </c:pt>
                <c:pt idx="1">
                  <c:v>Среднее по столбцу factor2</c:v>
                </c:pt>
                <c:pt idx="2">
                  <c:v>Среднее по столбцу factor3</c:v>
                </c:pt>
              </c:strCache>
            </c:strRef>
          </c:cat>
          <c:val>
            <c:numRef>
              <c:f>Графики!$C$33:$E$33</c:f>
              <c:numCache>
                <c:formatCode>General</c:formatCode>
                <c:ptCount val="3"/>
                <c:pt idx="0">
                  <c:v>1.2722479633160284</c:v>
                </c:pt>
                <c:pt idx="1">
                  <c:v>2.1572632269780296</c:v>
                </c:pt>
                <c:pt idx="2">
                  <c:v>-1.6232774999999999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A-4F56-BF0B-0AFEF7AB8D46}"/>
            </c:ext>
          </c:extLst>
        </c:ser>
        <c:ser>
          <c:idx val="4"/>
          <c:order val="4"/>
          <c:tx>
            <c:strRef>
              <c:f>Графики!$B$34</c:f>
              <c:strCache>
                <c:ptCount val="1"/>
                <c:pt idx="0">
                  <c:v>кластер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Графики!$C$29:$E$29</c:f>
              <c:strCache>
                <c:ptCount val="3"/>
                <c:pt idx="0">
                  <c:v>Среднее по столбцу factor1</c:v>
                </c:pt>
                <c:pt idx="1">
                  <c:v>Среднее по столбцу factor2</c:v>
                </c:pt>
                <c:pt idx="2">
                  <c:v>Среднее по столбцу factor3</c:v>
                </c:pt>
              </c:strCache>
            </c:strRef>
          </c:cat>
          <c:val>
            <c:numRef>
              <c:f>Графики!$C$34:$E$34</c:f>
              <c:numCache>
                <c:formatCode>General</c:formatCode>
                <c:ptCount val="3"/>
                <c:pt idx="0">
                  <c:v>-1.6328154530618519</c:v>
                </c:pt>
                <c:pt idx="1">
                  <c:v>0.38073741744265027</c:v>
                </c:pt>
                <c:pt idx="2">
                  <c:v>1.3200212500000001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A-4F56-BF0B-0AFEF7AB8D46}"/>
            </c:ext>
          </c:extLst>
        </c:ser>
        <c:ser>
          <c:idx val="5"/>
          <c:order val="5"/>
          <c:tx>
            <c:strRef>
              <c:f>Графики!$B$35</c:f>
              <c:strCache>
                <c:ptCount val="1"/>
                <c:pt idx="0">
                  <c:v>кластер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Графики!$C$29:$E$29</c:f>
              <c:strCache>
                <c:ptCount val="3"/>
                <c:pt idx="0">
                  <c:v>Среднее по столбцу factor1</c:v>
                </c:pt>
                <c:pt idx="1">
                  <c:v>Среднее по столбцу factor2</c:v>
                </c:pt>
                <c:pt idx="2">
                  <c:v>Среднее по столбцу factor3</c:v>
                </c:pt>
              </c:strCache>
            </c:strRef>
          </c:cat>
          <c:val>
            <c:numRef>
              <c:f>Графики!$C$35:$E$35</c:f>
              <c:numCache>
                <c:formatCode>General</c:formatCode>
                <c:ptCount val="3"/>
                <c:pt idx="0">
                  <c:v>0.24979467691204232</c:v>
                </c:pt>
                <c:pt idx="1">
                  <c:v>-0.41677369748900545</c:v>
                </c:pt>
                <c:pt idx="2">
                  <c:v>0.19151264705882354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A-4F56-BF0B-0AFEF7AB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804864"/>
        <c:axId val="271807488"/>
      </c:lineChart>
      <c:catAx>
        <c:axId val="2718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07488"/>
        <c:crosses val="autoZero"/>
        <c:auto val="1"/>
        <c:lblAlgn val="ctr"/>
        <c:lblOffset val="100"/>
        <c:noMultiLvlLbl val="0"/>
      </c:catAx>
      <c:valAx>
        <c:axId val="271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К-средних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Графики!$B$62</c:f>
              <c:strCache>
                <c:ptCount val="1"/>
                <c:pt idx="0">
                  <c:v>кластер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Графики!$C$61:$D$61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f>Графики!$C$62:$D$62</c:f>
              <c:numCache>
                <c:formatCode>General</c:formatCode>
                <c:ptCount val="2"/>
                <c:pt idx="0">
                  <c:v>0.92548553333410255</c:v>
                </c:pt>
                <c:pt idx="1">
                  <c:v>2.1581029737219262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0-46A7-A81E-31C17907B61A}"/>
            </c:ext>
          </c:extLst>
        </c:ser>
        <c:ser>
          <c:idx val="1"/>
          <c:order val="1"/>
          <c:tx>
            <c:strRef>
              <c:f>Графики!$B$63</c:f>
              <c:strCache>
                <c:ptCount val="1"/>
                <c:pt idx="0">
                  <c:v>кластер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Графики!$C$61:$D$61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f>Графики!$C$63:$D$63</c:f>
              <c:numCache>
                <c:formatCode>General</c:formatCode>
                <c:ptCount val="2"/>
                <c:pt idx="0">
                  <c:v>0.47270133951267701</c:v>
                </c:pt>
                <c:pt idx="1">
                  <c:v>0.48142522276309146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0-46A7-A81E-31C17907B61A}"/>
            </c:ext>
          </c:extLst>
        </c:ser>
        <c:ser>
          <c:idx val="2"/>
          <c:order val="2"/>
          <c:tx>
            <c:strRef>
              <c:f>Графики!$B$64</c:f>
              <c:strCache>
                <c:ptCount val="1"/>
                <c:pt idx="0">
                  <c:v>кластер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Графики!$C$61:$D$61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f>Графики!$C$64:$D$64</c:f>
              <c:numCache>
                <c:formatCode>General</c:formatCode>
                <c:ptCount val="2"/>
                <c:pt idx="0">
                  <c:v>0.53856974045501438</c:v>
                </c:pt>
                <c:pt idx="1">
                  <c:v>-0.42265926974970308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0-46A7-A81E-31C17907B61A}"/>
            </c:ext>
          </c:extLst>
        </c:ser>
        <c:ser>
          <c:idx val="3"/>
          <c:order val="3"/>
          <c:tx>
            <c:strRef>
              <c:f>Графики!$B$65</c:f>
              <c:strCache>
                <c:ptCount val="1"/>
                <c:pt idx="0">
                  <c:v>кластер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Графики!$C$61:$D$61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f>Графики!$C$65:$D$65</c:f>
              <c:numCache>
                <c:formatCode>General</c:formatCode>
                <c:ptCount val="2"/>
                <c:pt idx="0">
                  <c:v>2.2626355525798288E-2</c:v>
                </c:pt>
                <c:pt idx="1">
                  <c:v>-0.48541201850738414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0-46A7-A81E-31C17907B61A}"/>
            </c:ext>
          </c:extLst>
        </c:ser>
        <c:ser>
          <c:idx val="4"/>
          <c:order val="4"/>
          <c:tx>
            <c:strRef>
              <c:f>Графики!$B$66</c:f>
              <c:strCache>
                <c:ptCount val="1"/>
                <c:pt idx="0">
                  <c:v>кластер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Графики!$C$61:$D$61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f>Графики!$C$66:$D$66</c:f>
              <c:numCache>
                <c:formatCode>General</c:formatCode>
                <c:ptCount val="2"/>
                <c:pt idx="0">
                  <c:v>-1.0067702637019635</c:v>
                </c:pt>
                <c:pt idx="1">
                  <c:v>-1.0034797304812173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0-46A7-A81E-31C17907B61A}"/>
            </c:ext>
          </c:extLst>
        </c:ser>
        <c:ser>
          <c:idx val="5"/>
          <c:order val="5"/>
          <c:tx>
            <c:strRef>
              <c:f>Графики!$B$67</c:f>
              <c:strCache>
                <c:ptCount val="1"/>
                <c:pt idx="0">
                  <c:v>кластер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Графики!$C$61:$D$61</c:f>
              <c:strCache>
                <c:ptCount val="2"/>
                <c:pt idx="0">
                  <c:v>Среднее по полю factor1</c:v>
                </c:pt>
                <c:pt idx="1">
                  <c:v>Среднее по полю factor2</c:v>
                </c:pt>
              </c:strCache>
            </c:strRef>
          </c:cat>
          <c:val>
            <c:numRef>
              <c:f>Графики!$C$67:$D$67</c:f>
              <c:numCache>
                <c:formatCode>General</c:formatCode>
                <c:ptCount val="2"/>
                <c:pt idx="0">
                  <c:v>-2.4400377608366202</c:v>
                </c:pt>
                <c:pt idx="1">
                  <c:v>1.2979559959577087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D0-46A7-A81E-31C17907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9032"/>
        <c:axId val="419219360"/>
      </c:lineChart>
      <c:catAx>
        <c:axId val="4192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19360"/>
        <c:crosses val="autoZero"/>
        <c:auto val="1"/>
        <c:lblAlgn val="ctr"/>
        <c:lblOffset val="100"/>
        <c:noMultiLvlLbl val="0"/>
      </c:catAx>
      <c:valAx>
        <c:axId val="419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1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рассеивания объектов К-средних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Графики!$M$3:$M$7</c:f>
              <c:numCache>
                <c:formatCode>General</c:formatCode>
                <c:ptCount val="5"/>
                <c:pt idx="0">
                  <c:v>0.13640940063924201</c:v>
                </c:pt>
                <c:pt idx="1">
                  <c:v>-0.46156418659360093</c:v>
                </c:pt>
                <c:pt idx="2">
                  <c:v>-0.47723948891846585</c:v>
                </c:pt>
                <c:pt idx="3">
                  <c:v>0.43120435161744569</c:v>
                </c:pt>
                <c:pt idx="4">
                  <c:v>0.97389886087875499</c:v>
                </c:pt>
              </c:numCache>
            </c:numRef>
          </c:xVal>
          <c:yVal>
            <c:numRef>
              <c:f>Графики!$N$3:$N$7</c:f>
              <c:numCache>
                <c:formatCode>General</c:formatCode>
                <c:ptCount val="5"/>
                <c:pt idx="0">
                  <c:v>1.0341680393477293</c:v>
                </c:pt>
                <c:pt idx="1">
                  <c:v>2.1614619606975132</c:v>
                </c:pt>
                <c:pt idx="2">
                  <c:v>1.1969595534550512</c:v>
                </c:pt>
                <c:pt idx="3">
                  <c:v>0.58887257361404732</c:v>
                </c:pt>
                <c:pt idx="4">
                  <c:v>1.0003072763270096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F-4899-A9F0-B5EFB1EC6A31}"/>
            </c:ext>
          </c:extLst>
        </c:ser>
        <c:ser>
          <c:idx val="1"/>
          <c:order val="1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Графики!$M$8:$M$29</c:f>
              <c:numCache>
                <c:formatCode>General</c:formatCode>
                <c:ptCount val="22"/>
                <c:pt idx="0">
                  <c:v>0.9994246955337307</c:v>
                </c:pt>
                <c:pt idx="1">
                  <c:v>0.68616272048187266</c:v>
                </c:pt>
                <c:pt idx="2">
                  <c:v>0.66197554049876861</c:v>
                </c:pt>
                <c:pt idx="3">
                  <c:v>0.60755944932562012</c:v>
                </c:pt>
                <c:pt idx="4">
                  <c:v>0.80799960499145529</c:v>
                </c:pt>
                <c:pt idx="5">
                  <c:v>0.69948933457515383</c:v>
                </c:pt>
                <c:pt idx="6">
                  <c:v>0.6291086649162374</c:v>
                </c:pt>
                <c:pt idx="7">
                  <c:v>0.90711565466279476</c:v>
                </c:pt>
                <c:pt idx="8">
                  <c:v>0.60169866405726979</c:v>
                </c:pt>
                <c:pt idx="9">
                  <c:v>1.3388297596221517</c:v>
                </c:pt>
                <c:pt idx="10">
                  <c:v>0.40203720848041935</c:v>
                </c:pt>
                <c:pt idx="11">
                  <c:v>0.10134034268705497</c:v>
                </c:pt>
                <c:pt idx="12">
                  <c:v>-0.46187482478405267</c:v>
                </c:pt>
                <c:pt idx="13">
                  <c:v>-0.99628039327482265</c:v>
                </c:pt>
                <c:pt idx="14">
                  <c:v>-0.49624795297689805</c:v>
                </c:pt>
                <c:pt idx="15">
                  <c:v>-0.79972991471618504</c:v>
                </c:pt>
                <c:pt idx="16">
                  <c:v>-0.71486750621186823</c:v>
                </c:pt>
                <c:pt idx="17">
                  <c:v>-0.71518290050926281</c:v>
                </c:pt>
                <c:pt idx="18">
                  <c:v>-0.60456748791107517</c:v>
                </c:pt>
                <c:pt idx="19">
                  <c:v>-0.95927885092093423</c:v>
                </c:pt>
                <c:pt idx="20">
                  <c:v>-1.2306778161329746</c:v>
                </c:pt>
                <c:pt idx="21">
                  <c:v>-1.5725094495917393</c:v>
                </c:pt>
              </c:numCache>
            </c:numRef>
          </c:xVal>
          <c:yVal>
            <c:numRef>
              <c:f>Графики!$N$8:$N$29</c:f>
              <c:numCache>
                <c:formatCode>General</c:formatCode>
                <c:ptCount val="22"/>
                <c:pt idx="0">
                  <c:v>0.48428840762846631</c:v>
                </c:pt>
                <c:pt idx="1">
                  <c:v>0.72103710656344422</c:v>
                </c:pt>
                <c:pt idx="2">
                  <c:v>0.10914495492356169</c:v>
                </c:pt>
                <c:pt idx="3">
                  <c:v>0.16000025538132578</c:v>
                </c:pt>
                <c:pt idx="4">
                  <c:v>0.23164083894306334</c:v>
                </c:pt>
                <c:pt idx="5">
                  <c:v>0.29377115273695098</c:v>
                </c:pt>
                <c:pt idx="6">
                  <c:v>1.0126670525904331</c:v>
                </c:pt>
                <c:pt idx="7">
                  <c:v>0.31784690224335077</c:v>
                </c:pt>
                <c:pt idx="8">
                  <c:v>0.3721606244686787</c:v>
                </c:pt>
                <c:pt idx="9">
                  <c:v>0.70980689951529752</c:v>
                </c:pt>
                <c:pt idx="10">
                  <c:v>0.87805098378892055</c:v>
                </c:pt>
                <c:pt idx="11">
                  <c:v>0.49765017664745337</c:v>
                </c:pt>
                <c:pt idx="12">
                  <c:v>-0.93966850590160356</c:v>
                </c:pt>
                <c:pt idx="13">
                  <c:v>-1.3075269440795558</c:v>
                </c:pt>
                <c:pt idx="14">
                  <c:v>-1.8133590482771798</c:v>
                </c:pt>
                <c:pt idx="15">
                  <c:v>-1.6000753926298517</c:v>
                </c:pt>
                <c:pt idx="16">
                  <c:v>-0.67096553036924511</c:v>
                </c:pt>
                <c:pt idx="17">
                  <c:v>-0.72561887931227198</c:v>
                </c:pt>
                <c:pt idx="18">
                  <c:v>-0.87620693366592817</c:v>
                </c:pt>
                <c:pt idx="19">
                  <c:v>-2.5413616705374751</c:v>
                </c:pt>
                <c:pt idx="20">
                  <c:v>-0.36765226026747166</c:v>
                </c:pt>
                <c:pt idx="21">
                  <c:v>-0.32929224413091257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F-4899-A9F0-B5EFB1EC6A31}"/>
            </c:ext>
          </c:extLst>
        </c:ser>
        <c:ser>
          <c:idx val="2"/>
          <c:order val="2"/>
          <c:tx>
            <c:v>Кластер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Графики!$M$30:$M$50</c:f>
              <c:numCache>
                <c:formatCode>General</c:formatCode>
                <c:ptCount val="21"/>
                <c:pt idx="0">
                  <c:v>9.7015606947291028E-2</c:v>
                </c:pt>
                <c:pt idx="1">
                  <c:v>-2.3676222334544833E-2</c:v>
                </c:pt>
                <c:pt idx="2">
                  <c:v>-7.9930993078728779E-2</c:v>
                </c:pt>
                <c:pt idx="3">
                  <c:v>0.97349830647248503</c:v>
                </c:pt>
                <c:pt idx="4">
                  <c:v>-0.35914194159566309</c:v>
                </c:pt>
                <c:pt idx="5">
                  <c:v>7.7278978384001829E-2</c:v>
                </c:pt>
                <c:pt idx="6">
                  <c:v>0.60189653666910237</c:v>
                </c:pt>
                <c:pt idx="7">
                  <c:v>0.54747773825033497</c:v>
                </c:pt>
                <c:pt idx="8">
                  <c:v>0.40771088055767812</c:v>
                </c:pt>
                <c:pt idx="9">
                  <c:v>0.33081687833739798</c:v>
                </c:pt>
                <c:pt idx="10">
                  <c:v>0.2197796140665107</c:v>
                </c:pt>
                <c:pt idx="11">
                  <c:v>0.1978313474809798</c:v>
                </c:pt>
                <c:pt idx="12">
                  <c:v>0.14086715969635644</c:v>
                </c:pt>
                <c:pt idx="13">
                  <c:v>0.52924567725623284</c:v>
                </c:pt>
                <c:pt idx="14">
                  <c:v>0.72920958093201138</c:v>
                </c:pt>
                <c:pt idx="15">
                  <c:v>0.21844639996886506</c:v>
                </c:pt>
                <c:pt idx="16">
                  <c:v>-2.2025016656985311E-2</c:v>
                </c:pt>
                <c:pt idx="17">
                  <c:v>6.8562231769659976E-2</c:v>
                </c:pt>
                <c:pt idx="18">
                  <c:v>0.70772231213251735</c:v>
                </c:pt>
                <c:pt idx="19">
                  <c:v>0.70206926528787028</c:v>
                </c:pt>
                <c:pt idx="20">
                  <c:v>0.38170628351566038</c:v>
                </c:pt>
              </c:numCache>
            </c:numRef>
          </c:xVal>
          <c:yVal>
            <c:numRef>
              <c:f>Графики!$N$30:$N$50</c:f>
              <c:numCache>
                <c:formatCode>General</c:formatCode>
                <c:ptCount val="21"/>
                <c:pt idx="0">
                  <c:v>-1.3790838061391872</c:v>
                </c:pt>
                <c:pt idx="1">
                  <c:v>-0.75345327533556528</c:v>
                </c:pt>
                <c:pt idx="2">
                  <c:v>-0.69411798914208711</c:v>
                </c:pt>
                <c:pt idx="3">
                  <c:v>-4.4552360345436887E-3</c:v>
                </c:pt>
                <c:pt idx="4">
                  <c:v>0.35184980141607913</c:v>
                </c:pt>
                <c:pt idx="5">
                  <c:v>0.1020106114315189</c:v>
                </c:pt>
                <c:pt idx="6">
                  <c:v>-0.44867048138001298</c:v>
                </c:pt>
                <c:pt idx="7">
                  <c:v>-0.76866110019871148</c:v>
                </c:pt>
                <c:pt idx="8">
                  <c:v>6.9358092629731485E-2</c:v>
                </c:pt>
                <c:pt idx="9">
                  <c:v>-0.38963117026224997</c:v>
                </c:pt>
                <c:pt idx="10">
                  <c:v>-0.41983389764272805</c:v>
                </c:pt>
                <c:pt idx="11">
                  <c:v>7.0743508819657325E-2</c:v>
                </c:pt>
                <c:pt idx="12">
                  <c:v>-0.78343149802668788</c:v>
                </c:pt>
                <c:pt idx="13">
                  <c:v>-0.62952083755822752</c:v>
                </c:pt>
                <c:pt idx="14">
                  <c:v>-1.1898668441760378</c:v>
                </c:pt>
                <c:pt idx="15">
                  <c:v>0.11566355192445231</c:v>
                </c:pt>
                <c:pt idx="16">
                  <c:v>-0.36584610581524141</c:v>
                </c:pt>
                <c:pt idx="17">
                  <c:v>-0.37574496260955614</c:v>
                </c:pt>
                <c:pt idx="18">
                  <c:v>-0.41712017606820895</c:v>
                </c:pt>
                <c:pt idx="19">
                  <c:v>-0.86742330466498607</c:v>
                </c:pt>
                <c:pt idx="20">
                  <c:v>-0.19907125772646839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BF-4899-A9F0-B5EFB1EC6A31}"/>
            </c:ext>
          </c:extLst>
        </c:ser>
        <c:ser>
          <c:idx val="3"/>
          <c:order val="3"/>
          <c:tx>
            <c:v>Кластер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Графики!$M$51:$M$67</c:f>
              <c:numCache>
                <c:formatCode>General</c:formatCode>
                <c:ptCount val="17"/>
                <c:pt idx="0">
                  <c:v>0.59322546594692782</c:v>
                </c:pt>
                <c:pt idx="1">
                  <c:v>0.4158546303678155</c:v>
                </c:pt>
                <c:pt idx="2">
                  <c:v>0.35028904043352777</c:v>
                </c:pt>
                <c:pt idx="3">
                  <c:v>0.18247937432847422</c:v>
                </c:pt>
                <c:pt idx="4">
                  <c:v>0.32193903194668982</c:v>
                </c:pt>
                <c:pt idx="5">
                  <c:v>-0.21605475948297792</c:v>
                </c:pt>
                <c:pt idx="6">
                  <c:v>0.14368079106932291</c:v>
                </c:pt>
                <c:pt idx="7">
                  <c:v>-0.48797777702315354</c:v>
                </c:pt>
                <c:pt idx="8">
                  <c:v>0.52326189948184654</c:v>
                </c:pt>
                <c:pt idx="9">
                  <c:v>0.29681885574879985</c:v>
                </c:pt>
                <c:pt idx="10">
                  <c:v>0.499123041311414</c:v>
                </c:pt>
                <c:pt idx="11">
                  <c:v>0.60184560923670904</c:v>
                </c:pt>
                <c:pt idx="12">
                  <c:v>0.15246195691273778</c:v>
                </c:pt>
                <c:pt idx="13">
                  <c:v>0.29853371547842722</c:v>
                </c:pt>
                <c:pt idx="14">
                  <c:v>0.11931987071515326</c:v>
                </c:pt>
                <c:pt idx="15">
                  <c:v>0.17228094804350139</c:v>
                </c:pt>
                <c:pt idx="16">
                  <c:v>0.61324021284652619</c:v>
                </c:pt>
              </c:numCache>
            </c:numRef>
          </c:xVal>
          <c:yVal>
            <c:numRef>
              <c:f>Графики!$N$51:$N$67</c:f>
              <c:numCache>
                <c:formatCode>General</c:formatCode>
                <c:ptCount val="17"/>
                <c:pt idx="0">
                  <c:v>-0.15913570758292309</c:v>
                </c:pt>
                <c:pt idx="1">
                  <c:v>-0.13975921919060655</c:v>
                </c:pt>
                <c:pt idx="2">
                  <c:v>0.27335653639178914</c:v>
                </c:pt>
                <c:pt idx="3">
                  <c:v>-0.7650707271381294</c:v>
                </c:pt>
                <c:pt idx="4">
                  <c:v>-0.60492275272989371</c:v>
                </c:pt>
                <c:pt idx="5">
                  <c:v>-0.14926049406660744</c:v>
                </c:pt>
                <c:pt idx="6">
                  <c:v>-0.39396962821847381</c:v>
                </c:pt>
                <c:pt idx="7">
                  <c:v>-0.14222240425138605</c:v>
                </c:pt>
                <c:pt idx="8">
                  <c:v>-0.25912883818420557</c:v>
                </c:pt>
                <c:pt idx="9">
                  <c:v>-0.35605710184844064</c:v>
                </c:pt>
                <c:pt idx="10">
                  <c:v>-0.62557478582149451</c:v>
                </c:pt>
                <c:pt idx="11">
                  <c:v>-0.38523806380467435</c:v>
                </c:pt>
                <c:pt idx="12">
                  <c:v>-0.1452114193237789</c:v>
                </c:pt>
                <c:pt idx="13">
                  <c:v>-0.25238516714871334</c:v>
                </c:pt>
                <c:pt idx="14">
                  <c:v>-7.4261715906932119E-2</c:v>
                </c:pt>
                <c:pt idx="15">
                  <c:v>-0.40594619163424273</c:v>
                </c:pt>
                <c:pt idx="16">
                  <c:v>-4.2414419672316656E-2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BF-4899-A9F0-B5EFB1EC6A31}"/>
            </c:ext>
          </c:extLst>
        </c:ser>
        <c:ser>
          <c:idx val="4"/>
          <c:order val="4"/>
          <c:tx>
            <c:v>Кластер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Графики!$M$68:$M$79</c:f>
              <c:numCache>
                <c:formatCode>General</c:formatCode>
                <c:ptCount val="12"/>
                <c:pt idx="0">
                  <c:v>-0.1255492128898236</c:v>
                </c:pt>
                <c:pt idx="1">
                  <c:v>2.8764084966059034E-2</c:v>
                </c:pt>
                <c:pt idx="2">
                  <c:v>0.55990249564373884</c:v>
                </c:pt>
                <c:pt idx="3">
                  <c:v>0.49689604861601644</c:v>
                </c:pt>
                <c:pt idx="4">
                  <c:v>0.58568096407677972</c:v>
                </c:pt>
                <c:pt idx="5">
                  <c:v>1.4650386889718162E-2</c:v>
                </c:pt>
                <c:pt idx="6">
                  <c:v>1.379475248024848</c:v>
                </c:pt>
                <c:pt idx="7">
                  <c:v>1.3857894029276039</c:v>
                </c:pt>
                <c:pt idx="8">
                  <c:v>0.63180153946141748</c:v>
                </c:pt>
                <c:pt idx="9">
                  <c:v>1.6919256628502437</c:v>
                </c:pt>
                <c:pt idx="10">
                  <c:v>-1.3432750504171485</c:v>
                </c:pt>
                <c:pt idx="11">
                  <c:v>-2.2373291820601624</c:v>
                </c:pt>
              </c:numCache>
            </c:numRef>
          </c:xVal>
          <c:yVal>
            <c:numRef>
              <c:f>Графики!$N$68:$N$79</c:f>
              <c:numCache>
                <c:formatCode>General</c:formatCode>
                <c:ptCount val="12"/>
                <c:pt idx="0">
                  <c:v>-0.15504599604652711</c:v>
                </c:pt>
                <c:pt idx="1">
                  <c:v>-0.82824550799106911</c:v>
                </c:pt>
                <c:pt idx="2">
                  <c:v>-0.34070504487574133</c:v>
                </c:pt>
                <c:pt idx="3">
                  <c:v>-0.36589584736090192</c:v>
                </c:pt>
                <c:pt idx="4">
                  <c:v>-0.43020730845440625</c:v>
                </c:pt>
                <c:pt idx="5">
                  <c:v>-0.42125869533732829</c:v>
                </c:pt>
                <c:pt idx="6">
                  <c:v>1.7617594133403933</c:v>
                </c:pt>
                <c:pt idx="7">
                  <c:v>2.5562927896810286</c:v>
                </c:pt>
                <c:pt idx="8">
                  <c:v>2.3517554663075915</c:v>
                </c:pt>
                <c:pt idx="9">
                  <c:v>1.9592452385831045</c:v>
                </c:pt>
                <c:pt idx="10">
                  <c:v>0.76428383859404159</c:v>
                </c:pt>
                <c:pt idx="11">
                  <c:v>-0.58057335547604527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BF-4899-A9F0-B5EFB1EC6A31}"/>
            </c:ext>
          </c:extLst>
        </c:ser>
        <c:ser>
          <c:idx val="5"/>
          <c:order val="5"/>
          <c:tx>
            <c:v>Кластер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Графики!$M$80:$M$85</c:f>
              <c:numCache>
                <c:formatCode>General</c:formatCode>
                <c:ptCount val="6"/>
                <c:pt idx="0">
                  <c:v>-2.5802187479126815</c:v>
                </c:pt>
                <c:pt idx="1">
                  <c:v>-1.4139965723905936</c:v>
                </c:pt>
                <c:pt idx="2">
                  <c:v>-4.1115007842625717</c:v>
                </c:pt>
                <c:pt idx="3">
                  <c:v>-1.2926968853335867</c:v>
                </c:pt>
                <c:pt idx="4">
                  <c:v>-1.4148085833011856</c:v>
                </c:pt>
                <c:pt idx="5">
                  <c:v>-3.7764268267355394</c:v>
                </c:pt>
              </c:numCache>
            </c:numRef>
          </c:xVal>
          <c:yVal>
            <c:numRef>
              <c:f>Графики!$N$80:$N$85</c:f>
              <c:numCache>
                <c:formatCode>General</c:formatCode>
                <c:ptCount val="6"/>
                <c:pt idx="0">
                  <c:v>0.42341509461406562</c:v>
                </c:pt>
                <c:pt idx="1">
                  <c:v>0.51819220500020502</c:v>
                </c:pt>
                <c:pt idx="2">
                  <c:v>-0.24187771337113789</c:v>
                </c:pt>
                <c:pt idx="3">
                  <c:v>-0.28945600112706393</c:v>
                </c:pt>
                <c:pt idx="4">
                  <c:v>2.4985401912110023</c:v>
                </c:pt>
                <c:pt idx="5">
                  <c:v>3.8251823596980756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BF-4899-A9F0-B5EFB1EC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18016"/>
        <c:axId val="417913424"/>
      </c:scatterChart>
      <c:valAx>
        <c:axId val="4179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13424"/>
        <c:crosses val="autoZero"/>
        <c:crossBetween val="midCat"/>
      </c:valAx>
      <c:valAx>
        <c:axId val="4179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1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К-средних исходная</a:t>
            </a:r>
            <a:r>
              <a:rPr lang="ru-RU" baseline="0"/>
              <a:t> классификация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Графики!$M$3:$M$55</c:f>
              <c:numCache>
                <c:formatCode>General</c:formatCode>
                <c:ptCount val="53"/>
                <c:pt idx="0">
                  <c:v>0.13640940063924201</c:v>
                </c:pt>
                <c:pt idx="1">
                  <c:v>-0.46156418659360093</c:v>
                </c:pt>
                <c:pt idx="2">
                  <c:v>-0.47723948891846585</c:v>
                </c:pt>
                <c:pt idx="3">
                  <c:v>0.43120435161744569</c:v>
                </c:pt>
                <c:pt idx="4">
                  <c:v>0.97389886087875499</c:v>
                </c:pt>
                <c:pt idx="5">
                  <c:v>0.9994246955337307</c:v>
                </c:pt>
                <c:pt idx="6">
                  <c:v>0.68616272048187266</c:v>
                </c:pt>
                <c:pt idx="7">
                  <c:v>0.66197554049876861</c:v>
                </c:pt>
                <c:pt idx="8">
                  <c:v>0.60755944932562012</c:v>
                </c:pt>
                <c:pt idx="9">
                  <c:v>0.80799960499145529</c:v>
                </c:pt>
                <c:pt idx="10">
                  <c:v>0.69948933457515383</c:v>
                </c:pt>
                <c:pt idx="11">
                  <c:v>0.6291086649162374</c:v>
                </c:pt>
                <c:pt idx="12">
                  <c:v>0.90711565466279476</c:v>
                </c:pt>
                <c:pt idx="13">
                  <c:v>0.60169866405726979</c:v>
                </c:pt>
                <c:pt idx="14">
                  <c:v>1.3388297596221517</c:v>
                </c:pt>
                <c:pt idx="15">
                  <c:v>0.40203720848041935</c:v>
                </c:pt>
                <c:pt idx="16">
                  <c:v>0.10134034268705497</c:v>
                </c:pt>
                <c:pt idx="17">
                  <c:v>-0.46187482478405267</c:v>
                </c:pt>
                <c:pt idx="18">
                  <c:v>-0.99628039327482265</c:v>
                </c:pt>
                <c:pt idx="19">
                  <c:v>-0.49624795297689805</c:v>
                </c:pt>
                <c:pt idx="20">
                  <c:v>-0.79972991471618504</c:v>
                </c:pt>
                <c:pt idx="21">
                  <c:v>-0.71486750621186823</c:v>
                </c:pt>
                <c:pt idx="22">
                  <c:v>-0.71518290050926281</c:v>
                </c:pt>
                <c:pt idx="23">
                  <c:v>-0.60456748791107517</c:v>
                </c:pt>
                <c:pt idx="24">
                  <c:v>-0.95927885092093423</c:v>
                </c:pt>
                <c:pt idx="25">
                  <c:v>-1.2306778161329746</c:v>
                </c:pt>
                <c:pt idx="26">
                  <c:v>-1.5725094495917393</c:v>
                </c:pt>
                <c:pt idx="27">
                  <c:v>9.7015606947291028E-2</c:v>
                </c:pt>
                <c:pt idx="28">
                  <c:v>-2.3676222334544833E-2</c:v>
                </c:pt>
                <c:pt idx="29">
                  <c:v>-7.9930993078728779E-2</c:v>
                </c:pt>
                <c:pt idx="30">
                  <c:v>0.97349830647248503</c:v>
                </c:pt>
                <c:pt idx="31">
                  <c:v>-0.35914194159566309</c:v>
                </c:pt>
                <c:pt idx="32">
                  <c:v>7.7278978384001829E-2</c:v>
                </c:pt>
                <c:pt idx="33">
                  <c:v>0.60189653666910237</c:v>
                </c:pt>
                <c:pt idx="34">
                  <c:v>0.54747773825033497</c:v>
                </c:pt>
                <c:pt idx="35">
                  <c:v>0.40771088055767812</c:v>
                </c:pt>
                <c:pt idx="36">
                  <c:v>0.33081687833739798</c:v>
                </c:pt>
                <c:pt idx="37">
                  <c:v>0.2197796140665107</c:v>
                </c:pt>
                <c:pt idx="38">
                  <c:v>0.1978313474809798</c:v>
                </c:pt>
                <c:pt idx="39">
                  <c:v>0.14086715969635644</c:v>
                </c:pt>
                <c:pt idx="40">
                  <c:v>0.52924567725623284</c:v>
                </c:pt>
                <c:pt idx="41">
                  <c:v>0.72920958093201138</c:v>
                </c:pt>
                <c:pt idx="42">
                  <c:v>0.21844639996886506</c:v>
                </c:pt>
                <c:pt idx="43">
                  <c:v>-2.2025016656985311E-2</c:v>
                </c:pt>
                <c:pt idx="44">
                  <c:v>6.8562231769659976E-2</c:v>
                </c:pt>
                <c:pt idx="45">
                  <c:v>0.70772231213251735</c:v>
                </c:pt>
                <c:pt idx="46">
                  <c:v>0.70206926528787028</c:v>
                </c:pt>
                <c:pt idx="47">
                  <c:v>0.38170628351566038</c:v>
                </c:pt>
                <c:pt idx="48">
                  <c:v>0.59322546594692782</c:v>
                </c:pt>
                <c:pt idx="49">
                  <c:v>0.4158546303678155</c:v>
                </c:pt>
                <c:pt idx="50">
                  <c:v>0.35028904043352777</c:v>
                </c:pt>
                <c:pt idx="51">
                  <c:v>0.18247937432847422</c:v>
                </c:pt>
                <c:pt idx="52">
                  <c:v>0.32193903194668982</c:v>
                </c:pt>
              </c:numCache>
            </c:numRef>
          </c:xVal>
          <c:yVal>
            <c:numRef>
              <c:f>Графики!$N$3:$N$55</c:f>
              <c:numCache>
                <c:formatCode>General</c:formatCode>
                <c:ptCount val="53"/>
                <c:pt idx="0">
                  <c:v>1.0341680393477293</c:v>
                </c:pt>
                <c:pt idx="1">
                  <c:v>2.1614619606975132</c:v>
                </c:pt>
                <c:pt idx="2">
                  <c:v>1.1969595534550512</c:v>
                </c:pt>
                <c:pt idx="3">
                  <c:v>0.58887257361404732</c:v>
                </c:pt>
                <c:pt idx="4">
                  <c:v>1.0003072763270096</c:v>
                </c:pt>
                <c:pt idx="5">
                  <c:v>0.48428840762846631</c:v>
                </c:pt>
                <c:pt idx="6">
                  <c:v>0.72103710656344422</c:v>
                </c:pt>
                <c:pt idx="7">
                  <c:v>0.10914495492356169</c:v>
                </c:pt>
                <c:pt idx="8">
                  <c:v>0.16000025538132578</c:v>
                </c:pt>
                <c:pt idx="9">
                  <c:v>0.23164083894306334</c:v>
                </c:pt>
                <c:pt idx="10">
                  <c:v>0.29377115273695098</c:v>
                </c:pt>
                <c:pt idx="11">
                  <c:v>1.0126670525904331</c:v>
                </c:pt>
                <c:pt idx="12">
                  <c:v>0.31784690224335077</c:v>
                </c:pt>
                <c:pt idx="13">
                  <c:v>0.3721606244686787</c:v>
                </c:pt>
                <c:pt idx="14">
                  <c:v>0.70980689951529752</c:v>
                </c:pt>
                <c:pt idx="15">
                  <c:v>0.87805098378892055</c:v>
                </c:pt>
                <c:pt idx="16">
                  <c:v>0.49765017664745337</c:v>
                </c:pt>
                <c:pt idx="17">
                  <c:v>-0.93966850590160356</c:v>
                </c:pt>
                <c:pt idx="18">
                  <c:v>-1.3075269440795558</c:v>
                </c:pt>
                <c:pt idx="19">
                  <c:v>-1.8133590482771798</c:v>
                </c:pt>
                <c:pt idx="20">
                  <c:v>-1.6000753926298517</c:v>
                </c:pt>
                <c:pt idx="21">
                  <c:v>-0.67096553036924511</c:v>
                </c:pt>
                <c:pt idx="22">
                  <c:v>-0.72561887931227198</c:v>
                </c:pt>
                <c:pt idx="23">
                  <c:v>-0.87620693366592817</c:v>
                </c:pt>
                <c:pt idx="24">
                  <c:v>-2.5413616705374751</c:v>
                </c:pt>
                <c:pt idx="25">
                  <c:v>-0.36765226026747166</c:v>
                </c:pt>
                <c:pt idx="26">
                  <c:v>-0.32929224413091257</c:v>
                </c:pt>
                <c:pt idx="27">
                  <c:v>-1.3790838061391872</c:v>
                </c:pt>
                <c:pt idx="28">
                  <c:v>-0.75345327533556528</c:v>
                </c:pt>
                <c:pt idx="29">
                  <c:v>-0.69411798914208711</c:v>
                </c:pt>
                <c:pt idx="30">
                  <c:v>-4.4552360345436887E-3</c:v>
                </c:pt>
                <c:pt idx="31">
                  <c:v>0.35184980141607913</c:v>
                </c:pt>
                <c:pt idx="32">
                  <c:v>0.1020106114315189</c:v>
                </c:pt>
                <c:pt idx="33">
                  <c:v>-0.44867048138001298</c:v>
                </c:pt>
                <c:pt idx="34">
                  <c:v>-0.76866110019871148</c:v>
                </c:pt>
                <c:pt idx="35">
                  <c:v>6.9358092629731485E-2</c:v>
                </c:pt>
                <c:pt idx="36">
                  <c:v>-0.38963117026224997</c:v>
                </c:pt>
                <c:pt idx="37">
                  <c:v>-0.41983389764272805</c:v>
                </c:pt>
                <c:pt idx="38">
                  <c:v>7.0743508819657325E-2</c:v>
                </c:pt>
                <c:pt idx="39">
                  <c:v>-0.78343149802668788</c:v>
                </c:pt>
                <c:pt idx="40">
                  <c:v>-0.62952083755822752</c:v>
                </c:pt>
                <c:pt idx="41">
                  <c:v>-1.1898668441760378</c:v>
                </c:pt>
                <c:pt idx="42">
                  <c:v>0.11566355192445231</c:v>
                </c:pt>
                <c:pt idx="43">
                  <c:v>-0.36584610581524141</c:v>
                </c:pt>
                <c:pt idx="44">
                  <c:v>-0.37574496260955614</c:v>
                </c:pt>
                <c:pt idx="45">
                  <c:v>-0.41712017606820895</c:v>
                </c:pt>
                <c:pt idx="46">
                  <c:v>-0.86742330466498607</c:v>
                </c:pt>
                <c:pt idx="47">
                  <c:v>-0.19907125772646839</c:v>
                </c:pt>
                <c:pt idx="48">
                  <c:v>-0.15913570758292309</c:v>
                </c:pt>
                <c:pt idx="49">
                  <c:v>-0.13975921919060655</c:v>
                </c:pt>
                <c:pt idx="50">
                  <c:v>0.27335653639178914</c:v>
                </c:pt>
                <c:pt idx="51">
                  <c:v>-0.7650707271381294</c:v>
                </c:pt>
                <c:pt idx="52">
                  <c:v>-0.60492275272989371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1-4513-8B70-9D144916D766}"/>
            </c:ext>
          </c:extLst>
        </c:ser>
        <c:ser>
          <c:idx val="1"/>
          <c:order val="1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Графики!$M$56:$M$62</c:f>
              <c:numCache>
                <c:formatCode>General</c:formatCode>
                <c:ptCount val="7"/>
                <c:pt idx="0">
                  <c:v>-0.21605475948297792</c:v>
                </c:pt>
                <c:pt idx="1">
                  <c:v>0.14368079106932291</c:v>
                </c:pt>
                <c:pt idx="2">
                  <c:v>-0.48797777702315354</c:v>
                </c:pt>
                <c:pt idx="3">
                  <c:v>0.52326189948184654</c:v>
                </c:pt>
                <c:pt idx="4">
                  <c:v>0.29681885574879985</c:v>
                </c:pt>
                <c:pt idx="5">
                  <c:v>0.499123041311414</c:v>
                </c:pt>
                <c:pt idx="6">
                  <c:v>0.60184560923670904</c:v>
                </c:pt>
              </c:numCache>
            </c:numRef>
          </c:xVal>
          <c:yVal>
            <c:numRef>
              <c:f>Графики!$N$56:$N$62</c:f>
              <c:numCache>
                <c:formatCode>General</c:formatCode>
                <c:ptCount val="7"/>
                <c:pt idx="0">
                  <c:v>-0.14926049406660744</c:v>
                </c:pt>
                <c:pt idx="1">
                  <c:v>-0.39396962821847381</c:v>
                </c:pt>
                <c:pt idx="2">
                  <c:v>-0.14222240425138605</c:v>
                </c:pt>
                <c:pt idx="3">
                  <c:v>-0.25912883818420557</c:v>
                </c:pt>
                <c:pt idx="4">
                  <c:v>-0.35605710184844064</c:v>
                </c:pt>
                <c:pt idx="5">
                  <c:v>-0.62557478582149451</c:v>
                </c:pt>
                <c:pt idx="6">
                  <c:v>-0.38523806380467435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1-4513-8B70-9D144916D766}"/>
            </c:ext>
          </c:extLst>
        </c:ser>
        <c:ser>
          <c:idx val="2"/>
          <c:order val="2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Графики!$M$63:$M$65</c:f>
              <c:numCache>
                <c:formatCode>General</c:formatCode>
                <c:ptCount val="3"/>
                <c:pt idx="0">
                  <c:v>0.15246195691273778</c:v>
                </c:pt>
                <c:pt idx="1">
                  <c:v>0.29853371547842722</c:v>
                </c:pt>
                <c:pt idx="2">
                  <c:v>0.11931987071515326</c:v>
                </c:pt>
              </c:numCache>
            </c:numRef>
          </c:xVal>
          <c:yVal>
            <c:numRef>
              <c:f>Графики!$N$63:$N$65</c:f>
              <c:numCache>
                <c:formatCode>General</c:formatCode>
                <c:ptCount val="3"/>
                <c:pt idx="0">
                  <c:v>-0.1452114193237789</c:v>
                </c:pt>
                <c:pt idx="1">
                  <c:v>-0.25238516714871334</c:v>
                </c:pt>
                <c:pt idx="2">
                  <c:v>-7.4261715906932119E-2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1-4513-8B70-9D144916D766}"/>
            </c:ext>
          </c:extLst>
        </c:ser>
        <c:ser>
          <c:idx val="3"/>
          <c:order val="3"/>
          <c:tx>
            <c:v>Кластер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Графики!$M$66:$M$68</c:f>
              <c:numCache>
                <c:formatCode>General</c:formatCode>
                <c:ptCount val="3"/>
                <c:pt idx="0">
                  <c:v>0.17228094804350139</c:v>
                </c:pt>
                <c:pt idx="1">
                  <c:v>0.61324021284652619</c:v>
                </c:pt>
                <c:pt idx="2">
                  <c:v>-0.1255492128898236</c:v>
                </c:pt>
              </c:numCache>
            </c:numRef>
          </c:xVal>
          <c:yVal>
            <c:numRef>
              <c:f>Графики!$N$66:$N$68</c:f>
              <c:numCache>
                <c:formatCode>General</c:formatCode>
                <c:ptCount val="3"/>
                <c:pt idx="0">
                  <c:v>-0.40594619163424273</c:v>
                </c:pt>
                <c:pt idx="1">
                  <c:v>-4.2414419672316656E-2</c:v>
                </c:pt>
                <c:pt idx="2">
                  <c:v>-0.15504599604652711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1-4513-8B70-9D144916D766}"/>
            </c:ext>
          </c:extLst>
        </c:ser>
        <c:ser>
          <c:idx val="4"/>
          <c:order val="4"/>
          <c:tx>
            <c:v>Кластер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Графики!$M$69:$M$73</c:f>
              <c:numCache>
                <c:formatCode>General</c:formatCode>
                <c:ptCount val="5"/>
                <c:pt idx="0">
                  <c:v>2.8764084966059034E-2</c:v>
                </c:pt>
                <c:pt idx="1">
                  <c:v>0.55990249564373884</c:v>
                </c:pt>
                <c:pt idx="2">
                  <c:v>0.49689604861601644</c:v>
                </c:pt>
                <c:pt idx="3">
                  <c:v>0.58568096407677972</c:v>
                </c:pt>
                <c:pt idx="4">
                  <c:v>1.4650386889718162E-2</c:v>
                </c:pt>
              </c:numCache>
            </c:numRef>
          </c:xVal>
          <c:yVal>
            <c:numRef>
              <c:f>Графики!$N$69:$N$73</c:f>
              <c:numCache>
                <c:formatCode>General</c:formatCode>
                <c:ptCount val="5"/>
                <c:pt idx="0">
                  <c:v>-0.82824550799106911</c:v>
                </c:pt>
                <c:pt idx="1">
                  <c:v>-0.34070504487574133</c:v>
                </c:pt>
                <c:pt idx="2">
                  <c:v>-0.36589584736090192</c:v>
                </c:pt>
                <c:pt idx="3">
                  <c:v>-0.43020730845440625</c:v>
                </c:pt>
                <c:pt idx="4">
                  <c:v>-0.42125869533732829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1-4513-8B70-9D144916D766}"/>
            </c:ext>
          </c:extLst>
        </c:ser>
        <c:ser>
          <c:idx val="5"/>
          <c:order val="5"/>
          <c:tx>
            <c:v>Кластер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Графики!$M$74:$M$85</c:f>
              <c:numCache>
                <c:formatCode>General</c:formatCode>
                <c:ptCount val="12"/>
                <c:pt idx="0">
                  <c:v>1.379475248024848</c:v>
                </c:pt>
                <c:pt idx="1">
                  <c:v>1.3857894029276039</c:v>
                </c:pt>
                <c:pt idx="2">
                  <c:v>0.63180153946141748</c:v>
                </c:pt>
                <c:pt idx="3">
                  <c:v>1.6919256628502437</c:v>
                </c:pt>
                <c:pt idx="4">
                  <c:v>-1.3432750504171485</c:v>
                </c:pt>
                <c:pt idx="5">
                  <c:v>-2.2373291820601624</c:v>
                </c:pt>
                <c:pt idx="6">
                  <c:v>-2.5802187479126815</c:v>
                </c:pt>
                <c:pt idx="7">
                  <c:v>-1.4139965723905936</c:v>
                </c:pt>
                <c:pt idx="8">
                  <c:v>-4.1115007842625717</c:v>
                </c:pt>
                <c:pt idx="9">
                  <c:v>-1.2926968853335867</c:v>
                </c:pt>
                <c:pt idx="10">
                  <c:v>-1.4148085833011856</c:v>
                </c:pt>
                <c:pt idx="11">
                  <c:v>-3.7764268267355394</c:v>
                </c:pt>
              </c:numCache>
            </c:numRef>
          </c:xVal>
          <c:yVal>
            <c:numRef>
              <c:f>Графики!$N$74:$N$85</c:f>
              <c:numCache>
                <c:formatCode>General</c:formatCode>
                <c:ptCount val="12"/>
                <c:pt idx="0">
                  <c:v>1.7617594133403933</c:v>
                </c:pt>
                <c:pt idx="1">
                  <c:v>2.5562927896810286</c:v>
                </c:pt>
                <c:pt idx="2">
                  <c:v>2.3517554663075915</c:v>
                </c:pt>
                <c:pt idx="3">
                  <c:v>1.9592452385831045</c:v>
                </c:pt>
                <c:pt idx="4">
                  <c:v>0.76428383859404159</c:v>
                </c:pt>
                <c:pt idx="5">
                  <c:v>-0.58057335547604527</c:v>
                </c:pt>
                <c:pt idx="6">
                  <c:v>0.42341509461406562</c:v>
                </c:pt>
                <c:pt idx="7">
                  <c:v>0.51819220500020502</c:v>
                </c:pt>
                <c:pt idx="8">
                  <c:v>-0.24187771337113789</c:v>
                </c:pt>
                <c:pt idx="9">
                  <c:v>-0.28945600112706393</c:v>
                </c:pt>
                <c:pt idx="10">
                  <c:v>2.4985401912110023</c:v>
                </c:pt>
                <c:pt idx="11">
                  <c:v>3.8251823596980756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A1-4513-8B70-9D144916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17064"/>
        <c:axId val="419223296"/>
      </c:scatterChart>
      <c:valAx>
        <c:axId val="41921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23296"/>
        <c:crosses val="autoZero"/>
        <c:crossBetween val="midCat"/>
      </c:valAx>
      <c:valAx>
        <c:axId val="419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</a:t>
            </a:r>
            <a:r>
              <a:rPr lang="ru-RU"/>
              <a:t>средних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Графики!$B$90</c:f>
              <c:strCache>
                <c:ptCount val="1"/>
                <c:pt idx="0">
                  <c:v>кластер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Графики!$C$89:$E$89</c:f>
              <c:strCache>
                <c:ptCount val="3"/>
                <c:pt idx="0">
                  <c:v>Среднее по полю factor1</c:v>
                </c:pt>
                <c:pt idx="1">
                  <c:v>Среднее по полю factor2</c:v>
                </c:pt>
                <c:pt idx="2">
                  <c:v>Среднее по полю factor3</c:v>
                </c:pt>
              </c:strCache>
            </c:strRef>
          </c:cat>
          <c:val>
            <c:numRef>
              <c:f>Графики!$C$90:$E$90</c:f>
              <c:numCache>
                <c:formatCode>General</c:formatCode>
                <c:ptCount val="3"/>
                <c:pt idx="0">
                  <c:v>-1.5198112901917691</c:v>
                </c:pt>
                <c:pt idx="1">
                  <c:v>2.8918260057388898</c:v>
                </c:pt>
                <c:pt idx="2">
                  <c:v>-2.1509433333333337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458E-B3E4-13F09A989FBC}"/>
            </c:ext>
          </c:extLst>
        </c:ser>
        <c:ser>
          <c:idx val="1"/>
          <c:order val="1"/>
          <c:tx>
            <c:strRef>
              <c:f>Графики!$B$91</c:f>
              <c:strCache>
                <c:ptCount val="1"/>
                <c:pt idx="0">
                  <c:v>кластер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Графики!$C$89:$E$89</c:f>
              <c:strCache>
                <c:ptCount val="3"/>
                <c:pt idx="0">
                  <c:v>Среднее по полю factor1</c:v>
                </c:pt>
                <c:pt idx="1">
                  <c:v>Среднее по полю factor2</c:v>
                </c:pt>
                <c:pt idx="2">
                  <c:v>Среднее по полю factor3</c:v>
                </c:pt>
              </c:strCache>
            </c:strRef>
          </c:cat>
          <c:val>
            <c:numRef>
              <c:f>Графики!$C$91:$E$91</c:f>
              <c:numCache>
                <c:formatCode>General</c:formatCode>
                <c:ptCount val="3"/>
                <c:pt idx="0">
                  <c:v>0.30018845512887504</c:v>
                </c:pt>
                <c:pt idx="1">
                  <c:v>-0.23859142499623756</c:v>
                </c:pt>
                <c:pt idx="2">
                  <c:v>0.27719102040816335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458E-B3E4-13F09A989FBC}"/>
            </c:ext>
          </c:extLst>
        </c:ser>
        <c:ser>
          <c:idx val="2"/>
          <c:order val="2"/>
          <c:tx>
            <c:strRef>
              <c:f>Графики!$B$92</c:f>
              <c:strCache>
                <c:ptCount val="1"/>
                <c:pt idx="0">
                  <c:v>кластер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Графики!$C$89:$E$89</c:f>
              <c:strCache>
                <c:ptCount val="3"/>
                <c:pt idx="0">
                  <c:v>Среднее по полю factor1</c:v>
                </c:pt>
                <c:pt idx="1">
                  <c:v>Среднее по полю factor2</c:v>
                </c:pt>
                <c:pt idx="2">
                  <c:v>Среднее по полю factor3</c:v>
                </c:pt>
              </c:strCache>
            </c:strRef>
          </c:cat>
          <c:val>
            <c:numRef>
              <c:f>Графики!$C$92:$E$92</c:f>
              <c:numCache>
                <c:formatCode>General</c:formatCode>
                <c:ptCount val="3"/>
                <c:pt idx="0">
                  <c:v>1.0393767878378655</c:v>
                </c:pt>
                <c:pt idx="1">
                  <c:v>1.1401302070261448</c:v>
                </c:pt>
                <c:pt idx="2">
                  <c:v>-0.31536700000000006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A-458E-B3E4-13F09A989FBC}"/>
            </c:ext>
          </c:extLst>
        </c:ser>
        <c:ser>
          <c:idx val="3"/>
          <c:order val="3"/>
          <c:tx>
            <c:strRef>
              <c:f>Графики!$B$93</c:f>
              <c:strCache>
                <c:ptCount val="1"/>
                <c:pt idx="0">
                  <c:v>кластер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Графики!$C$89:$E$89</c:f>
              <c:strCache>
                <c:ptCount val="3"/>
                <c:pt idx="0">
                  <c:v>Среднее по полю factor1</c:v>
                </c:pt>
                <c:pt idx="1">
                  <c:v>Среднее по полю factor2</c:v>
                </c:pt>
                <c:pt idx="2">
                  <c:v>Среднее по полю factor3</c:v>
                </c:pt>
              </c:strCache>
            </c:strRef>
          </c:cat>
          <c:val>
            <c:numRef>
              <c:f>Графики!$C$93:$E$93</c:f>
              <c:numCache>
                <c:formatCode>General</c:formatCode>
                <c:ptCount val="3"/>
                <c:pt idx="0">
                  <c:v>-0.26746475829094157</c:v>
                </c:pt>
                <c:pt idx="1">
                  <c:v>1.4641965178334313</c:v>
                </c:pt>
                <c:pt idx="2">
                  <c:v>2.2792333333333334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A-458E-B3E4-13F09A989FBC}"/>
            </c:ext>
          </c:extLst>
        </c:ser>
        <c:ser>
          <c:idx val="4"/>
          <c:order val="4"/>
          <c:tx>
            <c:strRef>
              <c:f>Графики!$B$94</c:f>
              <c:strCache>
                <c:ptCount val="1"/>
                <c:pt idx="0">
                  <c:v>кластер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Графики!$C$89:$E$89</c:f>
              <c:strCache>
                <c:ptCount val="3"/>
                <c:pt idx="0">
                  <c:v>Среднее по полю factor1</c:v>
                </c:pt>
                <c:pt idx="1">
                  <c:v>Среднее по полю factor2</c:v>
                </c:pt>
                <c:pt idx="2">
                  <c:v>Среднее по полю factor3</c:v>
                </c:pt>
              </c:strCache>
            </c:strRef>
          </c:cat>
          <c:val>
            <c:numRef>
              <c:f>Графики!$C$94:$E$94</c:f>
              <c:numCache>
                <c:formatCode>General</c:formatCode>
                <c:ptCount val="3"/>
                <c:pt idx="0">
                  <c:v>-2.3271484343919191</c:v>
                </c:pt>
                <c:pt idx="1">
                  <c:v>-3.4059954071995302E-2</c:v>
                </c:pt>
                <c:pt idx="2">
                  <c:v>0.87515200000000015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A-458E-B3E4-13F09A989FBC}"/>
            </c:ext>
          </c:extLst>
        </c:ser>
        <c:ser>
          <c:idx val="5"/>
          <c:order val="5"/>
          <c:tx>
            <c:strRef>
              <c:f>Графики!$B$95</c:f>
              <c:strCache>
                <c:ptCount val="1"/>
                <c:pt idx="0">
                  <c:v>кластер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Графики!$C$89:$E$89</c:f>
              <c:strCache>
                <c:ptCount val="3"/>
                <c:pt idx="0">
                  <c:v>Среднее по полю factor1</c:v>
                </c:pt>
                <c:pt idx="1">
                  <c:v>Среднее по полю factor2</c:v>
                </c:pt>
                <c:pt idx="2">
                  <c:v>Среднее по полю factor3</c:v>
                </c:pt>
              </c:strCache>
            </c:strRef>
          </c:cat>
          <c:val>
            <c:numRef>
              <c:f>Графики!$C$95:$E$95</c:f>
              <c:numCache>
                <c:formatCode>General</c:formatCode>
                <c:ptCount val="3"/>
                <c:pt idx="0">
                  <c:v>-0.62349475863736969</c:v>
                </c:pt>
                <c:pt idx="1">
                  <c:v>-0.96985308044636909</c:v>
                </c:pt>
                <c:pt idx="2">
                  <c:v>-1.1684100000000002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A-458E-B3E4-13F09A98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46016"/>
        <c:axId val="420646344"/>
      </c:lineChart>
      <c:catAx>
        <c:axId val="4206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646344"/>
        <c:crosses val="autoZero"/>
        <c:auto val="1"/>
        <c:lblAlgn val="ctr"/>
        <c:lblOffset val="100"/>
        <c:noMultiLvlLbl val="0"/>
      </c:catAx>
      <c:valAx>
        <c:axId val="4206463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6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36928</xdr:rowOff>
    </xdr:from>
    <xdr:to>
      <xdr:col>8</xdr:col>
      <xdr:colOff>573881</xdr:colOff>
      <xdr:row>26</xdr:row>
      <xdr:rowOff>25205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518160</xdr:colOff>
      <xdr:row>1</xdr:row>
      <xdr:rowOff>34290</xdr:rowOff>
    </xdr:from>
    <xdr:to>
      <xdr:col>32</xdr:col>
      <xdr:colOff>106680</xdr:colOff>
      <xdr:row>21</xdr:row>
      <xdr:rowOff>53340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518160</xdr:colOff>
      <xdr:row>22</xdr:row>
      <xdr:rowOff>91440</xdr:rowOff>
    </xdr:from>
    <xdr:to>
      <xdr:col>32</xdr:col>
      <xdr:colOff>106680</xdr:colOff>
      <xdr:row>42</xdr:row>
      <xdr:rowOff>110490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251460</xdr:colOff>
      <xdr:row>36</xdr:row>
      <xdr:rowOff>156210</xdr:rowOff>
    </xdr:from>
    <xdr:to>
      <xdr:col>9</xdr:col>
      <xdr:colOff>243840</xdr:colOff>
      <xdr:row>58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68580</xdr:colOff>
      <xdr:row>69</xdr:row>
      <xdr:rowOff>87630</xdr:rowOff>
    </xdr:from>
    <xdr:to>
      <xdr:col>8</xdr:col>
      <xdr:colOff>594360</xdr:colOff>
      <xdr:row>86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381000</xdr:colOff>
      <xdr:row>43</xdr:row>
      <xdr:rowOff>175260</xdr:rowOff>
    </xdr:from>
    <xdr:to>
      <xdr:col>32</xdr:col>
      <xdr:colOff>114300</xdr:colOff>
      <xdr:row>62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205740</xdr:colOff>
      <xdr:row>63</xdr:row>
      <xdr:rowOff>41910</xdr:rowOff>
    </xdr:from>
    <xdr:to>
      <xdr:col>32</xdr:col>
      <xdr:colOff>243840</xdr:colOff>
      <xdr:row>81</xdr:row>
      <xdr:rowOff>129540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480060</xdr:colOff>
      <xdr:row>96</xdr:row>
      <xdr:rowOff>49530</xdr:rowOff>
    </xdr:from>
    <xdr:to>
      <xdr:col>9</xdr:col>
      <xdr:colOff>525780</xdr:colOff>
      <xdr:row>114</xdr:row>
      <xdr:rowOff>30480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/4%20&#1082;&#1091;&#1088;&#1089;/&#1084;&#1072;&#1082;&#1088;&#1086;&#1089;&#1090;&#1072;&#1090;/&#1083;&#1072;&#1073;1/&#1053;&#1072;&#1095;&#1072;&#1083;&#1100;&#1085;&#1099;&#1077;%20&#1076;&#1072;&#1085;&#1085;&#1099;&#1077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чальные данные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75.628303703706" createdVersion="6" refreshedVersion="6" minRefreshableVersion="3" recordCount="83">
  <cacheSource type="worksheet">
    <worksheetSource name="Таблица1"/>
  </cacheSource>
  <cacheFields count="20">
    <cacheField name="Регионы" numFmtId="0">
      <sharedItems/>
    </cacheField>
    <cacheField name="X1" numFmtId="0">
      <sharedItems containsSemiMixedTypes="0" containsString="0" containsNumber="1" minValue="-2.8535049400000001" maxValue="3.2253782599999998"/>
    </cacheField>
    <cacheField name="X2" numFmtId="0">
      <sharedItems containsSemiMixedTypes="0" containsString="0" containsNumber="1" minValue="-2.6227079099999999" maxValue="4.1277434099999999"/>
    </cacheField>
    <cacheField name="X3" numFmtId="0">
      <sharedItems containsSemiMixedTypes="0" containsString="0" containsNumber="1" minValue="-1.1198864799999999" maxValue="4.0539736499999997"/>
    </cacheField>
    <cacheField name="X4" numFmtId="0">
      <sharedItems containsSemiMixedTypes="0" containsString="0" containsNumber="1" minValue="-5.8986192200000005" maxValue="2.3013400100000001"/>
    </cacheField>
    <cacheField name="X5" numFmtId="0">
      <sharedItems containsSemiMixedTypes="0" containsString="0" containsNumber="1" minValue="-1.57029318" maxValue="3.95902968"/>
    </cacheField>
    <cacheField name="X6" numFmtId="0">
      <sharedItems containsSemiMixedTypes="0" containsString="0" containsNumber="1" minValue="-1.8263156999999999" maxValue="3.2478882800000002"/>
    </cacheField>
    <cacheField name="X7" numFmtId="0">
      <sharedItems containsSemiMixedTypes="0" containsString="0" containsNumber="1" minValue="-3.39151384" maxValue="1.3988285900000001"/>
    </cacheField>
    <cacheField name="X8" numFmtId="0">
      <sharedItems containsSemiMixedTypes="0" containsString="0" containsNumber="1" minValue="-0.6227357560000002" maxValue="6.41815391"/>
    </cacheField>
    <cacheField name="X9" numFmtId="0">
      <sharedItems containsSemiMixedTypes="0" containsString="0" containsNumber="1" minValue="-1.01159789" maxValue="4.0364924100000001"/>
    </cacheField>
    <cacheField name="Расстояние" numFmtId="0">
      <sharedItems containsSemiMixedTypes="0" containsString="0" containsNumber="1" minValue="0.5185946554423545" maxValue="85.305319353169338"/>
    </cacheField>
    <cacheField name="Метод Уорда" numFmtId="0">
      <sharedItems containsSemiMixedTypes="0" containsString="0" containsNumber="1" containsInteger="1" minValue="1" maxValue="6"/>
    </cacheField>
    <cacheField name="МГК Уорд2" numFmtId="0">
      <sharedItems containsSemiMixedTypes="0" containsString="0" containsNumber="1" containsInteger="1" minValue="1" maxValue="6"/>
    </cacheField>
    <cacheField name="МГК Уорд3" numFmtId="0">
      <sharedItems containsSemiMixedTypes="0" containsString="0" containsNumber="1" containsInteger="1" minValue="1" maxValue="6"/>
    </cacheField>
    <cacheField name="К-средних" numFmtId="1">
      <sharedItems containsSemiMixedTypes="0" containsString="0" containsNumber="1" containsInteger="1" minValue="1" maxValue="6"/>
    </cacheField>
    <cacheField name="МГК К-средних2" numFmtId="1">
      <sharedItems containsSemiMixedTypes="0" containsString="0" containsNumber="1" containsInteger="1" minValue="1" maxValue="6"/>
    </cacheField>
    <cacheField name="МГК К-средних3" numFmtId="1">
      <sharedItems containsSemiMixedTypes="0" containsString="0" containsNumber="1" containsInteger="1" minValue="1" maxValue="6" count="6">
        <n v="6"/>
        <n v="2"/>
        <n v="4"/>
        <n v="3"/>
        <n v="5"/>
        <n v="1"/>
      </sharedItems>
    </cacheField>
    <cacheField name="factor1" numFmtId="166">
      <sharedItems containsSemiMixedTypes="0" containsString="0" containsNumber="1" minValue="-4.1115007842625717" maxValue="1.6919256628502437"/>
    </cacheField>
    <cacheField name="factor2" numFmtId="166">
      <sharedItems containsSemiMixedTypes="0" containsString="0" containsNumber="1" minValue="-2.5413616705374751" maxValue="3.8251823596980756"/>
    </cacheField>
    <cacheField name="factor3" numFmtId="0">
      <sharedItems containsSemiMixedTypes="0" containsString="0" containsNumber="1" minValue="-4.3857600000000003" maxValue="3.022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s v="Алтайский край"/>
    <n v="0.55090869600000014"/>
    <n v="-0.45635441700000007"/>
    <n v="-0.6250299960000002"/>
    <n v="-0.35447070100000011"/>
    <n v="1.07777799"/>
    <n v="1.05152146"/>
    <n v="0.61094332300000009"/>
    <n v="-0.29463985199999998"/>
    <n v="-0.81647953400000006"/>
    <n v="4.4220777108903544"/>
    <n v="3"/>
    <n v="6"/>
    <n v="2"/>
    <n v="6"/>
    <n v="4"/>
    <x v="0"/>
    <n v="9.7015606947291028E-2"/>
    <n v="-1.3790838061391872"/>
    <n v="-0.51902999999999999"/>
  </r>
  <r>
    <s v="Амурская область"/>
    <n v="0.86494914300000014"/>
    <n v="0.76717947500000006"/>
    <n v="0.19902254999999999"/>
    <n v="0.24120712700000002"/>
    <n v="2.1427432500000001"/>
    <n v="1.16984964"/>
    <n v="0.51639709099999997"/>
    <n v="0.14357609100000002"/>
    <n v="8.6356241200000017E-2"/>
    <n v="7.6891264854894121"/>
    <n v="3"/>
    <n v="3"/>
    <n v="2"/>
    <n v="6"/>
    <n v="5"/>
    <x v="0"/>
    <n v="-0.99628039327482265"/>
    <n v="-1.3075269440795558"/>
    <n v="-0.13350000000000001"/>
  </r>
  <r>
    <s v="Архангельская область"/>
    <n v="-0.26222547500000004"/>
    <n v="0.50656151299999996"/>
    <n v="0.28967895400000004"/>
    <n v="-0.60635344000000002"/>
    <n v="-0.35580705200000001"/>
    <n v="0.443996059"/>
    <n v="4.3665930499999998E-2"/>
    <n v="0.12341808899999999"/>
    <n v="1.2361214600000001"/>
    <n v="2.6458113170945934"/>
    <n v="4"/>
    <n v="6"/>
    <n v="6"/>
    <n v="1"/>
    <n v="2"/>
    <x v="1"/>
    <n v="-0.35914194159566309"/>
    <n v="0.35184980141607913"/>
    <n v="-0.34688000000000008"/>
  </r>
  <r>
    <s v="Астраханская область"/>
    <n v="0.18843547200000002"/>
    <n v="1.4316352000000001"/>
    <n v="-0.53047820000000001"/>
    <n v="2.8875962200000001E-2"/>
    <n v="-0.69575170600000014"/>
    <n v="-4.5191598200000009E-2"/>
    <n v="-0.27148817700000011"/>
    <n v="-0.13616546500000001"/>
    <n v="-0.39206955399999999"/>
    <n v="3.0994063306731539"/>
    <n v="4"/>
    <n v="6"/>
    <n v="3"/>
    <n v="1"/>
    <n v="2"/>
    <x v="1"/>
    <n v="7.7278978384001829E-2"/>
    <n v="0.1020106114315189"/>
    <n v="0.64160000000000017"/>
  </r>
  <r>
    <s v="Белгородская область"/>
    <n v="-1.15407902"/>
    <n v="-0.78081118999999999"/>
    <n v="1.0768861199999997E-2"/>
    <n v="0.64214542200000024"/>
    <n v="-0.3687685810000001"/>
    <n v="-0.84534904000000011"/>
    <n v="0.32730462700000013"/>
    <n v="-0.15055670700000001"/>
    <n v="0.32079223000000001"/>
    <n v="3.437339772532062"/>
    <n v="2"/>
    <n v="2"/>
    <n v="3"/>
    <n v="1"/>
    <n v="2"/>
    <x v="1"/>
    <n v="0.43120435161744569"/>
    <n v="0.58887257361404732"/>
    <n v="0.26857000000000003"/>
  </r>
  <r>
    <s v="Брянская область"/>
    <n v="-0.65448401600000017"/>
    <n v="-0.74824714000000003"/>
    <n v="-0.28988460300000013"/>
    <n v="-7.8451836599999991E-2"/>
    <n v="0.23564174300000001"/>
    <n v="2.43482291E-2"/>
    <n v="0.76852037699999998"/>
    <n v="-0.45650881400000004"/>
    <n v="-0.72626944700000007"/>
    <n v="2.4610219279322245"/>
    <n v="4"/>
    <n v="6"/>
    <n v="6"/>
    <n v="1"/>
    <n v="3"/>
    <x v="1"/>
    <n v="0.60189653666910237"/>
    <n v="-0.44867048138001298"/>
    <n v="-7.5950000000000004E-2"/>
  </r>
  <r>
    <s v="Владимирская область"/>
    <n v="5.6458564200000005E-2"/>
    <n v="-1.1525475000000001"/>
    <n v="-0.47927149700000005"/>
    <n v="0.49420097300000004"/>
    <n v="0.31110204900000005"/>
    <n v="-0.30566418000000006"/>
    <n v="1.1782207200000001"/>
    <n v="-0.43656900400000004"/>
    <n v="-0.6336709060000002"/>
    <n v="3.976039532326312"/>
    <n v="4"/>
    <n v="6"/>
    <n v="6"/>
    <n v="1"/>
    <n v="3"/>
    <x v="1"/>
    <n v="0.54747773825033497"/>
    <n v="-0.76866110019871148"/>
    <n v="0.26268999999999998"/>
  </r>
  <r>
    <s v="Волгоградская область"/>
    <n v="0.25822063000000001"/>
    <n v="-0.23094782700000002"/>
    <n v="-0.55420468099999998"/>
    <n v="2.3567105300000002E-2"/>
    <n v="-0.24405616500000002"/>
    <n v="-6.6633500800000009E-2"/>
    <n v="0.42185085900000008"/>
    <n v="-0.31977691100000011"/>
    <n v="-0.127134839"/>
    <n v="0.78809515163802812"/>
    <n v="4"/>
    <n v="6"/>
    <n v="6"/>
    <n v="1"/>
    <n v="3"/>
    <x v="1"/>
    <n v="0.29681885574879985"/>
    <n v="-0.35605710184844064"/>
    <n v="0.14214000000000002"/>
  </r>
  <r>
    <s v="Вологодская область"/>
    <n v="-0.5397479730000001"/>
    <n v="-1.20174542"/>
    <n v="-0.224300361"/>
    <n v="-0.35124263300000003"/>
    <n v="-9.8106605000000013E-2"/>
    <n v="0.32458597900000014"/>
    <n v="0.32730462700000013"/>
    <n v="0.83433717200000002"/>
    <n v="0.17031960100000001"/>
    <n v="2.8564385340209086"/>
    <n v="4"/>
    <n v="6"/>
    <n v="6"/>
    <n v="1"/>
    <n v="2"/>
    <x v="1"/>
    <n v="0.1978313474809798"/>
    <n v="7.0743508819657325E-2"/>
    <n v="-0.93514000000000008"/>
  </r>
  <r>
    <s v="Воронежская область"/>
    <n v="-0.40097173300000005"/>
    <n v="0.43369987600000004"/>
    <n v="-4.3270854500000004E-2"/>
    <n v="0.16396918200000005"/>
    <n v="-0.41078863800000004"/>
    <n v="-0.59806743899999992"/>
    <n v="0.64245873400000009"/>
    <n v="-0.41054585700000001"/>
    <n v="-0.49532427600000006"/>
    <n v="1.7307114036105609"/>
    <n v="4"/>
    <n v="6"/>
    <n v="3"/>
    <n v="1"/>
    <n v="2"/>
    <x v="1"/>
    <n v="0.40771088055767812"/>
    <n v="6.9358092629731485E-2"/>
    <n v="0.74777000000000016"/>
  </r>
  <r>
    <s v="г. Москва"/>
    <n v="-1.0192830900000001"/>
    <n v="2.1755469999999999"/>
    <n v="3.1583875300000002"/>
    <n v="1.38391617"/>
    <n v="-1.3690969399999999"/>
    <n v="-1.52699959"/>
    <n v="-0.83876557000000007"/>
    <n v="-0.61582333300000014"/>
    <n v="-0.22598010700000001"/>
    <n v="23.00256576976285"/>
    <n v="1"/>
    <n v="5"/>
    <n v="5"/>
    <n v="4"/>
    <n v="1"/>
    <x v="2"/>
    <n v="-0.46156418659360093"/>
    <n v="2.1614619606975132"/>
    <n v="2.4613499999999999"/>
  </r>
  <r>
    <s v="г. Санкт-Петербург"/>
    <n v="-0.16202662399999998"/>
    <n v="4.1277434099999999"/>
    <n v="1.1698959799999999"/>
    <n v="1.3105085600000002"/>
    <n v="-1.03724003"/>
    <n v="-1.4950057800000001"/>
    <n v="-0.30300358700000007"/>
    <n v="-0.58146073399999987"/>
    <n v="-0.53978627400000001"/>
    <n v="24.18279371843159"/>
    <n v="1"/>
    <n v="5"/>
    <n v="5"/>
    <n v="4"/>
    <n v="2"/>
    <x v="2"/>
    <n v="-0.47723948891846585"/>
    <n v="1.1969595534550512"/>
    <n v="3.02217"/>
  </r>
  <r>
    <s v="г. Севастополь"/>
    <n v="-0.57799261400000013"/>
    <n v="-0.55388955600000012"/>
    <n v="-0.19349134900000003"/>
    <n v="-1.35720449"/>
    <n v="-0.65181104400000012"/>
    <n v="-0.50857742699999997"/>
    <n v="-0.17694194500000004"/>
    <n v="-0.57897080800000011"/>
    <n v="-0.64781790500000003"/>
    <n v="3.9900043548223989"/>
    <n v="2"/>
    <n v="2"/>
    <n v="3"/>
    <n v="1"/>
    <n v="2"/>
    <x v="3"/>
    <n v="0.90711565466279476"/>
    <n v="0.31784690224335077"/>
    <n v="-0.48163"/>
  </r>
  <r>
    <s v="Еврейская автономная область"/>
    <n v="2.56450676"/>
    <n v="-1.02274558"/>
    <n v="-0.32869687600000008"/>
    <n v="-0.117514409"/>
    <n v="1.2441365200000001"/>
    <n v="1.0863706900000001"/>
    <n v="0.42185085900000008"/>
    <n v="-0.15996391000000004"/>
    <n v="-0.19695120000000002"/>
    <n v="10.714968046217043"/>
    <n v="3"/>
    <n v="3"/>
    <n v="2"/>
    <n v="6"/>
    <n v="5"/>
    <x v="0"/>
    <n v="-0.49624795297689805"/>
    <n v="-1.8133590482771798"/>
    <n v="-0.53564000000000012"/>
  </r>
  <r>
    <s v="Забайкальский край"/>
    <n v="1.0413038699999999"/>
    <n v="0.44120217"/>
    <n v="-0.39966384199999999"/>
    <n v="-0.11844761199999998"/>
    <n v="1.5923968799999999"/>
    <n v="2.4337952500000002"/>
    <n v="-0.30300358700000007"/>
    <n v="-5.2456007700000008E-2"/>
    <n v="-0.28422164999999999"/>
    <n v="10.087166021861131"/>
    <n v="3"/>
    <n v="3"/>
    <n v="2"/>
    <n v="6"/>
    <n v="5"/>
    <x v="0"/>
    <n v="-0.79972991471618504"/>
    <n v="-1.6000753926298517"/>
    <n v="-0.81874000000000013"/>
  </r>
  <r>
    <s v="Ивановская область"/>
    <n v="-0.14656224500000004"/>
    <n v="-0.25626855399999998"/>
    <n v="-0.45412851000000004"/>
    <n v="0.55917623700000008"/>
    <n v="9.1647648400000004E-2"/>
    <n v="-0.19111329400000002"/>
    <n v="0.9891282520000001"/>
    <n v="-0.52532097700000002"/>
    <n v="-0.86884180400000022"/>
    <n v="2.6602113220702166"/>
    <n v="4"/>
    <n v="6"/>
    <n v="6"/>
    <n v="1"/>
    <n v="3"/>
    <x v="1"/>
    <n v="0.499123041311414"/>
    <n v="-0.62557478582149451"/>
    <n v="0.61682000000000015"/>
  </r>
  <r>
    <s v="Иркутская область"/>
    <n v="0.72629988800000012"/>
    <n v="0.11034048999999999"/>
    <n v="-0.36248055200000007"/>
    <n v="-0.36638960400000009"/>
    <n v="1.13749704"/>
    <n v="0.82802118800000002"/>
    <n v="0.13821216300000003"/>
    <n v="0.59848643099999987"/>
    <n v="0.90614729300000008"/>
    <n v="3.9832301734643734"/>
    <n v="3"/>
    <n v="3"/>
    <n v="2"/>
    <n v="6"/>
    <n v="5"/>
    <x v="0"/>
    <n v="-0.71486750621186823"/>
    <n v="-0.67096553036924511"/>
    <n v="-0.79742000000000002"/>
  </r>
  <r>
    <s v="Кабардино-Балкарская Республика"/>
    <n v="-0.55393428200000006"/>
    <n v="-4.46263836E-2"/>
    <n v="-0.76009387300000009"/>
    <n v="0.235663765"/>
    <n v="-1.3837658400000001"/>
    <n v="-1.30906667"/>
    <n v="-1.4375583700000001"/>
    <n v="-0.61996214499999991"/>
    <n v="-0.90228016599999994"/>
    <n v="7.8356148819137621"/>
    <n v="2"/>
    <n v="2"/>
    <n v="3"/>
    <n v="2"/>
    <n v="2"/>
    <x v="3"/>
    <n v="0.97389886087875499"/>
    <n v="1.0003072763270096"/>
    <n v="0.49872"/>
  </r>
  <r>
    <s v="Калининградская область"/>
    <n v="-0.60205588100000007"/>
    <n v="-0.22891606500000003"/>
    <n v="-0.22458366199999999"/>
    <n v="0.33421129700000007"/>
    <n v="-0.67470159400000018"/>
    <n v="-0.45248631600000006"/>
    <n v="-0.42906523000000002"/>
    <n v="-0.54680031400000007"/>
    <n v="-0.65755545000000015"/>
    <n v="2.152441693175648"/>
    <n v="2"/>
    <n v="2"/>
    <n v="3"/>
    <n v="1"/>
    <n v="2"/>
    <x v="1"/>
    <n v="0.60169866405726979"/>
    <n v="0.3721606244686787"/>
    <n v="0.36375000000000002"/>
  </r>
  <r>
    <s v="Калужская область"/>
    <n v="-0.19457056299999997"/>
    <n v="-0.61781385500000008"/>
    <n v="-1.7490439700000002E-2"/>
    <n v="0.44366227100000005"/>
    <n v="0.12677534900000001"/>
    <n v="-0.21615131400000001"/>
    <n v="0.86306660899999998"/>
    <n v="-0.522673885"/>
    <n v="-0.28752874100000009"/>
    <n v="1.7802319080752231"/>
    <n v="4"/>
    <n v="6"/>
    <n v="6"/>
    <n v="1"/>
    <n v="3"/>
    <x v="1"/>
    <n v="0.33081687833739798"/>
    <n v="-0.38963117026224997"/>
    <n v="0.38017000000000006"/>
  </r>
  <r>
    <s v="Камчатский край"/>
    <n v="2.05135545"/>
    <n v="0.39721450000000003"/>
    <n v="1.6066048700000002"/>
    <n v="1.34918081"/>
    <n v="0.33419131900000004"/>
    <n v="0.6262863689999999"/>
    <n v="-0.55512687300000008"/>
    <n v="-8.3550149900000009E-2"/>
    <n v="0.49790531199999999"/>
    <n v="9.8342812328732752"/>
    <n v="6"/>
    <n v="4"/>
    <n v="5"/>
    <n v="5"/>
    <n v="5"/>
    <x v="4"/>
    <n v="-1.2926968853335867"/>
    <n v="-0.28945600112706393"/>
    <n v="0.85439000000000009"/>
  </r>
  <r>
    <s v="Карачаево-Черкесская Республика"/>
    <n v="-9.4777426499999998E-2"/>
    <n v="-0.61147809400000008"/>
    <n v="-0.97313642199999995"/>
    <n v="-1.0348495600000001"/>
    <n v="-1.1040294500000001"/>
    <n v="-0.617067755"/>
    <n v="-1.2169505"/>
    <n v="-0.48743590100000006"/>
    <n v="-0.74078390100000002"/>
    <n v="6.2677730331803758"/>
    <n v="2"/>
    <n v="2"/>
    <n v="3"/>
    <n v="2"/>
    <n v="2"/>
    <x v="3"/>
    <n v="0.9994246955337307"/>
    <n v="0.48428840762846631"/>
    <n v="-0.54115000000000002"/>
  </r>
  <r>
    <s v="Кемеровская область"/>
    <n v="0.59504784899999996"/>
    <n v="-0.37792280000000011"/>
    <n v="-0.51390507600000013"/>
    <n v="-0.46209869400000003"/>
    <n v="1.29590804"/>
    <n v="1.0397957200000001"/>
    <n v="0.54791250199999997"/>
    <n v="2.1132248000000002"/>
    <n v="0.24711759700000002"/>
    <n v="8.5620882749084579"/>
    <n v="3"/>
    <n v="3"/>
    <n v="2"/>
    <n v="6"/>
    <n v="5"/>
    <x v="0"/>
    <n v="-0.71518290050926281"/>
    <n v="-0.72561887931227198"/>
    <n v="-1.3610800000000001"/>
  </r>
  <r>
    <s v="Кировская область"/>
    <n v="0.35955195500000003"/>
    <n v="0.18589177899999998"/>
    <n v="-0.60179929300000023"/>
    <n v="4.4570750999999999E-2"/>
    <n v="-8.0883033399999998E-2"/>
    <n v="0.6459414950000002"/>
    <n v="0.70548955600000007"/>
    <n v="-0.32409732500000005"/>
    <n v="-0.33235819300000013"/>
    <n v="1.6649813404296565"/>
    <n v="4"/>
    <n v="6"/>
    <n v="6"/>
    <n v="1"/>
    <n v="4"/>
    <x v="1"/>
    <n v="0.14086715969635644"/>
    <n v="-0.78343149802668788"/>
    <n v="0.17506000000000002"/>
  </r>
  <r>
    <s v="Костромская область"/>
    <n v="0.966609249"/>
    <n v="-1.1238226600000001"/>
    <n v="-0.48932869200000012"/>
    <n v="-0.21119770100000002"/>
    <n v="-0.873272249"/>
    <n v="0.21166235100000003"/>
    <n v="0.67397414500000008"/>
    <n v="-0.31330207100000013"/>
    <n v="-0.445534188"/>
    <n v="4.0396632686615463"/>
    <n v="4"/>
    <n v="6"/>
    <n v="6"/>
    <n v="1"/>
    <n v="3"/>
    <x v="1"/>
    <n v="0.52924567725623284"/>
    <n v="-0.62952083755822752"/>
    <n v="-5.6279999999999997E-2"/>
  </r>
  <r>
    <s v="Краснодарский край"/>
    <n v="-0.92217686700000001"/>
    <n v="-0.32415716200000005"/>
    <n v="0.29385764700000006"/>
    <n v="-0.23025800500000002"/>
    <n v="-0.57098915500000003"/>
    <n v="-1.10544262"/>
    <n v="-5.0880301600000004E-2"/>
    <n v="-0.31236048900000013"/>
    <n v="-0.59453699899999979"/>
    <n v="3.0965232306825028"/>
    <n v="2"/>
    <n v="2"/>
    <n v="3"/>
    <n v="1"/>
    <n v="2"/>
    <x v="3"/>
    <n v="0.68616272048187266"/>
    <n v="0.72103710656344422"/>
    <n v="0.27227000000000001"/>
  </r>
  <r>
    <s v="Красноярский край"/>
    <n v="-0.23311808700000003"/>
    <n v="0.23643606900000003"/>
    <n v="1.0131433399999999E-2"/>
    <n v="0.10942301500000001"/>
    <n v="0.70935765400000006"/>
    <n v="0.41285539500000007"/>
    <n v="-0.113911123"/>
    <n v="3.3264467799999999"/>
    <n v="1.8437075200000002"/>
    <n v="15.27344130185713"/>
    <n v="6"/>
    <n v="4"/>
    <n v="2"/>
    <n v="3"/>
    <n v="6"/>
    <x v="0"/>
    <n v="-1.3432750504171485"/>
    <n v="0.76428383859404159"/>
    <n v="-1.3005500000000001"/>
  </r>
  <r>
    <s v="Курганская область"/>
    <n v="0.30479711100000001"/>
    <n v="-1.9201118799999999"/>
    <n v="-0.76696392899999988"/>
    <n v="-1.0098438199999999"/>
    <n v="-0.29358819700000011"/>
    <n v="1.38645314"/>
    <n v="0.89458201999999987"/>
    <n v="-0.41933017200000006"/>
    <n v="-0.5713873639999999"/>
    <n v="8.6987937612761126"/>
    <n v="4"/>
    <n v="6"/>
    <n v="2"/>
    <n v="1"/>
    <n v="3"/>
    <x v="0"/>
    <n v="0.72920958093201138"/>
    <n v="-1.1898668441760378"/>
    <n v="-1.1771400000000001"/>
  </r>
  <r>
    <s v="Курская область"/>
    <n v="0.22176940000000003"/>
    <n v="0.49741329500000003"/>
    <n v="-0.20560247800000001"/>
    <n v="0.26266816000000004"/>
    <n v="-0.270744922"/>
    <n v="-0.15237394300000001"/>
    <n v="0.89458201999999987"/>
    <n v="-0.41796724600000001"/>
    <n v="-0.46170218700000004"/>
    <n v="1.692531743943203"/>
    <n v="4"/>
    <n v="6"/>
    <n v="6"/>
    <n v="1"/>
    <n v="4"/>
    <x v="1"/>
    <n v="0.2197796140665107"/>
    <n v="-0.41983389764272805"/>
    <n v="0.77393000000000001"/>
  </r>
  <r>
    <s v="Ленинградская область"/>
    <n v="-1.9931172399999999"/>
    <n v="-1.1788691099999999"/>
    <n v="3.2583058400000003E-2"/>
    <n v="0.27180940800000003"/>
    <n v="-0.52141541700000005"/>
    <n v="-0.91351680999999996"/>
    <n v="0.16972757299999999"/>
    <n v="-0.13823100300000002"/>
    <n v="0.70147512099999998"/>
    <n v="7.0835603258814048"/>
    <n v="2"/>
    <n v="2"/>
    <n v="3"/>
    <n v="1"/>
    <n v="2"/>
    <x v="3"/>
    <n v="0.6291086649162374"/>
    <n v="1.0126670525904331"/>
    <n v="-0.19128000000000001"/>
  </r>
  <r>
    <s v="Липецкая область"/>
    <n v="-5.439779740000001E-2"/>
    <n v="-0.67718230200000007"/>
    <n v="-3.2788707799999997E-2"/>
    <n v="0.54711406799999995"/>
    <n v="-0.6962000370000001"/>
    <n v="-0.44743066300000006"/>
    <n v="1.02064366"/>
    <n v="0.6473061160000001"/>
    <n v="7.1697904500000013E-3"/>
    <n v="2.9076026778085762"/>
    <n v="4"/>
    <n v="6"/>
    <n v="3"/>
    <n v="1"/>
    <n v="2"/>
    <x v="1"/>
    <n v="0.21844639996886506"/>
    <n v="0.11566355192445231"/>
    <n v="0.32483000000000006"/>
  </r>
  <r>
    <s v="Магаданская область"/>
    <n v="2.0515562799999998"/>
    <n v="1.4755782399999999"/>
    <n v="2.7037598300000001"/>
    <n v="2.3013400100000001"/>
    <n v="0.78890897999999998"/>
    <n v="0.4543237730000001"/>
    <n v="-0.61815769500000006"/>
    <n v="0.64875811400000016"/>
    <n v="2.49777658"/>
    <n v="26.863378711030926"/>
    <n v="6"/>
    <n v="4"/>
    <n v="5"/>
    <n v="5"/>
    <n v="6"/>
    <x v="4"/>
    <n v="-2.5802187479126815"/>
    <n v="0.42341509461406562"/>
    <n v="1.3342000000000001"/>
  </r>
  <r>
    <s v="Московская область"/>
    <n v="-0.12076246100000002"/>
    <n v="-0.23517829700000001"/>
    <n v="1.0168424700000001"/>
    <n v="0.46890438900000009"/>
    <n v="-0.14977904900000003"/>
    <n v="-1.0257050999999999"/>
    <n v="4.3665930499999998E-2"/>
    <n v="-0.52052446799999996"/>
    <n v="-0.127869749"/>
    <n v="2.6874401624115434"/>
    <n v="2"/>
    <n v="6"/>
    <n v="3"/>
    <n v="1"/>
    <n v="2"/>
    <x v="1"/>
    <n v="0.10134034268705497"/>
    <n v="0.49765017664745337"/>
    <n v="0.75067000000000017"/>
  </r>
  <r>
    <s v="Мурманская область"/>
    <n v="1.52750231"/>
    <n v="0.3297087010000001"/>
    <n v="0.96790217599999995"/>
    <n v="1.2195716999999999"/>
    <n v="-7.6837770400000019E-2"/>
    <n v="-0.32589588000000008"/>
    <n v="-0.33451899800000012"/>
    <n v="0.58390230199999993"/>
    <n v="2.4658080400000002"/>
    <n v="11.511327203660986"/>
    <n v="6"/>
    <n v="4"/>
    <n v="5"/>
    <n v="5"/>
    <n v="6"/>
    <x v="4"/>
    <n v="-1.4139965723905936"/>
    <n v="0.51819220500020502"/>
    <n v="0.55420000000000003"/>
  </r>
  <r>
    <s v="Нижегородская область"/>
    <n v="0.41445178400000005"/>
    <n v="5.1903114000000007E-2"/>
    <n v="6.7712414900000004E-2"/>
    <n v="0.83597702800000007"/>
    <n v="-8.9696973400000019E-2"/>
    <n v="-0.3146745070000001"/>
    <n v="0.89458201999999987"/>
    <n v="-0.46413247800000001"/>
    <n v="0.10730114900000001"/>
    <n v="2.0121818535188827"/>
    <n v="4"/>
    <n v="6"/>
    <n v="6"/>
    <n v="1"/>
    <n v="4"/>
    <x v="1"/>
    <n v="-2.2025016656985311E-2"/>
    <n v="-0.36584610581524141"/>
    <n v="0.8966400000000001"/>
  </r>
  <r>
    <s v="Новгородская область"/>
    <n v="-0.20545110100000002"/>
    <n v="-0.54684608600000006"/>
    <n v="-0.45476593799999998"/>
    <n v="2.4371884400000002E-2"/>
    <n v="-0.92349761400000008"/>
    <n v="0.27347601700000007"/>
    <n v="1.1782207200000001"/>
    <n v="-0.15633962000000001"/>
    <n v="-0.44792264200000004"/>
    <n v="3.0895746536777802"/>
    <n v="4"/>
    <n v="6"/>
    <n v="6"/>
    <n v="1"/>
    <n v="3"/>
    <x v="1"/>
    <n v="0.60184560923670904"/>
    <n v="-0.38523806380467435"/>
    <n v="0.19909000000000002"/>
  </r>
  <r>
    <s v="Новосибирская область"/>
    <n v="0.82307184500000008"/>
    <n v="0.77311657599999994"/>
    <n v="-7.9745892000000013E-2"/>
    <n v="0.16530265299999999"/>
    <n v="0.122408002"/>
    <n v="-0.55280527200000018"/>
    <n v="0.264273806"/>
    <n v="-0.3740548620000001"/>
    <n v="-0.80968162500000007"/>
    <n v="2.4947602822292718"/>
    <n v="4"/>
    <n v="6"/>
    <n v="6"/>
    <n v="1"/>
    <n v="4"/>
    <x v="1"/>
    <n v="6.8562231769659976E-2"/>
    <n v="-0.37574496260955614"/>
    <n v="0.84131"/>
  </r>
  <r>
    <s v="Омская область"/>
    <n v="-0.19336178800000001"/>
    <n v="0.34340643000000004"/>
    <n v="-0.37784964500000007"/>
    <n v="0.45869398"/>
    <n v="1.2368805199999999E-2"/>
    <n v="-0.246623377"/>
    <n v="0.32730462700000013"/>
    <n v="-0.28838096500000016"/>
    <n v="-0.176190019"/>
    <n v="0.79079817890609083"/>
    <n v="4"/>
    <n v="6"/>
    <n v="3"/>
    <n v="1"/>
    <n v="4"/>
    <x v="1"/>
    <n v="0.15246195691273778"/>
    <n v="-0.1452114193237789"/>
    <n v="0.50770999999999999"/>
  </r>
  <r>
    <s v="Оренбургская область"/>
    <n v="-0.43974516900000005"/>
    <n v="-0.14694990400000005"/>
    <n v="-0.56447435200000007"/>
    <n v="-0.3332288570000001"/>
    <n v="-7.9039712300000009E-2"/>
    <n v="0.32313665900000005"/>
    <n v="0.54791250199999997"/>
    <n v="0.29907082900000009"/>
    <n v="-0.30038964900000009"/>
    <n v="1.2351928416018672"/>
    <n v="4"/>
    <n v="6"/>
    <n v="6"/>
    <n v="1"/>
    <n v="3"/>
    <x v="1"/>
    <n v="0.29853371547842722"/>
    <n v="-0.25238516714871334"/>
    <n v="-0.33175000000000004"/>
  </r>
  <r>
    <s v="Орловская область"/>
    <n v="-0.43967382200000005"/>
    <n v="-0.25300841100000004"/>
    <n v="-0.41404138100000004"/>
    <n v="-0.33624574200000001"/>
    <n v="-1.0394203399999999"/>
    <n v="-0.81291631799999997"/>
    <n v="1.14670531"/>
    <n v="-0.46735945000000001"/>
    <n v="-0.80435353399999998"/>
    <n v="4.4633879047130822"/>
    <n v="4"/>
    <n v="2"/>
    <n v="3"/>
    <n v="1"/>
    <n v="3"/>
    <x v="1"/>
    <n v="0.97349830647248503"/>
    <n v="-4.4552360345436887E-3"/>
    <n v="0.55399000000000009"/>
  </r>
  <r>
    <s v="Пензенская область"/>
    <n v="-0.25338034200000004"/>
    <n v="-0.28551124"/>
    <n v="-0.60704036600000011"/>
    <n v="0.19982298600000001"/>
    <n v="-0.55054154"/>
    <n v="-0.15581299900000004"/>
    <n v="0.92609743100000008"/>
    <n v="-0.52302812700000001"/>
    <n v="-0.79976035300000003"/>
    <n v="2.6523506711472504"/>
    <n v="4"/>
    <n v="6"/>
    <n v="6"/>
    <n v="1"/>
    <n v="3"/>
    <x v="1"/>
    <n v="0.70772231213251735"/>
    <n v="-0.41712017606820895"/>
    <n v="0.48502000000000006"/>
  </r>
  <r>
    <s v="Пермский край"/>
    <n v="-0.76424257600000001"/>
    <n v="0.24487212799999999"/>
    <n v="-0.17521841700000004"/>
    <n v="-0.37310642300000008"/>
    <n v="0.27102737300000007"/>
    <n v="0.23623633500000005"/>
    <n v="0.32730462700000013"/>
    <n v="-0.14860606900000001"/>
    <n v="9.1500604599999993E-2"/>
    <n v="1.0807868568844508"/>
    <n v="4"/>
    <n v="6"/>
    <n v="6"/>
    <n v="1"/>
    <n v="4"/>
    <x v="1"/>
    <n v="0.11931987071515326"/>
    <n v="-7.4261715906932119E-2"/>
    <n v="-0.21947000000000003"/>
  </r>
  <r>
    <s v="Приморский край"/>
    <n v="1.0287326299999999"/>
    <n v="0.31177645600000004"/>
    <n v="0.32686224500000011"/>
    <n v="0.57829011400000008"/>
    <n v="1.45263919"/>
    <n v="0.19980724100000002"/>
    <n v="0.264273806"/>
    <n v="-0.23160984600000001"/>
    <n v="-0.184641473"/>
    <n v="3.9044135542429164"/>
    <n v="3"/>
    <n v="3"/>
    <n v="6"/>
    <n v="6"/>
    <n v="5"/>
    <x v="1"/>
    <n v="-0.60456748791107517"/>
    <n v="-0.87620693366592817"/>
    <n v="0.37780000000000008"/>
  </r>
  <r>
    <s v="Псковская область"/>
    <n v="0.81818884400000003"/>
    <n v="-1.5752472399999999"/>
    <n v="-0.44286728500000005"/>
    <n v="0.11413606300000001"/>
    <n v="-0.68735178399999997"/>
    <n v="-1.9735421600000004E-2"/>
    <n v="1.3988285900000001"/>
    <n v="-0.37134855800000005"/>
    <n v="-0.67886781300000021"/>
    <n v="6.3883199693775703"/>
    <n v="4"/>
    <n v="6"/>
    <n v="6"/>
    <n v="1"/>
    <n v="3"/>
    <x v="1"/>
    <n v="0.70206926528787028"/>
    <n v="-0.86742330466498607"/>
    <n v="0.17135"/>
  </r>
  <r>
    <s v="Республика Адыгея"/>
    <n v="-1.3132079299999999"/>
    <n v="-0.91567818700000003"/>
    <n v="-0.62056800200000006"/>
    <n v="-1.34373392"/>
    <n v="-0.98652477599999999"/>
    <n v="-0.915733397"/>
    <n v="-0.42906523000000002"/>
    <n v="-0.56488370700000001"/>
    <n v="-0.77587580800000011"/>
    <n v="7.6706797344825199"/>
    <n v="2"/>
    <n v="2"/>
    <n v="3"/>
    <n v="2"/>
    <n v="2"/>
    <x v="3"/>
    <n v="1.3388297596221517"/>
    <n v="0.70980689951529752"/>
    <n v="-0.62221000000000004"/>
  </r>
  <r>
    <s v="Республика Алтай"/>
    <n v="-0.94045776199999997"/>
    <n v="-0.29632519900000009"/>
    <n v="-0.16969404300000002"/>
    <n v="-1.2688287"/>
    <n v="0.62791673100000001"/>
    <n v="2.9814616999999997"/>
    <n v="-0.99634262299999998"/>
    <n v="-0.50037915499999996"/>
    <n v="-0.42458928000000007"/>
    <n v="13.317739030526104"/>
    <n v="3"/>
    <n v="6"/>
    <n v="2"/>
    <n v="6"/>
    <n v="4"/>
    <x v="0"/>
    <n v="-2.3676222334544833E-2"/>
    <n v="-0.75345327533556528"/>
    <n v="-1.8238400000000001"/>
  </r>
  <r>
    <s v="Республика Башкортостан"/>
    <n v="-0.38956912800000004"/>
    <n v="-0.35449884100000006"/>
    <n v="-0.77992496200000005"/>
    <n v="-0.55372516300000008"/>
    <n v="-5.6550631100000005E-2"/>
    <n v="0.21123962700000001"/>
    <n v="0.13821216300000003"/>
    <n v="-0.14684848700000006"/>
    <n v="6.0450697000000005E-2"/>
    <n v="1.2844695569217346"/>
    <n v="4"/>
    <n v="6"/>
    <n v="6"/>
    <n v="1"/>
    <n v="3"/>
    <x v="1"/>
    <n v="0.38170628351566038"/>
    <n v="-0.19907125772646839"/>
    <n v="-0.53652999999999995"/>
  </r>
  <r>
    <s v="Республика Дагестан"/>
    <n v="-1.18765589"/>
    <n v="-0.74398972400000007"/>
    <n v="-0.46723119299999999"/>
    <n v="-1.4145259800000001"/>
    <n v="-1.38173474"/>
    <n v="-1.7202036999999999"/>
    <n v="-2.6036285700000001"/>
    <n v="-0.6227357560000002"/>
    <n v="-0.98697843400000007"/>
    <n v="17.192335601609809"/>
    <n v="5"/>
    <n v="1"/>
    <n v="4"/>
    <n v="2"/>
    <n v="1"/>
    <x v="3"/>
    <n v="1.379475248024848"/>
    <n v="1.7617594133403933"/>
    <n v="-0.71994000000000014"/>
  </r>
  <r>
    <s v="Республика Ингушетия"/>
    <n v="-2.8535049400000001"/>
    <n v="-0.44721328999999999"/>
    <n v="-0.35610627300000008"/>
    <n v="-1.45027909E-2"/>
    <n v="-1.57029318"/>
    <n v="-1.6558668500000002"/>
    <n v="-3.39151384"/>
    <n v="-0.62155626600000002"/>
    <n v="-1.01159789"/>
    <n v="26.58925648529673"/>
    <n v="5"/>
    <n v="1"/>
    <n v="4"/>
    <n v="2"/>
    <n v="1"/>
    <x v="3"/>
    <n v="1.3857894029276039"/>
    <n v="2.5562927896810286"/>
    <n v="-0.27983000000000002"/>
  </r>
  <r>
    <s v="Республика Калмыкия"/>
    <n v="-0.53323226599999995"/>
    <n v="0.18594950900000001"/>
    <n v="-1.1198864799999999"/>
    <n v="-7.4462597000000005E-2"/>
    <n v="-0.5595826049999999"/>
    <n v="0.12735865899999999"/>
    <n v="-1.0593734400000001"/>
    <n v="-0.59530314599999989"/>
    <n v="-0.82235880600000011"/>
    <n v="4.0608891223186276"/>
    <n v="2"/>
    <n v="2"/>
    <n v="3"/>
    <n v="1"/>
    <n v="2"/>
    <x v="1"/>
    <n v="0.66197554049876861"/>
    <n v="0.10914495492356169"/>
    <n v="-9.6700000000000008E-2"/>
  </r>
  <r>
    <s v="Республика Карелия"/>
    <n v="-0.44279043199999996"/>
    <n v="0.50498099299999999"/>
    <n v="-0.91208500000000003"/>
    <n v="-0.35569189800000001"/>
    <n v="-0.40341701800000002"/>
    <n v="0.95478153500000007"/>
    <n v="0.64245873400000009"/>
    <n v="0.31364500700000003"/>
    <n v="-6.57699333E-2"/>
    <n v="2.9992901125657054"/>
    <n v="4"/>
    <n v="6"/>
    <n v="6"/>
    <n v="1"/>
    <n v="4"/>
    <x v="1"/>
    <n v="0.17228094804350139"/>
    <n v="-0.40594619163424273"/>
    <n v="-0.28704000000000002"/>
  </r>
  <r>
    <s v="Республика Коми"/>
    <n v="0.97396506799999993"/>
    <n v="0.32229911900000002"/>
    <n v="-7.5040701799999983E-3"/>
    <n v="4.1042394900000001E-2"/>
    <n v="0.31482333300000009"/>
    <n v="1.85596239"/>
    <n v="-0.33451899800000012"/>
    <n v="1.30114291"/>
    <n v="1.43914009"/>
    <n v="8.473935618995025"/>
    <n v="3"/>
    <n v="4"/>
    <n v="2"/>
    <n v="6"/>
    <n v="5"/>
    <x v="0"/>
    <n v="-1.2306778161329746"/>
    <n v="-0.36765226026747166"/>
    <n v="-0.94254000000000004"/>
  </r>
  <r>
    <s v="Республика Крым"/>
    <n v="-0.11698433799999999"/>
    <n v="-0.282536238"/>
    <n v="0.28245477200000008"/>
    <n v="-0.33438101700000011"/>
    <n v="-0.57076909100000006"/>
    <n v="-0.855187841"/>
    <n v="0.51639709099999997"/>
    <n v="-0.55118884499999998"/>
    <n v="-0.63183363300000017"/>
    <n v="2.3119158610445889"/>
    <n v="2"/>
    <n v="2"/>
    <n v="3"/>
    <n v="1"/>
    <n v="2"/>
    <x v="1"/>
    <n v="0.60755944932562012"/>
    <n v="0.16000025538132578"/>
    <n v="0.46013999999999999"/>
  </r>
  <r>
    <s v="Республика Марий Эл"/>
    <n v="-0.26468431400000003"/>
    <n v="-1.1926907199999999"/>
    <n v="-0.68976433500000001"/>
    <n v="-0.28257761700000006"/>
    <n v="4.217241020000001E-2"/>
    <n v="-0.23545146300000003"/>
    <n v="-5.0880301600000004E-2"/>
    <n v="-0.27254711399999998"/>
    <n v="-0.25262056100000008"/>
    <n v="2.2460976731680287"/>
    <n v="4"/>
    <n v="6"/>
    <n v="6"/>
    <n v="1"/>
    <n v="3"/>
    <x v="1"/>
    <n v="0.59322546594692782"/>
    <n v="-0.15913570758292309"/>
    <n v="-0.54145999999999994"/>
  </r>
  <r>
    <s v="Республика Мордовия"/>
    <n v="-0.26211293400000002"/>
    <n v="0.68518193400000005"/>
    <n v="-0.80917581700000019"/>
    <n v="0.72744983400000018"/>
    <n v="-0.79691066600000005"/>
    <n v="-0.19903979000000002"/>
    <n v="0.61094332300000009"/>
    <n v="-0.29432025600000006"/>
    <n v="-0.48044236800000006"/>
    <n v="3.0875107102016521"/>
    <n v="4"/>
    <n v="6"/>
    <n v="6"/>
    <n v="1"/>
    <n v="3"/>
    <x v="1"/>
    <n v="0.4158546303678155"/>
    <n v="-0.13975921919060655"/>
    <n v="0.93606"/>
  </r>
  <r>
    <s v="Республика Саха (Якутия)"/>
    <n v="6.2921406799999996E-2"/>
    <n v="1.1381975900000001"/>
    <n v="-0.85400824200000014"/>
    <n v="-4.6667007600000004E-2"/>
    <n v="2.6879617100000002"/>
    <n v="1.24135095"/>
    <n v="-1.6581662500000001"/>
    <n v="0.64716482600000014"/>
    <n v="2.25066341"/>
    <n v="19.030874488956794"/>
    <n v="3"/>
    <n v="4"/>
    <n v="2"/>
    <n v="6"/>
    <n v="5"/>
    <x v="0"/>
    <n v="-1.5725094495917393"/>
    <n v="-0.32929224413091257"/>
    <n v="-1.4413499999999999"/>
  </r>
  <r>
    <s v="Республика Северная Осетия – Алания"/>
    <n v="0.93460436099999999"/>
    <n v="2.2181587899999999"/>
    <n v="0.96669814499999995"/>
    <n v="-0.96811025999999989"/>
    <n v="-1.4130196700000002"/>
    <n v="-1.5805493500000001"/>
    <n v="-0.77573474799999997"/>
    <n v="-0.57157236599999994"/>
    <n v="-0.75640071800000008"/>
    <n v="13.660818758565908"/>
    <n v="1"/>
    <n v="2"/>
    <n v="3"/>
    <n v="4"/>
    <n v="2"/>
    <x v="2"/>
    <n v="0.13640940063924201"/>
    <n v="1.0341680393477293"/>
    <n v="1.3541799999999999"/>
  </r>
  <r>
    <s v="Республика Татарстан"/>
    <n v="-1.6115280599999999"/>
    <n v="-0.4088639770000001"/>
    <n v="0.20865479300000001"/>
    <n v="0.271648416"/>
    <n v="-0.69374776100000002"/>
    <n v="-0.32269028300000008"/>
    <n v="-0.17694194500000004"/>
    <n v="-0.26569534699999997"/>
    <n v="0.40806268000000007"/>
    <n v="3.7353547198695365"/>
    <n v="2"/>
    <n v="2"/>
    <n v="3"/>
    <n v="1"/>
    <n v="2"/>
    <x v="3"/>
    <n v="0.40203720848041935"/>
    <n v="0.87805098378892055"/>
    <n v="1.8960000000000005E-2"/>
  </r>
  <r>
    <s v="Республика Тыва"/>
    <n v="1.62231137"/>
    <n v="0.17973876800000002"/>
    <n v="-0.97150743999999989"/>
    <n v="-2.3234697099999999"/>
    <n v="3.95902968"/>
    <n v="3.2478882800000002"/>
    <n v="-1.6581662500000001"/>
    <n v="-0.56601150600000005"/>
    <n v="-0.54970754600000005"/>
    <n v="38.601295413548144"/>
    <n v="3"/>
    <n v="3"/>
    <n v="2"/>
    <n v="6"/>
    <n v="5"/>
    <x v="0"/>
    <n v="-0.95927885092093423"/>
    <n v="-2.5413616705374751"/>
    <n v="-2.79366"/>
  </r>
  <r>
    <s v="Республика Хакасия"/>
    <n v="-0.73668546500000009"/>
    <n v="-0.81948913300000004"/>
    <n v="-0.62694228000000007"/>
    <n v="-0.59449065700000003"/>
    <n v="1.0909697"/>
    <n v="1.6602288600000001"/>
    <n v="-0.14542653400000002"/>
    <n v="0.28979185499999999"/>
    <n v="0.13155314800000001"/>
    <n v="6.0297528576979031"/>
    <n v="3"/>
    <n v="6"/>
    <n v="2"/>
    <n v="6"/>
    <n v="4"/>
    <x v="0"/>
    <n v="-7.9930993078728779E-2"/>
    <n v="-0.69411798914208711"/>
    <n v="-1.5448400000000002"/>
  </r>
  <r>
    <s v="Ростовская область"/>
    <n v="-0.47104627400000004"/>
    <n v="-0.95172960000000018"/>
    <n v="-8.9378134999999984E-2"/>
    <n v="0.10832279300000001"/>
    <n v="-0.56690706499999999"/>
    <n v="-0.92177208099999997"/>
    <n v="0.29578921600000002"/>
    <n v="-0.44948366700000009"/>
    <n v="-0.71689935700000018"/>
    <n v="3.1219150077775693"/>
    <n v="2"/>
    <n v="2"/>
    <n v="3"/>
    <n v="1"/>
    <n v="2"/>
    <x v="1"/>
    <n v="0.80799960499145529"/>
    <n v="0.23164083894306334"/>
    <n v="0.28940000000000005"/>
  </r>
  <r>
    <s v="Рязанская область"/>
    <n v="-0.53070624"/>
    <n v="0.63192957300000019"/>
    <n v="-0.38082430800000011"/>
    <n v="-0.52987784500000001"/>
    <n v="-0.37284518200000005"/>
    <n v="-0.76011552099999991"/>
    <n v="1.08367448"/>
    <n v="-0.32285706400000008"/>
    <n v="-0.558710182"/>
    <n v="3.4143150477753843"/>
    <n v="4"/>
    <n v="6"/>
    <n v="3"/>
    <n v="1"/>
    <n v="3"/>
    <x v="1"/>
    <n v="0.61324021284652619"/>
    <n v="-4.2414419672316656E-2"/>
    <n v="0.54552999999999996"/>
  </r>
  <r>
    <s v="Самарская область"/>
    <n v="-0.75629931700000019"/>
    <n v="0.13556522100000001"/>
    <n v="-0.198024169"/>
    <n v="0.58308845099999995"/>
    <n v="-0.5507685160000001"/>
    <n v="-0.61301893000000007"/>
    <n v="0.67397414500000008"/>
    <n v="-0.27440993200000002"/>
    <n v="0.11850851199999998"/>
    <n v="2.1922966927604475"/>
    <n v="4"/>
    <n v="6"/>
    <n v="3"/>
    <n v="1"/>
    <n v="2"/>
    <x v="1"/>
    <n v="0.35028904043352777"/>
    <n v="0.27335653639178914"/>
    <n v="0.69532000000000005"/>
  </r>
  <r>
    <s v="Саратовская область"/>
    <n v="1.0484742600000001"/>
    <n v="0.38018412000000007"/>
    <n v="-0.61213978899999999"/>
    <n v="-0.22823580800000001"/>
    <n v="0.15007806500000001"/>
    <n v="-0.26245284000000002"/>
    <n v="0.61094332300000009"/>
    <n v="-0.39807029600000005"/>
    <n v="-0.55430072799999996"/>
    <n v="2.6010108641600462"/>
    <n v="4"/>
    <n v="6"/>
    <n v="6"/>
    <n v="1"/>
    <n v="4"/>
    <x v="1"/>
    <n v="0.18247937432847422"/>
    <n v="-0.7650707271381294"/>
    <n v="0.42669000000000001"/>
  </r>
  <r>
    <s v="Сахалинская область"/>
    <n v="2.35476296"/>
    <n v="1.6399204200000002"/>
    <n v="1.9888490999999999"/>
    <n v="1.1251832399999999"/>
    <n v="1.33339834"/>
    <n v="1.20862541"/>
    <n v="-0.27148817700000011"/>
    <n v="-5.3325475899999995E-2"/>
    <n v="1.8119227"/>
    <n v="20.054145468744121"/>
    <n v="6"/>
    <n v="4"/>
    <n v="5"/>
    <n v="5"/>
    <n v="5"/>
    <x v="4"/>
    <n v="-2.2373291820601624"/>
    <n v="-0.58057335547604527"/>
    <n v="0.8115"/>
  </r>
  <r>
    <s v="Свердловская область"/>
    <n v="0.22313352499999997"/>
    <n v="-0.28116395"/>
    <n v="0.33182001700000013"/>
    <n v="-0.19597341000000001"/>
    <n v="0.155652028"/>
    <n v="0.13372494200000001"/>
    <n v="0.39033544799999997"/>
    <n v="0.18042213900000001"/>
    <n v="0.119243421"/>
    <n v="0.5185946554423545"/>
    <n v="4"/>
    <n v="6"/>
    <n v="6"/>
    <n v="1"/>
    <n v="4"/>
    <x v="1"/>
    <n v="-0.1255492128898236"/>
    <n v="-0.15504599604652711"/>
    <n v="-0.16086999999999999"/>
  </r>
  <r>
    <s v="Смоленская область"/>
    <n v="0.82443216599999991"/>
    <n v="0.3258006060000001"/>
    <n v="-0.32133104300000004"/>
    <n v="0.40908512300000005"/>
    <n v="0.27459034700000001"/>
    <n v="9.3459968200000007E-3"/>
    <n v="0.80003578799999997"/>
    <n v="-0.35277447100000009"/>
    <n v="-0.59766036199999995"/>
    <n v="2.2536309120538691"/>
    <n v="4"/>
    <n v="6"/>
    <n v="6"/>
    <n v="1"/>
    <n v="4"/>
    <x v="1"/>
    <n v="2.8764084966059034E-2"/>
    <n v="-0.82824550799106911"/>
    <n v="0.66929000000000016"/>
  </r>
  <r>
    <s v="Ставропольский край"/>
    <n v="0.38126144000000001"/>
    <n v="-0.214180763"/>
    <n v="-0.6217012070000002"/>
    <n v="-0.24976871500000003"/>
    <n v="-0.79152308299999996"/>
    <n v="-1.13888944"/>
    <n v="-0.49209605199999995"/>
    <n v="-0.46120620800000001"/>
    <n v="-0.65241108700000006"/>
    <n v="3.4442183511945212"/>
    <n v="2"/>
    <n v="2"/>
    <n v="3"/>
    <n v="1"/>
    <n v="2"/>
    <x v="1"/>
    <n v="0.69948933457515383"/>
    <n v="0.29377115273695098"/>
    <n v="0.31746000000000008"/>
  </r>
  <r>
    <s v="Тамбовская область"/>
    <n v="-0.7637194020000001"/>
    <n v="-0.54164872900000005"/>
    <n v="-0.33995810100000012"/>
    <n v="0.11871847899999999"/>
    <n v="-0.13488530200000001"/>
    <n v="4.6214569800000001E-2"/>
    <n v="1.0521590700000001"/>
    <n v="-0.32388418500000016"/>
    <n v="-0.43745018800000007"/>
    <n v="2.4299484307076633"/>
    <n v="4"/>
    <n v="6"/>
    <n v="6"/>
    <n v="1"/>
    <n v="3"/>
    <x v="1"/>
    <n v="0.55990249564373884"/>
    <n v="-0.34070504487574133"/>
    <n v="0.12647"/>
  </r>
  <r>
    <s v="Тверская область"/>
    <n v="0.63757026100000003"/>
    <n v="-0.19547924200000003"/>
    <n v="-0.3546897670000001"/>
    <n v="0.35963832300000004"/>
    <n v="-0.33798006300000016"/>
    <n v="-0.3669258210000001"/>
    <n v="1.2412515399999999"/>
    <n v="-0.28756390300000007"/>
    <n v="-0.40970737100000004"/>
    <n v="2.7399761206156894"/>
    <n v="4"/>
    <n v="6"/>
    <n v="6"/>
    <n v="1"/>
    <n v="3"/>
    <x v="1"/>
    <n v="0.32193903194668982"/>
    <n v="-0.60492275272989371"/>
    <n v="0.70889000000000013"/>
  </r>
  <r>
    <s v="Томская область"/>
    <n v="0.42571561200000002"/>
    <n v="0.47921096200000007"/>
    <n v="-0.27139919600000001"/>
    <n v="8.2808802799999984E-2"/>
    <n v="9.9857805399999985E-2"/>
    <n v="0.26592985100000005"/>
    <n v="-0.36603440900000006"/>
    <n v="9.7414251300000004E-2"/>
    <n v="-1.3775117599999999E-2"/>
    <n v="0.71574249520348421"/>
    <n v="4"/>
    <n v="6"/>
    <n v="6"/>
    <n v="1"/>
    <n v="4"/>
    <x v="1"/>
    <n v="-0.21605475948297792"/>
    <n v="-0.14926049406660744"/>
    <n v="2.1350000000000004E-2"/>
  </r>
  <r>
    <s v="Тульская область"/>
    <n v="0.172554708"/>
    <n v="-0.81231115399999998"/>
    <n v="-0.23400342900000001"/>
    <n v="0.87357703800000008"/>
    <n v="-0.28540575900000004"/>
    <n v="-0.85976360100000004"/>
    <n v="1.3357977700000001"/>
    <n v="-0.26676517999999999"/>
    <n v="-0.44737146000000005"/>
    <n v="4.3838294483975995"/>
    <n v="4"/>
    <n v="6"/>
    <n v="6"/>
    <n v="1"/>
    <n v="3"/>
    <x v="1"/>
    <n v="0.49689604861601644"/>
    <n v="-0.36589584736090192"/>
    <n v="0.84528000000000003"/>
  </r>
  <r>
    <s v="Тюменская область"/>
    <n v="-1.0209352"/>
    <n v="-2.6227079099999999"/>
    <n v="1.2302391400000001"/>
    <n v="-5.8986192200000005"/>
    <n v="-0.84598993200000017"/>
    <n v="-0.98784038299999999"/>
    <n v="-1.6266508400000002"/>
    <n v="1.9100398900000002"/>
    <n v="1.5846520799999999"/>
    <n v="54.724997647035039"/>
    <n v="5"/>
    <n v="1"/>
    <n v="4"/>
    <n v="2"/>
    <n v="1"/>
    <x v="5"/>
    <n v="0.63180153946141748"/>
    <n v="2.3517554663075915"/>
    <n v="-4.3857600000000003"/>
  </r>
  <r>
    <s v="Удмуртская Республика"/>
    <n v="-0.598221593"/>
    <n v="0.31134999200000008"/>
    <n v="-0.5127718710000001"/>
    <n v="4.7046227100000004E-2"/>
    <n v="7.0000976100000001E-2"/>
    <n v="1.0663786900000001"/>
    <n v="-0.113911123"/>
    <n v="-0.24485043200000003"/>
    <n v="-0.49844763999999997"/>
    <n v="2.1833974057919243"/>
    <n v="4"/>
    <n v="6"/>
    <n v="6"/>
    <n v="1"/>
    <n v="4"/>
    <x v="1"/>
    <n v="0.14368079106932291"/>
    <n v="-0.39396962821847381"/>
    <n v="-0.20832000000000001"/>
  </r>
  <r>
    <s v="Ульяновская область"/>
    <n v="-0.20800714500000003"/>
    <n v="-0.49918024"/>
    <n v="-0.57361081700000016"/>
    <n v="-3.08173479E-2"/>
    <n v="-8.6666139400000022E-2"/>
    <n v="-0.22393683000000003"/>
    <n v="0.73700496600000009"/>
    <n v="-0.52343393499999991"/>
    <n v="-0.48485182200000004"/>
    <n v="1.7323263798570183"/>
    <n v="4"/>
    <n v="6"/>
    <n v="6"/>
    <n v="1"/>
    <n v="3"/>
    <x v="1"/>
    <n v="0.58568096407677972"/>
    <n v="-0.43020730845440625"/>
    <n v="0.15267"/>
  </r>
  <r>
    <s v="Хабаровский край"/>
    <n v="-0.14991403900000005"/>
    <n v="0.92014637999999993"/>
    <n v="0.64104334400000007"/>
    <n v="0.71839269300000008"/>
    <n v="0.63736289700000004"/>
    <n v="0.17250658200000002"/>
    <n v="0.29578921600000002"/>
    <n v="-0.22175160199999999"/>
    <n v="7.0923151000000018E-2"/>
    <n v="2.3738533200848102"/>
    <n v="4"/>
    <n v="6"/>
    <n v="5"/>
    <n v="1"/>
    <n v="4"/>
    <x v="1"/>
    <n v="-0.48797777702315354"/>
    <n v="-0.14222240425138605"/>
    <n v="0.70089000000000012"/>
  </r>
  <r>
    <s v="Ханты-Мансийский автономный округ – Югра"/>
    <n v="-0.99096566099999994"/>
    <n v="0.86075175900000012"/>
    <n v="1.54073733"/>
    <n v="0.59283869499999997"/>
    <n v="-0.52208569900000001"/>
    <n v="-0.30451590900000008"/>
    <n v="-2.1624128200000001"/>
    <n v="2.34359312"/>
    <n v="2.22053214"/>
    <n v="19.912760087978185"/>
    <n v="6"/>
    <n v="5"/>
    <n v="1"/>
    <n v="3"/>
    <n v="6"/>
    <x v="5"/>
    <n v="-1.4148085833011856"/>
    <n v="2.4985401912110023"/>
    <n v="-0.54561000000000004"/>
  </r>
  <r>
    <s v="Челябинская область"/>
    <n v="-0.34299117500000004"/>
    <n v="-0.57594361200000022"/>
    <n v="-0.42926882400000005"/>
    <n v="0.64410573000000015"/>
    <n v="0.29735216600000008"/>
    <n v="0.50862790099999999"/>
    <n v="0.45336627000000007"/>
    <n v="-4.2492083899999998E-2"/>
    <n v="0.21955850800000001"/>
    <n v="1.6511710477854342"/>
    <n v="4"/>
    <n v="6"/>
    <n v="6"/>
    <n v="1"/>
    <n v="4"/>
    <x v="1"/>
    <n v="1.4650386889718162E-2"/>
    <n v="-0.42125869533732829"/>
    <n v="-0.10869000000000002"/>
  </r>
  <r>
    <s v="Чеченская Республика"/>
    <n v="-1.7575788300000001"/>
    <n v="-1.6832970999999999"/>
    <n v="-0.57318586500000002"/>
    <n v="-1.42653337"/>
    <n v="-1.53464344"/>
    <n v="-1.8263156999999999"/>
    <n v="-2.6036285700000001"/>
    <n v="-0.58878871499999996"/>
    <n v="-0.89548225699999995"/>
    <n v="21.904113841087241"/>
    <n v="5"/>
    <n v="1"/>
    <n v="4"/>
    <n v="2"/>
    <n v="1"/>
    <x v="3"/>
    <n v="1.6919256628502437"/>
    <n v="1.9592452385831045"/>
    <n v="-1.10758"/>
  </r>
  <r>
    <s v="Чувашская Республика"/>
    <n v="9.2687475199999994E-2"/>
    <n v="0.25575546999999998"/>
    <n v="-0.81689577600000018"/>
    <n v="1.9111984600000007E-2"/>
    <n v="-0.30626142500000003"/>
    <n v="-0.50308236099999981"/>
    <n v="0.29578921600000002"/>
    <n v="-0.54447528099999998"/>
    <n v="-0.55907763700000013"/>
    <n v="1.7850861236990707"/>
    <n v="4"/>
    <n v="6"/>
    <n v="6"/>
    <n v="1"/>
    <n v="3"/>
    <x v="1"/>
    <n v="0.52326189948184654"/>
    <n v="-0.25912883818420557"/>
    <n v="0.47838000000000008"/>
  </r>
  <r>
    <s v="Чукотский автономный округ"/>
    <n v="3.2253782599999998"/>
    <n v="2.4286692599999999"/>
    <n v="4.0265642499999998"/>
    <n v="2.0999318699999998"/>
    <n v="2.7305341400000001"/>
    <n v="1.9660084100000002"/>
    <n v="-1.2799813200000001"/>
    <n v="0.89123670399999988"/>
    <n v="3.15276428"/>
    <n v="60.618016216394231"/>
    <n v="6"/>
    <n v="4"/>
    <n v="5"/>
    <n v="5"/>
    <n v="6"/>
    <x v="4"/>
    <n v="-4.1115007842625717"/>
    <n v="-0.24187771337113789"/>
    <n v="0.82147000000000003"/>
  </r>
  <r>
    <s v="Ямало-Ненецкий автономный округ"/>
    <n v="-0.76251859299999991"/>
    <n v="1.19695215"/>
    <n v="4.0539736499999997"/>
    <n v="1.2783910700000001"/>
    <n v="0.77750535300000001"/>
    <n v="0.14368976899999999"/>
    <n v="-2.6666593900000004"/>
    <n v="6.41815391"/>
    <n v="4.0364924100000001"/>
    <n v="85.305319353169338"/>
    <n v="6"/>
    <n v="5"/>
    <n v="1"/>
    <n v="3"/>
    <n v="6"/>
    <x v="5"/>
    <n v="-3.7764268267355394"/>
    <n v="3.8251823596980756"/>
    <n v="-1.5214599999999998"/>
  </r>
  <r>
    <s v="Ярославская область"/>
    <n v="0.59396453699999996"/>
    <n v="0.74815724900000002"/>
    <n v="-0.224866964"/>
    <n v="0.56323429999999997"/>
    <n v="1.8699596600000001"/>
    <n v="-0.47012819200000006"/>
    <n v="0.86306660899999998"/>
    <n v="-0.33210344200000003"/>
    <n v="5.8245969799999998E-2"/>
    <n v="5.8566700764834829"/>
    <n v="3"/>
    <n v="3"/>
    <n v="6"/>
    <n v="1"/>
    <n v="5"/>
    <x v="1"/>
    <n v="-0.46187482478405267"/>
    <n v="-0.93966850590160356"/>
    <n v="0.6327100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0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Row" numFmtId="1" showAll="0">
      <items count="7">
        <item x="5"/>
        <item x="1"/>
        <item x="3"/>
        <item x="2"/>
        <item x="4"/>
        <item x="0"/>
        <item t="default"/>
      </items>
    </pivotField>
    <pivotField dataField="1" numFmtId="166" showAll="0"/>
    <pivotField dataField="1" numFmtId="166" showAll="0"/>
    <pivotField dataField="1"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factor1" fld="17" subtotal="average" baseField="16" baseItem="0"/>
    <dataField name="Среднее по полю factor2" fld="18" subtotal="average" baseField="16" baseItem="0"/>
    <dataField name="Среднее по полю factor3" fld="19" subtotal="average" baseField="16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K2:P85" totalsRowShown="0">
  <autoFilter ref="K2:P85"/>
  <sortState ref="K3:P85">
    <sortCondition ref="K2:K85"/>
  </sortState>
  <tableColumns count="6">
    <tableColumn id="1" name="Метод Уорда"/>
    <tableColumn id="2" name="МГК Уорд"/>
    <tableColumn id="3" name="factor1"/>
    <tableColumn id="4" name="factor2"/>
    <tableColumn id="5" name="К-средних"/>
    <tableColumn id="6" name="МГК К-средних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AA85" totalsRowCount="1">
  <autoFilter ref="A1:AA84"/>
  <sortState ref="A2:T84">
    <sortCondition ref="A1:A84"/>
  </sortState>
  <tableColumns count="27">
    <tableColumn id="1" name="Регионы"/>
    <tableColumn id="3" name="X1" totalsRowFunction="average"/>
    <tableColumn id="4" name="X2" totalsRowFunction="average"/>
    <tableColumn id="5" name="X3" totalsRowFunction="average"/>
    <tableColumn id="6" name="X4" totalsRowFunction="average"/>
    <tableColumn id="7" name="X5" totalsRowFunction="average"/>
    <tableColumn id="8" name="X6" totalsRowFunction="average"/>
    <tableColumn id="9" name="X7" totalsRowFunction="average"/>
    <tableColumn id="10" name="X8" totalsRowFunction="average"/>
    <tableColumn id="11" name="X9" totalsRowFunction="average"/>
    <tableColumn id="15" name="Расстояние" totalsRowFunction="sum" dataDxfId="8">
      <calculatedColumnFormula>SUMXMY2(Таблица1[[#This Row],[X1]:[X9]],Таблица1[[#Totals],[X1]:[X9]])</calculatedColumnFormula>
    </tableColumn>
    <tableColumn id="14" name="Метод Уорда" totalsRowFunction="count"/>
    <tableColumn id="2" name="МГК Уорд2" totalsRowFunction="count"/>
    <tableColumn id="16" name="МГК Уорд3" totalsRowFunction="count"/>
    <tableColumn id="24" name="МГК Уорд2 Питон" dataDxfId="3" dataCellStyle="Обычный_Кластеризация"/>
    <tableColumn id="25" name="МГК Уорд3 Питон" dataDxfId="2" dataCellStyle="Обычный_Кластеризация"/>
    <tableColumn id="18" name="К-средних" totalsRowFunction="count" dataDxfId="7"/>
    <tableColumn id="19" name="МГК К-средних2" totalsRowFunction="count"/>
    <tableColumn id="20" name="МГК К-средних3" totalsRowFunction="count"/>
    <tableColumn id="26" name="МГК К-средних2 Питон" dataDxfId="1" dataCellStyle="Обычный_Кластеризация"/>
    <tableColumn id="27" name="МГК К-средних3 Питон" dataDxfId="0" dataCellStyle="Обычный_Кластеризация"/>
    <tableColumn id="12" name="factor1" dataDxfId="6"/>
    <tableColumn id="13" name="factor2" dataDxfId="5"/>
    <tableColumn id="17" name="factor3" dataDxfId="4"/>
    <tableColumn id="21" name="Factor_1 Питон"/>
    <tableColumn id="22" name="Factor_2 Питон"/>
    <tableColumn id="23" name="Factor_3 Питон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activeCell="K1" sqref="K1"/>
    </sheetView>
  </sheetViews>
  <sheetFormatPr defaultRowHeight="14.4" x14ac:dyDescent="0.3"/>
  <cols>
    <col min="1" max="1" width="23.44140625" customWidth="1"/>
    <col min="4" max="5" width="9.33203125" bestFit="1" customWidth="1"/>
  </cols>
  <sheetData>
    <row r="1" spans="1:19" ht="63.75" customHeight="1" thickBot="1" x14ac:dyDescent="0.35">
      <c r="A1" s="1" t="s">
        <v>98</v>
      </c>
      <c r="B1" s="1" t="s">
        <v>0</v>
      </c>
      <c r="C1" s="3" t="s">
        <v>1</v>
      </c>
      <c r="D1" s="4" t="s">
        <v>2</v>
      </c>
      <c r="E1" s="1" t="s">
        <v>3</v>
      </c>
      <c r="F1" s="5" t="s">
        <v>4</v>
      </c>
      <c r="G1" s="6" t="s">
        <v>5</v>
      </c>
      <c r="H1" s="4" t="s">
        <v>6</v>
      </c>
      <c r="I1" s="1" t="s">
        <v>7</v>
      </c>
      <c r="J1" s="1" t="s">
        <v>8</v>
      </c>
    </row>
    <row r="2" spans="1:19" ht="51.75" customHeight="1" thickBot="1" x14ac:dyDescent="0.35">
      <c r="A2" s="2" t="s">
        <v>9</v>
      </c>
      <c r="B2" s="7">
        <v>9.2127942387720871</v>
      </c>
      <c r="C2" s="7">
        <v>4.3939774274850345</v>
      </c>
      <c r="D2" s="7">
        <v>23864</v>
      </c>
      <c r="E2" s="7">
        <v>4.8889616316655777</v>
      </c>
      <c r="F2" s="7">
        <v>4.8969025547272977</v>
      </c>
      <c r="G2" s="7">
        <v>3.7357631381469147</v>
      </c>
      <c r="H2" s="7">
        <v>16.399999999999999</v>
      </c>
      <c r="I2" s="7">
        <v>7.7026953698683442</v>
      </c>
      <c r="J2" s="7">
        <v>1.1839999999999999</v>
      </c>
    </row>
    <row r="3" spans="1:19" ht="51.75" customHeight="1" thickBot="1" x14ac:dyDescent="0.35">
      <c r="A3" s="2" t="s">
        <v>10</v>
      </c>
      <c r="B3" s="7">
        <v>9.6205542506759407</v>
      </c>
      <c r="C3" s="7">
        <v>5.6083193308882491</v>
      </c>
      <c r="D3" s="7">
        <v>35499</v>
      </c>
      <c r="E3" s="7">
        <v>5.2080027050521513</v>
      </c>
      <c r="F3" s="7">
        <v>6.866272223078707</v>
      </c>
      <c r="G3" s="7">
        <v>3.8852736598137816</v>
      </c>
      <c r="H3" s="7">
        <v>16.100000000000001</v>
      </c>
      <c r="I3" s="7">
        <v>17.567292706593825</v>
      </c>
      <c r="J3" s="7">
        <v>6.0979999999999999</v>
      </c>
      <c r="K3" s="7"/>
      <c r="L3" s="7"/>
      <c r="M3" s="7"/>
      <c r="N3" s="7"/>
      <c r="O3" s="7"/>
      <c r="P3" s="7"/>
      <c r="Q3" s="7"/>
      <c r="R3" s="7"/>
      <c r="S3" s="7"/>
    </row>
    <row r="4" spans="1:19" ht="51.75" customHeight="1" thickBot="1" x14ac:dyDescent="0.35">
      <c r="A4" s="2" t="s">
        <v>11</v>
      </c>
      <c r="B4" s="7">
        <v>8.1569952073161414</v>
      </c>
      <c r="C4" s="7">
        <v>5.349659301714496</v>
      </c>
      <c r="D4" s="7">
        <v>36779</v>
      </c>
      <c r="E4" s="7">
        <v>4.754054915982052</v>
      </c>
      <c r="F4" s="7">
        <v>2.2458687244813165</v>
      </c>
      <c r="G4" s="7">
        <v>2.9681401062745079</v>
      </c>
      <c r="H4" s="7">
        <v>14.6</v>
      </c>
      <c r="I4" s="7">
        <v>17.113519680547633</v>
      </c>
      <c r="J4" s="7">
        <v>12.356</v>
      </c>
      <c r="K4" s="7"/>
      <c r="L4" s="7"/>
      <c r="M4" s="7"/>
      <c r="N4" s="7"/>
      <c r="O4" s="7"/>
      <c r="P4" s="7"/>
      <c r="Q4" s="7"/>
      <c r="R4" s="7"/>
      <c r="S4" s="7"/>
    </row>
    <row r="5" spans="1:19" ht="51.75" customHeight="1" thickBot="1" x14ac:dyDescent="0.35">
      <c r="A5" s="2" t="s">
        <v>12</v>
      </c>
      <c r="B5" s="7">
        <v>8.7421475824914463</v>
      </c>
      <c r="C5" s="7">
        <v>6.2677832303190488</v>
      </c>
      <c r="D5" s="7">
        <v>25199</v>
      </c>
      <c r="E5" s="7">
        <v>5.0942795485902295</v>
      </c>
      <c r="F5" s="7">
        <v>1.617231602727057</v>
      </c>
      <c r="G5" s="7">
        <v>2.3500396727127542</v>
      </c>
      <c r="H5" s="7">
        <v>13.6</v>
      </c>
      <c r="I5" s="7">
        <v>11.270082731504177</v>
      </c>
      <c r="J5" s="7">
        <v>3.4940000000000002</v>
      </c>
      <c r="K5" s="7"/>
      <c r="L5" s="7"/>
      <c r="M5" s="7"/>
      <c r="N5" s="7"/>
      <c r="O5" s="7"/>
      <c r="P5" s="7"/>
      <c r="Q5" s="7"/>
      <c r="R5" s="7"/>
      <c r="S5" s="7"/>
    </row>
    <row r="6" spans="1:19" ht="51.75" customHeight="1" thickBot="1" x14ac:dyDescent="0.35">
      <c r="A6" s="2" t="s">
        <v>13</v>
      </c>
      <c r="B6" s="7">
        <v>6.9989844610781962</v>
      </c>
      <c r="C6" s="7">
        <v>4.07195818645922</v>
      </c>
      <c r="D6" s="7">
        <v>32841</v>
      </c>
      <c r="E6" s="7">
        <v>5.4227425824488211</v>
      </c>
      <c r="F6" s="7">
        <v>2.2218998289137133</v>
      </c>
      <c r="G6" s="7">
        <v>1.3390213968953524</v>
      </c>
      <c r="H6" s="7">
        <v>15.5</v>
      </c>
      <c r="I6" s="7">
        <v>10.946124157148439</v>
      </c>
      <c r="J6" s="7">
        <v>7.3739999999999997</v>
      </c>
    </row>
    <row r="7" spans="1:19" ht="51.75" customHeight="1" thickBot="1" x14ac:dyDescent="0.35">
      <c r="A7" s="2" t="s">
        <v>14</v>
      </c>
      <c r="B7" s="7">
        <v>7.647674356870918</v>
      </c>
      <c r="C7" s="7">
        <v>4.1042775940524372</v>
      </c>
      <c r="D7" s="7">
        <v>28596</v>
      </c>
      <c r="E7" s="7">
        <v>5.0367954951421723</v>
      </c>
      <c r="F7" s="7">
        <v>3.3395957890266024</v>
      </c>
      <c r="G7" s="7">
        <v>2.4379049259894194</v>
      </c>
      <c r="H7" s="7">
        <v>16.899999999999999</v>
      </c>
      <c r="I7" s="7">
        <v>4.0588933435861776</v>
      </c>
      <c r="J7" s="7">
        <v>1.675</v>
      </c>
    </row>
    <row r="8" spans="1:19" ht="51.75" customHeight="1" thickBot="1" x14ac:dyDescent="0.35">
      <c r="A8" s="2" t="s">
        <v>15</v>
      </c>
      <c r="B8" s="7">
        <v>8.5707846064715021</v>
      </c>
      <c r="C8" s="7">
        <v>3.7030145987720147</v>
      </c>
      <c r="D8" s="7">
        <v>25922</v>
      </c>
      <c r="E8" s="7">
        <v>5.343504522125059</v>
      </c>
      <c r="F8" s="7">
        <v>3.479139533159981</v>
      </c>
      <c r="G8" s="7">
        <v>2.0209262679572761</v>
      </c>
      <c r="H8" s="7">
        <v>18.2</v>
      </c>
      <c r="I8" s="7">
        <v>4.5077546994855409</v>
      </c>
      <c r="J8" s="7">
        <v>2.1789999999999998</v>
      </c>
    </row>
    <row r="9" spans="1:19" ht="51.75" customHeight="1" thickBot="1" x14ac:dyDescent="0.35">
      <c r="A9" s="2" t="s">
        <v>16</v>
      </c>
      <c r="B9" s="7">
        <v>8.8327588299997419</v>
      </c>
      <c r="C9" s="7">
        <v>4.6176906151375396</v>
      </c>
      <c r="D9" s="7">
        <v>24864</v>
      </c>
      <c r="E9" s="7">
        <v>5.0914361602330871</v>
      </c>
      <c r="F9" s="7">
        <v>2.4525222351797149</v>
      </c>
      <c r="G9" s="7">
        <v>2.322947310421053</v>
      </c>
      <c r="H9" s="7">
        <v>15.8</v>
      </c>
      <c r="I9" s="7">
        <v>7.136839704372969</v>
      </c>
      <c r="J9" s="7">
        <v>4.9359999999999999</v>
      </c>
    </row>
    <row r="10" spans="1:19" ht="51.75" customHeight="1" thickBot="1" x14ac:dyDescent="0.35">
      <c r="A10" s="2" t="s">
        <v>17</v>
      </c>
      <c r="B10" s="7">
        <v>7.7966512513458399</v>
      </c>
      <c r="C10" s="7">
        <v>3.6541862870973234</v>
      </c>
      <c r="D10" s="7">
        <v>29522</v>
      </c>
      <c r="E10" s="7">
        <v>4.8906905630485449</v>
      </c>
      <c r="F10" s="7">
        <v>2.7224170848357856</v>
      </c>
      <c r="G10" s="7">
        <v>2.8172625832752258</v>
      </c>
      <c r="H10" s="7">
        <v>15.5</v>
      </c>
      <c r="I10" s="7">
        <v>33.116886538437896</v>
      </c>
      <c r="J10" s="7">
        <v>6.5549999999999997</v>
      </c>
    </row>
    <row r="11" spans="1:19" ht="51.75" customHeight="1" thickBot="1" x14ac:dyDescent="0.35">
      <c r="A11" s="2" t="s">
        <v>18</v>
      </c>
      <c r="B11" s="7">
        <v>7.976842694859184</v>
      </c>
      <c r="C11" s="7">
        <v>5.2773450490976881</v>
      </c>
      <c r="D11" s="7">
        <v>32078</v>
      </c>
      <c r="E11" s="7">
        <v>5.1666345766746602</v>
      </c>
      <c r="F11" s="7">
        <v>2.1441949204459925</v>
      </c>
      <c r="G11" s="7">
        <v>1.6514676795435053</v>
      </c>
      <c r="H11" s="7">
        <v>16.5</v>
      </c>
      <c r="I11" s="7">
        <v>5.0935569130594605</v>
      </c>
      <c r="J11" s="7">
        <v>2.9319999999999999</v>
      </c>
    </row>
    <row r="12" spans="1:19" ht="51.75" customHeight="1" thickBot="1" x14ac:dyDescent="0.35">
      <c r="A12" s="2" t="s">
        <v>19</v>
      </c>
      <c r="B12" s="7">
        <v>7.1740077446827435</v>
      </c>
      <c r="C12" s="7">
        <v>7.0061062779078798</v>
      </c>
      <c r="D12" s="7">
        <v>77283</v>
      </c>
      <c r="E12" s="7">
        <v>5.8200300512752561</v>
      </c>
      <c r="F12" s="7">
        <v>0.37205888441389129</v>
      </c>
      <c r="G12" s="7">
        <v>0.47773943988039019</v>
      </c>
      <c r="H12" s="7">
        <v>11.8</v>
      </c>
      <c r="I12" s="7">
        <v>0.47259394467041088</v>
      </c>
      <c r="J12" s="7">
        <v>4.3979999999999997</v>
      </c>
    </row>
    <row r="13" spans="1:19" ht="51.75" customHeight="1" thickBot="1" x14ac:dyDescent="0.35">
      <c r="A13" s="2" t="s">
        <v>20</v>
      </c>
      <c r="B13" s="7">
        <v>8.2870965534070162</v>
      </c>
      <c r="C13" s="7">
        <v>8.9436365097219994</v>
      </c>
      <c r="D13" s="7">
        <v>49207</v>
      </c>
      <c r="E13" s="7">
        <v>5.7807134227269206</v>
      </c>
      <c r="F13" s="7">
        <v>0.98573987775337613</v>
      </c>
      <c r="G13" s="7">
        <v>0.51816439611715204</v>
      </c>
      <c r="H13" s="7">
        <v>13.5</v>
      </c>
      <c r="I13" s="7">
        <v>1.2461239964052113</v>
      </c>
      <c r="J13" s="7">
        <v>2.69</v>
      </c>
    </row>
    <row r="14" spans="1:19" ht="51.75" customHeight="1" thickBot="1" x14ac:dyDescent="0.35">
      <c r="A14" s="2" t="s">
        <v>21</v>
      </c>
      <c r="B14" s="7">
        <v>7.7469932041601632</v>
      </c>
      <c r="C14" s="7">
        <v>4.297175036753397</v>
      </c>
      <c r="D14" s="7">
        <v>29957</v>
      </c>
      <c r="E14" s="7">
        <v>4.3519040995842477</v>
      </c>
      <c r="F14" s="7">
        <v>1.6984881568195243</v>
      </c>
      <c r="G14" s="7">
        <v>1.7645404740291724</v>
      </c>
      <c r="H14" s="7">
        <v>13.9</v>
      </c>
      <c r="I14" s="7">
        <v>1.3021742535616354</v>
      </c>
      <c r="J14" s="7">
        <v>2.1019999999999999</v>
      </c>
    </row>
    <row r="15" spans="1:19" ht="51.75" customHeight="1" thickBot="1" x14ac:dyDescent="0.35">
      <c r="A15" s="2" t="s">
        <v>22</v>
      </c>
      <c r="B15" s="7">
        <v>11.827313417299886</v>
      </c>
      <c r="C15" s="7">
        <v>3.831841365670865</v>
      </c>
      <c r="D15" s="7">
        <v>28048</v>
      </c>
      <c r="E15" s="7">
        <v>5.0158738419902154</v>
      </c>
      <c r="F15" s="7">
        <v>5.204538357447694</v>
      </c>
      <c r="G15" s="7">
        <v>3.7797959820963882</v>
      </c>
      <c r="H15" s="7">
        <v>15.8</v>
      </c>
      <c r="I15" s="7">
        <v>10.73436036223587</v>
      </c>
      <c r="J15" s="7">
        <v>4.556</v>
      </c>
    </row>
    <row r="16" spans="1:19" ht="51.75" customHeight="1" thickBot="1" x14ac:dyDescent="0.35">
      <c r="A16" s="2" t="s">
        <v>23</v>
      </c>
      <c r="B16" s="7">
        <v>9.8495387792631401</v>
      </c>
      <c r="C16" s="7">
        <v>5.2847909813392802</v>
      </c>
      <c r="D16" s="7">
        <v>27046</v>
      </c>
      <c r="E16" s="7">
        <v>5.0153740245620053</v>
      </c>
      <c r="F16" s="7">
        <v>5.8485531542397693</v>
      </c>
      <c r="G16" s="7">
        <v>5.4822994976955748</v>
      </c>
      <c r="H16" s="7">
        <v>13.5</v>
      </c>
      <c r="I16" s="7">
        <v>13.154450701011417</v>
      </c>
      <c r="J16" s="7">
        <v>4.0810000000000004</v>
      </c>
    </row>
    <row r="17" spans="1:10" ht="51.75" customHeight="1" thickBot="1" x14ac:dyDescent="0.35">
      <c r="A17" s="2" t="s">
        <v>24</v>
      </c>
      <c r="B17" s="7">
        <v>8.307175990427643</v>
      </c>
      <c r="C17" s="7">
        <v>4.5925601140815289</v>
      </c>
      <c r="D17" s="7">
        <v>26277</v>
      </c>
      <c r="E17" s="7">
        <v>5.3783048402694691</v>
      </c>
      <c r="F17" s="7">
        <v>3.0733170515825532</v>
      </c>
      <c r="G17" s="7">
        <v>2.1656640823485058</v>
      </c>
      <c r="H17" s="7">
        <v>17.600000000000001</v>
      </c>
      <c r="I17" s="7">
        <v>2.5098755921257521</v>
      </c>
      <c r="J17" s="7">
        <v>0.89900000000000002</v>
      </c>
    </row>
    <row r="18" spans="1:10" ht="51.75" customHeight="1" thickBot="1" x14ac:dyDescent="0.35">
      <c r="A18" s="2" t="s">
        <v>25</v>
      </c>
      <c r="B18" s="7">
        <v>9.4405276884519775</v>
      </c>
      <c r="C18" s="7">
        <v>4.956414950380684</v>
      </c>
      <c r="D18" s="7">
        <v>27571</v>
      </c>
      <c r="E18" s="7">
        <v>4.8825779468390547</v>
      </c>
      <c r="F18" s="7">
        <v>5.0073370217887057</v>
      </c>
      <c r="G18" s="7">
        <v>3.4533651426539396</v>
      </c>
      <c r="H18" s="7">
        <v>14.9</v>
      </c>
      <c r="I18" s="7">
        <v>27.807694494729986</v>
      </c>
      <c r="J18" s="7">
        <v>10.56</v>
      </c>
    </row>
    <row r="19" spans="1:10" ht="51.75" customHeight="1" thickBot="1" x14ac:dyDescent="0.35">
      <c r="A19" s="2" t="s">
        <v>26</v>
      </c>
      <c r="B19" s="7">
        <v>7.778231300338609</v>
      </c>
      <c r="C19" s="7">
        <v>4.8026122899503862</v>
      </c>
      <c r="D19" s="7">
        <v>21957</v>
      </c>
      <c r="E19" s="7">
        <v>5.2050337171667227</v>
      </c>
      <c r="F19" s="7">
        <v>0.34493265189971656</v>
      </c>
      <c r="G19" s="7">
        <v>0.75310295664771454</v>
      </c>
      <c r="H19" s="7">
        <v>9.9</v>
      </c>
      <c r="I19" s="7">
        <v>0.3794259170896882</v>
      </c>
      <c r="J19" s="7">
        <v>0.71699999999999997</v>
      </c>
    </row>
    <row r="20" spans="1:10" ht="51.75" customHeight="1" thickBot="1" x14ac:dyDescent="0.35">
      <c r="A20" s="2" t="s">
        <v>27</v>
      </c>
      <c r="B20" s="7">
        <v>7.7157487004029335</v>
      </c>
      <c r="C20" s="7">
        <v>4.6197071132968066</v>
      </c>
      <c r="D20" s="7">
        <v>29518</v>
      </c>
      <c r="E20" s="7">
        <v>5.2578151181912425</v>
      </c>
      <c r="F20" s="7">
        <v>1.6561581806420438</v>
      </c>
      <c r="G20" s="7">
        <v>1.8354129484291826</v>
      </c>
      <c r="H20" s="7">
        <v>13.1</v>
      </c>
      <c r="I20" s="7">
        <v>2.0263582445502655</v>
      </c>
      <c r="J20" s="7">
        <v>2.0489999999999999</v>
      </c>
    </row>
    <row r="21" spans="1:10" ht="51.75" customHeight="1" thickBot="1" x14ac:dyDescent="0.35">
      <c r="A21" s="2" t="s">
        <v>28</v>
      </c>
      <c r="B21" s="7">
        <v>8.2448404774887507</v>
      </c>
      <c r="C21" s="7">
        <v>4.2337309791030018</v>
      </c>
      <c r="D21" s="7">
        <v>32442</v>
      </c>
      <c r="E21" s="7">
        <v>5.316436330256515</v>
      </c>
      <c r="F21" s="7">
        <v>3.138276380155109</v>
      </c>
      <c r="G21" s="7">
        <v>2.1340279385054743</v>
      </c>
      <c r="H21" s="7">
        <v>17.2</v>
      </c>
      <c r="I21" s="7">
        <v>2.5694637862519958</v>
      </c>
      <c r="J21" s="7">
        <v>4.0629999999999997</v>
      </c>
    </row>
    <row r="22" spans="1:10" ht="51.75" customHeight="1" thickBot="1" x14ac:dyDescent="0.35">
      <c r="A22" s="2" t="s">
        <v>29</v>
      </c>
      <c r="B22" s="7">
        <v>11.16102158886075</v>
      </c>
      <c r="C22" s="7">
        <v>5.2411337753772367</v>
      </c>
      <c r="D22" s="7">
        <v>55373</v>
      </c>
      <c r="E22" s="7">
        <v>5.8014260238140212</v>
      </c>
      <c r="F22" s="7">
        <v>3.5218369901740747</v>
      </c>
      <c r="G22" s="7">
        <v>3.1984683210762737</v>
      </c>
      <c r="H22" s="7">
        <v>12.7</v>
      </c>
      <c r="I22" s="7">
        <v>12.454496265251954</v>
      </c>
      <c r="J22" s="7">
        <v>8.3379999999999992</v>
      </c>
    </row>
    <row r="23" spans="1:10" ht="51.75" customHeight="1" thickBot="1" x14ac:dyDescent="0.35">
      <c r="A23" s="2" t="s">
        <v>30</v>
      </c>
      <c r="B23" s="7">
        <v>8.3744150304044069</v>
      </c>
      <c r="C23" s="7">
        <v>4.2400191415200696</v>
      </c>
      <c r="D23" s="7">
        <v>18949</v>
      </c>
      <c r="E23" s="7">
        <v>4.5245552506612228</v>
      </c>
      <c r="F23" s="7">
        <v>0.86223063376107156</v>
      </c>
      <c r="G23" s="7">
        <v>1.6274603212240226</v>
      </c>
      <c r="H23" s="7">
        <v>10.6</v>
      </c>
      <c r="I23" s="7">
        <v>3.3626994716681793</v>
      </c>
      <c r="J23" s="7">
        <v>1.5960000000000001</v>
      </c>
    </row>
    <row r="24" spans="1:10" ht="51.75" customHeight="1" thickBot="1" x14ac:dyDescent="0.35">
      <c r="A24" s="2" t="s">
        <v>31</v>
      </c>
      <c r="B24" s="7">
        <v>9.2701059056596957</v>
      </c>
      <c r="C24" s="7">
        <v>4.4718198151970441</v>
      </c>
      <c r="D24" s="7">
        <v>25433</v>
      </c>
      <c r="E24" s="7">
        <v>4.8313167959601149</v>
      </c>
      <c r="F24" s="7">
        <v>5.3002759984298891</v>
      </c>
      <c r="G24" s="7">
        <v>3.720947382086143</v>
      </c>
      <c r="H24" s="7">
        <v>16.2</v>
      </c>
      <c r="I24" s="7">
        <v>61.905687349777494</v>
      </c>
      <c r="J24" s="7">
        <v>6.9729999999999999</v>
      </c>
    </row>
    <row r="25" spans="1:10" ht="51.75" customHeight="1" thickBot="1" x14ac:dyDescent="0.35">
      <c r="A25" s="2" t="s">
        <v>32</v>
      </c>
      <c r="B25" s="7">
        <v>8.9643306157894056</v>
      </c>
      <c r="C25" s="7">
        <v>5.0313986494368335</v>
      </c>
      <c r="D25" s="7">
        <v>24192</v>
      </c>
      <c r="E25" s="7">
        <v>5.1026855728228329</v>
      </c>
      <c r="F25" s="7">
        <v>2.7542674944590622</v>
      </c>
      <c r="G25" s="7">
        <v>3.2233030471919433</v>
      </c>
      <c r="H25" s="7">
        <v>16.7</v>
      </c>
      <c r="I25" s="7">
        <v>7.0395836843674262</v>
      </c>
      <c r="J25" s="7">
        <v>3.819</v>
      </c>
    </row>
    <row r="26" spans="1:10" ht="51.75" customHeight="1" thickBot="1" x14ac:dyDescent="0.35">
      <c r="A26" s="2" t="s">
        <v>33</v>
      </c>
      <c r="B26" s="7">
        <v>9.7525529357552774</v>
      </c>
      <c r="C26" s="7">
        <v>3.731523641039026</v>
      </c>
      <c r="D26" s="7">
        <v>25780</v>
      </c>
      <c r="E26" s="7">
        <v>4.9656976950268907</v>
      </c>
      <c r="F26" s="7">
        <v>1.2889546255747932</v>
      </c>
      <c r="G26" s="7">
        <v>2.6745808480676958</v>
      </c>
      <c r="H26" s="7">
        <v>16.600000000000001</v>
      </c>
      <c r="I26" s="7">
        <v>7.2825936344975819</v>
      </c>
      <c r="J26" s="7">
        <v>3.2029999999999998</v>
      </c>
    </row>
    <row r="27" spans="1:10" ht="51.75" customHeight="1" thickBot="1" x14ac:dyDescent="0.35">
      <c r="A27" s="2" t="s">
        <v>34</v>
      </c>
      <c r="B27" s="7">
        <v>7.3000935237035245</v>
      </c>
      <c r="C27" s="7">
        <v>4.5251815299661278</v>
      </c>
      <c r="D27" s="7">
        <v>36838</v>
      </c>
      <c r="E27" s="7">
        <v>4.9554891233375962</v>
      </c>
      <c r="F27" s="7">
        <v>1.8479467200001689</v>
      </c>
      <c r="G27" s="7">
        <v>1.0103868685258066</v>
      </c>
      <c r="H27" s="7">
        <v>14.3</v>
      </c>
      <c r="I27" s="7">
        <v>7.3037894171435243</v>
      </c>
      <c r="J27" s="7">
        <v>2.3919999999999999</v>
      </c>
    </row>
    <row r="28" spans="1:10" ht="51.75" customHeight="1" thickBot="1" x14ac:dyDescent="0.35">
      <c r="A28" s="2" t="s">
        <v>35</v>
      </c>
      <c r="B28" s="7">
        <v>8.1947891581608019</v>
      </c>
      <c r="C28" s="7">
        <v>5.0815632174216994</v>
      </c>
      <c r="D28" s="7">
        <v>32832</v>
      </c>
      <c r="E28" s="7">
        <v>5.1374200132440331</v>
      </c>
      <c r="F28" s="7">
        <v>4.2156072318742064</v>
      </c>
      <c r="G28" s="7">
        <v>2.9287931243446046</v>
      </c>
      <c r="H28" s="7">
        <v>14.1</v>
      </c>
      <c r="I28" s="7">
        <v>89.216301050564454</v>
      </c>
      <c r="J28" s="7">
        <v>15.663</v>
      </c>
    </row>
    <row r="29" spans="1:10" ht="51.75" customHeight="1" thickBot="1" x14ac:dyDescent="0.35">
      <c r="A29" s="2" t="s">
        <v>36</v>
      </c>
      <c r="B29" s="7">
        <v>8.8932352016541394</v>
      </c>
      <c r="C29" s="7">
        <v>2.9412166721133643</v>
      </c>
      <c r="D29" s="7">
        <v>21860</v>
      </c>
      <c r="E29" s="7">
        <v>4.5379481565517557</v>
      </c>
      <c r="F29" s="7">
        <v>2.360925930298011</v>
      </c>
      <c r="G29" s="7">
        <v>4.1589574151091799</v>
      </c>
      <c r="H29" s="7">
        <v>17.3</v>
      </c>
      <c r="I29" s="7">
        <v>4.8958148238811381</v>
      </c>
      <c r="J29" s="7">
        <v>2.5179999999999998</v>
      </c>
    </row>
    <row r="30" spans="1:10" ht="51.75" customHeight="1" thickBot="1" x14ac:dyDescent="0.35">
      <c r="A30" s="2" t="s">
        <v>37</v>
      </c>
      <c r="B30" s="7">
        <v>8.785429404615007</v>
      </c>
      <c r="C30" s="7">
        <v>5.3405798106118372</v>
      </c>
      <c r="D30" s="7">
        <v>29786</v>
      </c>
      <c r="E30" s="7">
        <v>5.21949709077969</v>
      </c>
      <c r="F30" s="7">
        <v>2.4031684852182034</v>
      </c>
      <c r="G30" s="7">
        <v>2.214612188685698</v>
      </c>
      <c r="H30" s="7">
        <v>17.3</v>
      </c>
      <c r="I30" s="7">
        <v>4.9264953946973158</v>
      </c>
      <c r="J30" s="7">
        <v>3.1150000000000002</v>
      </c>
    </row>
    <row r="31" spans="1:10" ht="51.75" customHeight="1" thickBot="1" x14ac:dyDescent="0.35">
      <c r="A31" s="2" t="s">
        <v>38</v>
      </c>
      <c r="B31" s="7">
        <v>5.9095507944579291</v>
      </c>
      <c r="C31" s="7">
        <v>3.6768907364790131</v>
      </c>
      <c r="D31" s="7">
        <v>33149</v>
      </c>
      <c r="E31" s="7">
        <v>5.2243930823709501</v>
      </c>
      <c r="F31" s="7">
        <v>1.9396201489837963</v>
      </c>
      <c r="G31" s="7">
        <v>1.2528897719111549</v>
      </c>
      <c r="H31" s="7">
        <v>15</v>
      </c>
      <c r="I31" s="7">
        <v>11.223585781011643</v>
      </c>
      <c r="J31" s="7">
        <v>9.4459999999999997</v>
      </c>
    </row>
    <row r="32" spans="1:10" ht="51.75" customHeight="1" thickBot="1" x14ac:dyDescent="0.35">
      <c r="A32" s="2" t="s">
        <v>39</v>
      </c>
      <c r="B32" s="7">
        <v>8.4268452132932943</v>
      </c>
      <c r="C32" s="7">
        <v>4.1748085460998006</v>
      </c>
      <c r="D32" s="7">
        <v>32226</v>
      </c>
      <c r="E32" s="7">
        <v>5.3718444230520559</v>
      </c>
      <c r="F32" s="7">
        <v>1.6164025345191742</v>
      </c>
      <c r="G32" s="7">
        <v>1.8418008879437924</v>
      </c>
      <c r="H32" s="7">
        <v>17.7</v>
      </c>
      <c r="I32" s="7">
        <v>28.906665325651229</v>
      </c>
      <c r="J32" s="7">
        <v>5.6669999999999998</v>
      </c>
    </row>
    <row r="33" spans="1:10" ht="51.75" customHeight="1" thickBot="1" x14ac:dyDescent="0.35">
      <c r="A33" s="2" t="s">
        <v>40</v>
      </c>
      <c r="B33" s="7">
        <v>11.161282347723025</v>
      </c>
      <c r="C33" s="7">
        <v>6.3113961419046163</v>
      </c>
      <c r="D33" s="7">
        <v>70864</v>
      </c>
      <c r="E33" s="7">
        <v>6.3113961419046154</v>
      </c>
      <c r="F33" s="7">
        <v>4.3627162271230073</v>
      </c>
      <c r="G33" s="7">
        <v>2.9811894218673878</v>
      </c>
      <c r="H33" s="7">
        <v>12.5</v>
      </c>
      <c r="I33" s="7">
        <v>28.939350973249276</v>
      </c>
      <c r="J33" s="7">
        <v>19.222999999999999</v>
      </c>
    </row>
    <row r="34" spans="1:10" ht="51.75" customHeight="1" thickBot="1" x14ac:dyDescent="0.35">
      <c r="A34" s="2" t="s">
        <v>41</v>
      </c>
      <c r="B34" s="7">
        <v>8.3406752427723294</v>
      </c>
      <c r="C34" s="7">
        <v>4.6134919271617338</v>
      </c>
      <c r="D34" s="7">
        <v>47046</v>
      </c>
      <c r="E34" s="7">
        <v>5.3299558403784326</v>
      </c>
      <c r="F34" s="7">
        <v>2.6268626580914196</v>
      </c>
      <c r="G34" s="7">
        <v>1.111137150817199</v>
      </c>
      <c r="H34" s="7">
        <v>14.6</v>
      </c>
      <c r="I34" s="7">
        <v>2.6178489136763998</v>
      </c>
      <c r="J34" s="7">
        <v>4.9320000000000004</v>
      </c>
    </row>
    <row r="35" spans="1:10" ht="51.75" customHeight="1" thickBot="1" x14ac:dyDescent="0.35">
      <c r="A35" s="2" t="s">
        <v>42</v>
      </c>
      <c r="B35" s="7">
        <v>10.480834158405587</v>
      </c>
      <c r="C35" s="7">
        <v>5.1741351240508209</v>
      </c>
      <c r="D35" s="7">
        <v>46355</v>
      </c>
      <c r="E35" s="7">
        <v>5.7320082465799205</v>
      </c>
      <c r="F35" s="7">
        <v>2.7617481313321708</v>
      </c>
      <c r="G35" s="7">
        <v>1.9953630248874932</v>
      </c>
      <c r="H35" s="7">
        <v>13.4</v>
      </c>
      <c r="I35" s="7">
        <v>27.479393906755099</v>
      </c>
      <c r="J35" s="7">
        <v>19.048999999999999</v>
      </c>
    </row>
    <row r="36" spans="1:10" ht="51.75" customHeight="1" thickBot="1" x14ac:dyDescent="0.35">
      <c r="A36" s="2" t="s">
        <v>43</v>
      </c>
      <c r="B36" s="7">
        <v>9.0356142839177789</v>
      </c>
      <c r="C36" s="7">
        <v>4.89841659463581</v>
      </c>
      <c r="D36" s="7">
        <v>33645</v>
      </c>
      <c r="E36" s="7">
        <v>5.5265574981335659</v>
      </c>
      <c r="F36" s="7">
        <v>2.7379684592400864</v>
      </c>
      <c r="G36" s="7">
        <v>2.0095415017120262</v>
      </c>
      <c r="H36" s="7">
        <v>17.3</v>
      </c>
      <c r="I36" s="7">
        <v>3.8872784752699365</v>
      </c>
      <c r="J36" s="7">
        <v>6.2119999999999997</v>
      </c>
    </row>
    <row r="37" spans="1:10" ht="51.75" customHeight="1" thickBot="1" x14ac:dyDescent="0.35">
      <c r="A37" s="2" t="s">
        <v>44</v>
      </c>
      <c r="B37" s="7">
        <v>8.2307128443204327</v>
      </c>
      <c r="C37" s="7">
        <v>4.3041655916219987</v>
      </c>
      <c r="D37" s="7">
        <v>26268</v>
      </c>
      <c r="E37" s="7">
        <v>5.0918671945349567</v>
      </c>
      <c r="F37" s="7">
        <v>1.1960761866357281</v>
      </c>
      <c r="G37" s="7">
        <v>2.7526839095287974</v>
      </c>
      <c r="H37" s="7">
        <v>18.2</v>
      </c>
      <c r="I37" s="7">
        <v>10.815946087720226</v>
      </c>
      <c r="J37" s="7">
        <v>3.19</v>
      </c>
    </row>
    <row r="38" spans="1:10" ht="51.75" customHeight="1" thickBot="1" x14ac:dyDescent="0.35">
      <c r="A38" s="2" t="s">
        <v>45</v>
      </c>
      <c r="B38" s="7">
        <v>9.5661794468180794</v>
      </c>
      <c r="C38" s="7">
        <v>5.6142118281987852</v>
      </c>
      <c r="D38" s="7">
        <v>31563</v>
      </c>
      <c r="E38" s="7">
        <v>5.1673487744546884</v>
      </c>
      <c r="F38" s="7">
        <v>3.1302001349224198</v>
      </c>
      <c r="G38" s="7">
        <v>1.7086575219248932</v>
      </c>
      <c r="H38" s="7">
        <v>15.3</v>
      </c>
      <c r="I38" s="7">
        <v>5.9149988756465035</v>
      </c>
      <c r="J38" s="7">
        <v>1.2210000000000001</v>
      </c>
    </row>
    <row r="39" spans="1:10" ht="51.75" customHeight="1" thickBot="1" x14ac:dyDescent="0.35">
      <c r="A39" s="2" t="s">
        <v>46</v>
      </c>
      <c r="B39" s="7">
        <v>8.2464099887082138</v>
      </c>
      <c r="C39" s="7">
        <v>5.1877299464358506</v>
      </c>
      <c r="D39" s="7">
        <v>27354</v>
      </c>
      <c r="E39" s="7">
        <v>5.3244872134615981</v>
      </c>
      <c r="F39" s="7">
        <v>2.926711940239735</v>
      </c>
      <c r="G39" s="7">
        <v>2.0955257492116504</v>
      </c>
      <c r="H39" s="7">
        <v>15.5</v>
      </c>
      <c r="I39" s="7">
        <v>7.84358799984249</v>
      </c>
      <c r="J39" s="7">
        <v>4.6689999999999996</v>
      </c>
    </row>
    <row r="40" spans="1:10" ht="51.75" customHeight="1" thickBot="1" x14ac:dyDescent="0.35">
      <c r="A40" s="2" t="s">
        <v>47</v>
      </c>
      <c r="B40" s="7">
        <v>7.9264980425701959</v>
      </c>
      <c r="C40" s="7">
        <v>4.7010574907851987</v>
      </c>
      <c r="D40" s="7">
        <v>24719</v>
      </c>
      <c r="E40" s="7">
        <v>4.9003386218278919</v>
      </c>
      <c r="F40" s="7">
        <v>2.7576762259171614</v>
      </c>
      <c r="G40" s="7">
        <v>2.8154313317807094</v>
      </c>
      <c r="H40" s="7">
        <v>16.2</v>
      </c>
      <c r="I40" s="7">
        <v>21.06760573346903</v>
      </c>
      <c r="J40" s="7">
        <v>3.9929999999999999</v>
      </c>
    </row>
    <row r="41" spans="1:10" ht="51.75" customHeight="1" thickBot="1" x14ac:dyDescent="0.35">
      <c r="A41" s="2" t="s">
        <v>48</v>
      </c>
      <c r="B41" s="7">
        <v>7.9265906824693593</v>
      </c>
      <c r="C41" s="7">
        <v>4.5957957654727695</v>
      </c>
      <c r="D41" s="7">
        <v>26843</v>
      </c>
      <c r="E41" s="7">
        <v>4.8987227979238277</v>
      </c>
      <c r="F41" s="7">
        <v>0.98170797553583722</v>
      </c>
      <c r="G41" s="7">
        <v>1.3800009256103769</v>
      </c>
      <c r="H41" s="7">
        <v>18.100000000000001</v>
      </c>
      <c r="I41" s="7">
        <v>3.8146367049392533</v>
      </c>
      <c r="J41" s="7">
        <v>1.25</v>
      </c>
    </row>
    <row r="42" spans="1:10" ht="51.75" customHeight="1" thickBot="1" x14ac:dyDescent="0.35">
      <c r="A42" s="2" t="s">
        <v>49</v>
      </c>
      <c r="B42" s="7">
        <v>8.1684800074173189</v>
      </c>
      <c r="C42" s="7">
        <v>4.5635371184186022</v>
      </c>
      <c r="D42" s="7">
        <v>24118</v>
      </c>
      <c r="E42" s="7">
        <v>5.1858376345665942</v>
      </c>
      <c r="F42" s="7">
        <v>1.8857591398423976</v>
      </c>
      <c r="G42" s="7">
        <v>2.2102668584902769</v>
      </c>
      <c r="H42" s="7">
        <v>17.399999999999999</v>
      </c>
      <c r="I42" s="7">
        <v>2.5614894982859235</v>
      </c>
      <c r="J42" s="7">
        <v>1.2749999999999999</v>
      </c>
    </row>
    <row r="43" spans="1:10" ht="51.75" customHeight="1" thickBot="1" x14ac:dyDescent="0.35">
      <c r="A43" s="2" t="s">
        <v>50</v>
      </c>
      <c r="B43" s="7">
        <v>7.5051603848390753</v>
      </c>
      <c r="C43" s="7">
        <v>5.0899358992924588</v>
      </c>
      <c r="D43" s="7">
        <v>30215</v>
      </c>
      <c r="E43" s="7">
        <v>4.8789804629434661</v>
      </c>
      <c r="F43" s="7">
        <v>3.4050320894920709</v>
      </c>
      <c r="G43" s="7">
        <v>2.7056306706504238</v>
      </c>
      <c r="H43" s="7">
        <v>15.5</v>
      </c>
      <c r="I43" s="7">
        <v>10.990034606084754</v>
      </c>
      <c r="J43" s="7">
        <v>6.1260000000000003</v>
      </c>
    </row>
    <row r="44" spans="1:10" ht="51.75" customHeight="1" thickBot="1" x14ac:dyDescent="0.35">
      <c r="A44" s="2" t="s">
        <v>51</v>
      </c>
      <c r="B44" s="7">
        <v>9.8332158873034121</v>
      </c>
      <c r="C44" s="7">
        <v>5.1563375974036099</v>
      </c>
      <c r="D44" s="7">
        <v>37304</v>
      </c>
      <c r="E44" s="7">
        <v>5.3885421050736149</v>
      </c>
      <c r="F44" s="7">
        <v>5.590108517981605</v>
      </c>
      <c r="G44" s="7">
        <v>2.6596016295166329</v>
      </c>
      <c r="H44" s="7">
        <v>15.3</v>
      </c>
      <c r="I44" s="7">
        <v>9.1215520721295995</v>
      </c>
      <c r="J44" s="7">
        <v>4.6230000000000002</v>
      </c>
    </row>
    <row r="45" spans="1:10" ht="51.75" customHeight="1" thickBot="1" x14ac:dyDescent="0.35">
      <c r="A45" s="2" t="s">
        <v>52</v>
      </c>
      <c r="B45" s="7">
        <v>9.5598392053006087</v>
      </c>
      <c r="C45" s="7">
        <v>3.2834904597539754</v>
      </c>
      <c r="D45" s="7">
        <v>26436</v>
      </c>
      <c r="E45" s="7">
        <v>5.1399442900574401</v>
      </c>
      <c r="F45" s="7">
        <v>1.6327650222545871</v>
      </c>
      <c r="G45" s="7">
        <v>2.382204167469443</v>
      </c>
      <c r="H45" s="7">
        <v>18.899999999999999</v>
      </c>
      <c r="I45" s="7">
        <v>5.9759199814517894</v>
      </c>
      <c r="J45" s="7">
        <v>1.9330000000000001</v>
      </c>
    </row>
    <row r="46" spans="1:10" ht="51.75" customHeight="1" thickBot="1" x14ac:dyDescent="0.35">
      <c r="A46" s="2" t="s">
        <v>53</v>
      </c>
      <c r="B46" s="7">
        <v>6.7923664682501128</v>
      </c>
      <c r="C46" s="7">
        <v>3.9381043986294357</v>
      </c>
      <c r="D46" s="7">
        <v>23927</v>
      </c>
      <c r="E46" s="7">
        <v>4.3591188491408071</v>
      </c>
      <c r="F46" s="7">
        <v>1.0795242320804375</v>
      </c>
      <c r="G46" s="7">
        <v>1.2500890607491466</v>
      </c>
      <c r="H46" s="7">
        <v>13.1</v>
      </c>
      <c r="I46" s="7">
        <v>1.6192863481206563</v>
      </c>
      <c r="J46" s="7">
        <v>1.405</v>
      </c>
    </row>
    <row r="47" spans="1:10" ht="51.75" customHeight="1" thickBot="1" x14ac:dyDescent="0.35">
      <c r="A47" s="2" t="s">
        <v>54</v>
      </c>
      <c r="B47" s="7">
        <v>7.2763570338117995</v>
      </c>
      <c r="C47" s="7">
        <v>4.5528044010442539</v>
      </c>
      <c r="D47" s="7">
        <v>30293</v>
      </c>
      <c r="E47" s="7">
        <v>4.3992375859296668</v>
      </c>
      <c r="F47" s="7">
        <v>4.0650039295037983</v>
      </c>
      <c r="G47" s="7">
        <v>6.1742893018129914</v>
      </c>
      <c r="H47" s="7">
        <v>11.3</v>
      </c>
      <c r="I47" s="7">
        <v>3.0713363022917588</v>
      </c>
      <c r="J47" s="7">
        <v>3.3170000000000002</v>
      </c>
    </row>
    <row r="48" spans="1:10" ht="51.75" customHeight="1" thickBot="1" x14ac:dyDescent="0.35">
      <c r="A48" s="2" t="s">
        <v>55</v>
      </c>
      <c r="B48" s="7">
        <v>7.9916481965243147</v>
      </c>
      <c r="C48" s="7">
        <v>4.4950677971693445</v>
      </c>
      <c r="D48" s="7">
        <v>21677</v>
      </c>
      <c r="E48" s="7">
        <v>4.7822422702829162</v>
      </c>
      <c r="F48" s="7">
        <v>2.7992637936222775</v>
      </c>
      <c r="G48" s="7">
        <v>2.674046725711138</v>
      </c>
      <c r="H48" s="7">
        <v>14.9</v>
      </c>
      <c r="I48" s="7">
        <v>11.029599215406348</v>
      </c>
      <c r="J48" s="7">
        <v>5.9569999999999999</v>
      </c>
    </row>
    <row r="49" spans="1:10" ht="51.75" customHeight="1" thickBot="1" x14ac:dyDescent="0.35">
      <c r="A49" s="2" t="s">
        <v>56</v>
      </c>
      <c r="B49" s="7">
        <v>6.9553871917790637</v>
      </c>
      <c r="C49" s="7">
        <v>4.108503025824831</v>
      </c>
      <c r="D49" s="7">
        <v>26092</v>
      </c>
      <c r="E49" s="7">
        <v>4.3212030898884422</v>
      </c>
      <c r="F49" s="7">
        <v>0.34868862961247693</v>
      </c>
      <c r="G49" s="7">
        <v>0.23362138184035955</v>
      </c>
      <c r="H49" s="7">
        <v>6.2</v>
      </c>
      <c r="I49" s="7">
        <v>0.31698966328406997</v>
      </c>
      <c r="J49" s="7">
        <v>0.25600000000000001</v>
      </c>
    </row>
    <row r="50" spans="1:10" ht="51.75" customHeight="1" thickBot="1" x14ac:dyDescent="0.35">
      <c r="A50" s="2" t="s">
        <v>57</v>
      </c>
      <c r="B50" s="7">
        <v>4.7923962935748303</v>
      </c>
      <c r="C50" s="7">
        <v>4.4030498802378064</v>
      </c>
      <c r="D50" s="7">
        <v>27661</v>
      </c>
      <c r="E50" s="7">
        <v>5.0710461776297588</v>
      </c>
      <c r="F50" s="7">
        <v>0</v>
      </c>
      <c r="G50" s="7">
        <v>0.3149125401990629</v>
      </c>
      <c r="H50" s="7">
        <v>3.7</v>
      </c>
      <c r="I50" s="7">
        <v>0.34354095294443227</v>
      </c>
      <c r="J50" s="7">
        <v>0.122</v>
      </c>
    </row>
    <row r="51" spans="1:10" ht="51.75" customHeight="1" thickBot="1" x14ac:dyDescent="0.35">
      <c r="A51" s="2" t="s">
        <v>58</v>
      </c>
      <c r="B51" s="7">
        <v>7.8051114508610659</v>
      </c>
      <c r="C51" s="7">
        <v>5.0314559448558418</v>
      </c>
      <c r="D51" s="7">
        <v>16877</v>
      </c>
      <c r="E51" s="7">
        <v>5.038932105249387</v>
      </c>
      <c r="F51" s="7">
        <v>1.8690400983862707</v>
      </c>
      <c r="G51" s="7">
        <v>2.5680610951827361</v>
      </c>
      <c r="H51" s="7">
        <v>11.1</v>
      </c>
      <c r="I51" s="7">
        <v>0.93452004919313536</v>
      </c>
      <c r="J51" s="7">
        <v>1.1519999999999999</v>
      </c>
    </row>
    <row r="52" spans="1:10" ht="51.75" customHeight="1" thickBot="1" x14ac:dyDescent="0.35">
      <c r="A52" s="2" t="s">
        <v>59</v>
      </c>
      <c r="B52" s="7">
        <v>7.9225439781694336</v>
      </c>
      <c r="C52" s="7">
        <v>5.3480906552821939</v>
      </c>
      <c r="D52" s="7">
        <v>19811</v>
      </c>
      <c r="E52" s="7">
        <v>4.8883075666685478</v>
      </c>
      <c r="F52" s="7">
        <v>2.1578267696669311</v>
      </c>
      <c r="G52" s="7">
        <v>3.6135299058191608</v>
      </c>
      <c r="H52" s="7">
        <v>16.5</v>
      </c>
      <c r="I52" s="7">
        <v>21.395682354620572</v>
      </c>
      <c r="J52" s="7">
        <v>5.27</v>
      </c>
    </row>
    <row r="53" spans="1:10" ht="51.75" customHeight="1" thickBot="1" x14ac:dyDescent="0.35">
      <c r="A53" s="2" t="s">
        <v>60</v>
      </c>
      <c r="B53" s="7">
        <v>9.7621039631079363</v>
      </c>
      <c r="C53" s="7">
        <v>5.1667812073584924</v>
      </c>
      <c r="D53" s="7">
        <v>32583</v>
      </c>
      <c r="E53" s="7">
        <v>5.1007958088066854</v>
      </c>
      <c r="F53" s="7">
        <v>3.4860210555671758</v>
      </c>
      <c r="G53" s="7">
        <v>4.7521937032499677</v>
      </c>
      <c r="H53" s="7">
        <v>13.4</v>
      </c>
      <c r="I53" s="7">
        <v>43.625063495383507</v>
      </c>
      <c r="J53" s="7">
        <v>13.461</v>
      </c>
    </row>
    <row r="54" spans="1:10" ht="51.75" customHeight="1" thickBot="1" x14ac:dyDescent="0.35">
      <c r="A54" s="2" t="s">
        <v>61</v>
      </c>
      <c r="B54" s="7">
        <v>8.3455808768272952</v>
      </c>
      <c r="C54" s="7">
        <v>4.5664897704186309</v>
      </c>
      <c r="D54" s="7">
        <v>36677</v>
      </c>
      <c r="E54" s="7">
        <v>4.8997215323168799</v>
      </c>
      <c r="F54" s="7">
        <v>1.8483536713848976</v>
      </c>
      <c r="G54" s="7">
        <v>1.3265898350053893</v>
      </c>
      <c r="H54" s="7">
        <v>16.100000000000001</v>
      </c>
      <c r="I54" s="7">
        <v>1.9275688287299646</v>
      </c>
      <c r="J54" s="7">
        <v>2.1890000000000001</v>
      </c>
    </row>
    <row r="55" spans="1:10" ht="51.75" customHeight="1" thickBot="1" x14ac:dyDescent="0.35">
      <c r="A55" s="2" t="s">
        <v>62</v>
      </c>
      <c r="B55" s="7">
        <v>8.153802573315641</v>
      </c>
      <c r="C55" s="7">
        <v>3.6631729608038999</v>
      </c>
      <c r="D55" s="7">
        <v>22950</v>
      </c>
      <c r="E55" s="7">
        <v>4.9274670880980418</v>
      </c>
      <c r="F55" s="7">
        <v>2.9818257719201466</v>
      </c>
      <c r="G55" s="7">
        <v>2.109641733633504</v>
      </c>
      <c r="H55" s="7">
        <v>14.3</v>
      </c>
      <c r="I55" s="7">
        <v>8.2000208727804029</v>
      </c>
      <c r="J55" s="7">
        <v>4.2530000000000001</v>
      </c>
    </row>
    <row r="56" spans="1:10" ht="51.75" customHeight="1" thickBot="1" x14ac:dyDescent="0.35">
      <c r="A56" s="2" t="s">
        <v>63</v>
      </c>
      <c r="B56" s="7">
        <v>8.1571413341099568</v>
      </c>
      <c r="C56" s="7">
        <v>5.5269378086231162</v>
      </c>
      <c r="D56" s="7">
        <v>21264</v>
      </c>
      <c r="E56" s="7">
        <v>5.4684310569439711</v>
      </c>
      <c r="F56" s="7">
        <v>1.4301650410457367</v>
      </c>
      <c r="G56" s="7">
        <v>2.1556487618671194</v>
      </c>
      <c r="H56" s="7">
        <v>16.399999999999999</v>
      </c>
      <c r="I56" s="7">
        <v>7.7098897212738349</v>
      </c>
      <c r="J56" s="7">
        <v>3.0129999999999999</v>
      </c>
    </row>
    <row r="57" spans="1:10" ht="51.75" customHeight="1" thickBot="1" x14ac:dyDescent="0.35">
      <c r="A57" s="2" t="s">
        <v>64</v>
      </c>
      <c r="B57" s="7">
        <v>8.5791761648720204</v>
      </c>
      <c r="C57" s="7">
        <v>5.9765501172090314</v>
      </c>
      <c r="D57" s="7">
        <v>20631</v>
      </c>
      <c r="E57" s="7">
        <v>5.0538192376264215</v>
      </c>
      <c r="F57" s="7">
        <v>7.8745086003767648</v>
      </c>
      <c r="G57" s="7">
        <v>3.9756172908056024</v>
      </c>
      <c r="H57" s="7">
        <v>9.1999999999999993</v>
      </c>
      <c r="I57" s="7">
        <v>28.903484772921384</v>
      </c>
      <c r="J57" s="7">
        <v>17.878</v>
      </c>
    </row>
    <row r="58" spans="1:10" ht="51.75" customHeight="1" thickBot="1" x14ac:dyDescent="0.35">
      <c r="A58" s="2" t="s">
        <v>65</v>
      </c>
      <c r="B58" s="7">
        <v>9.7109967804512021</v>
      </c>
      <c r="C58" s="7">
        <v>7.0483979327413868</v>
      </c>
      <c r="D58" s="7">
        <v>46338</v>
      </c>
      <c r="E58" s="7">
        <v>4.5603003748869382</v>
      </c>
      <c r="F58" s="7">
        <v>0.29083548309227919</v>
      </c>
      <c r="G58" s="7">
        <v>0.41007803116011365</v>
      </c>
      <c r="H58" s="7">
        <v>12</v>
      </c>
      <c r="I58" s="7">
        <v>1.4687191896160099</v>
      </c>
      <c r="J58" s="7">
        <v>1.5109999999999999</v>
      </c>
    </row>
    <row r="59" spans="1:10" ht="51.75" customHeight="1" thickBot="1" x14ac:dyDescent="0.35">
      <c r="A59" s="2" t="s">
        <v>66</v>
      </c>
      <c r="B59" s="7">
        <v>6.4050182162484823</v>
      </c>
      <c r="C59" s="7">
        <v>4.4411110882407421</v>
      </c>
      <c r="D59" s="7">
        <v>35635</v>
      </c>
      <c r="E59" s="7">
        <v>5.2243068563077619</v>
      </c>
      <c r="F59" s="7">
        <v>1.6209373649218861</v>
      </c>
      <c r="G59" s="7">
        <v>1.9994133750488854</v>
      </c>
      <c r="H59" s="7">
        <v>13.9</v>
      </c>
      <c r="I59" s="7">
        <v>8.3542597204783551</v>
      </c>
      <c r="J59" s="7">
        <v>7.8490000000000002</v>
      </c>
    </row>
    <row r="60" spans="1:10" ht="51.75" customHeight="1" thickBot="1" x14ac:dyDescent="0.35">
      <c r="A60" s="2" t="s">
        <v>67</v>
      </c>
      <c r="B60" s="7">
        <v>10.603937230465718</v>
      </c>
      <c r="C60" s="7">
        <v>5.0252918638990973</v>
      </c>
      <c r="D60" s="7">
        <v>18972</v>
      </c>
      <c r="E60" s="7">
        <v>3.8343788907668155</v>
      </c>
      <c r="F60" s="7">
        <v>10.225010375378174</v>
      </c>
      <c r="G60" s="7">
        <v>6.5109257243216909</v>
      </c>
      <c r="H60" s="7">
        <v>9.1999999999999993</v>
      </c>
      <c r="I60" s="7">
        <v>1.5938986761618921</v>
      </c>
      <c r="J60" s="7">
        <v>2.6360000000000001</v>
      </c>
    </row>
    <row r="61" spans="1:10" ht="51.75" customHeight="1" thickBot="1" x14ac:dyDescent="0.35">
      <c r="A61" s="2" t="s">
        <v>68</v>
      </c>
      <c r="B61" s="7">
        <v>7.5409414062795745</v>
      </c>
      <c r="C61" s="7">
        <v>4.0335708174653044</v>
      </c>
      <c r="D61" s="7">
        <v>23837</v>
      </c>
      <c r="E61" s="7">
        <v>4.7604085433717698</v>
      </c>
      <c r="F61" s="7">
        <v>4.9212971024916898</v>
      </c>
      <c r="G61" s="7">
        <v>4.5048796553577786</v>
      </c>
      <c r="H61" s="7">
        <v>14</v>
      </c>
      <c r="I61" s="7">
        <v>20.858728488253242</v>
      </c>
      <c r="J61" s="7">
        <v>6.3440000000000003</v>
      </c>
    </row>
    <row r="62" spans="1:10" ht="51.75" customHeight="1" thickBot="1" x14ac:dyDescent="0.35">
      <c r="A62" s="2" t="s">
        <v>69</v>
      </c>
      <c r="B62" s="7">
        <v>7.8858557026966132</v>
      </c>
      <c r="C62" s="7">
        <v>3.9023238273328942</v>
      </c>
      <c r="D62" s="7">
        <v>31427</v>
      </c>
      <c r="E62" s="7">
        <v>5.1368307414632151</v>
      </c>
      <c r="F62" s="7">
        <v>1.8554954594580269</v>
      </c>
      <c r="G62" s="7">
        <v>1.242459037527998</v>
      </c>
      <c r="H62" s="7">
        <v>15.4</v>
      </c>
      <c r="I62" s="7">
        <v>4.2170351351318782</v>
      </c>
      <c r="J62" s="7">
        <v>1.726</v>
      </c>
    </row>
    <row r="63" spans="1:10" ht="51.75" customHeight="1" thickBot="1" x14ac:dyDescent="0.35">
      <c r="A63" s="2" t="s">
        <v>70</v>
      </c>
      <c r="B63" s="7">
        <v>7.8083913219183012</v>
      </c>
      <c r="C63" s="7">
        <v>5.4740855149404801</v>
      </c>
      <c r="D63" s="7">
        <v>27312</v>
      </c>
      <c r="E63" s="7">
        <v>4.7950147347287499</v>
      </c>
      <c r="F63" s="7">
        <v>2.2143612398208581</v>
      </c>
      <c r="G63" s="7">
        <v>1.4467160100162939</v>
      </c>
      <c r="H63" s="7">
        <v>17.899999999999999</v>
      </c>
      <c r="I63" s="7">
        <v>7.0675029570949048</v>
      </c>
      <c r="J63" s="7">
        <v>2.5870000000000002</v>
      </c>
    </row>
    <row r="64" spans="1:10" ht="51.75" customHeight="1" thickBot="1" x14ac:dyDescent="0.35">
      <c r="A64" s="2" t="s">
        <v>71</v>
      </c>
      <c r="B64" s="7">
        <v>7.5154741628613699</v>
      </c>
      <c r="C64" s="7">
        <v>4.9814501775094984</v>
      </c>
      <c r="D64" s="7">
        <v>29893</v>
      </c>
      <c r="E64" s="7">
        <v>5.3911120626571787</v>
      </c>
      <c r="F64" s="7">
        <v>1.8853394090259825</v>
      </c>
      <c r="G64" s="7">
        <v>1.6325761085955501</v>
      </c>
      <c r="H64" s="7">
        <v>16.600000000000001</v>
      </c>
      <c r="I64" s="7">
        <v>8.1580873071920905</v>
      </c>
      <c r="J64" s="7">
        <v>6.2729999999999997</v>
      </c>
    </row>
    <row r="65" spans="1:10" ht="51.75" customHeight="1" thickBot="1" x14ac:dyDescent="0.35">
      <c r="A65" s="2" t="s">
        <v>72</v>
      </c>
      <c r="B65" s="7">
        <v>9.8588490402447366</v>
      </c>
      <c r="C65" s="7">
        <v>5.2242313389404602</v>
      </c>
      <c r="D65" s="7">
        <v>24046</v>
      </c>
      <c r="E65" s="7">
        <v>4.9565721984020197</v>
      </c>
      <c r="F65" s="7">
        <v>3.1813685483966752</v>
      </c>
      <c r="G65" s="7">
        <v>2.075524840973991</v>
      </c>
      <c r="H65" s="7">
        <v>16.399999999999999</v>
      </c>
      <c r="I65" s="7">
        <v>5.374391934424783</v>
      </c>
      <c r="J65" s="7">
        <v>2.6110000000000002</v>
      </c>
    </row>
    <row r="66" spans="1:10" ht="51.75" customHeight="1" thickBot="1" x14ac:dyDescent="0.35">
      <c r="A66" s="2" t="s">
        <v>73</v>
      </c>
      <c r="B66" s="7">
        <v>11.554975454712551</v>
      </c>
      <c r="C66" s="7">
        <v>6.4745036730158789</v>
      </c>
      <c r="D66" s="7">
        <v>60770</v>
      </c>
      <c r="E66" s="7">
        <v>5.6814544192876193</v>
      </c>
      <c r="F66" s="7">
        <v>5.3696043221184331</v>
      </c>
      <c r="G66" s="7">
        <v>3.9342677821675442</v>
      </c>
      <c r="H66" s="7">
        <v>13.6</v>
      </c>
      <c r="I66" s="7">
        <v>13.13487826487432</v>
      </c>
      <c r="J66" s="7">
        <v>15.49</v>
      </c>
    </row>
    <row r="67" spans="1:10" ht="51.75" customHeight="1" thickBot="1" x14ac:dyDescent="0.35">
      <c r="A67" s="2" t="s">
        <v>74</v>
      </c>
      <c r="B67" s="7">
        <v>8.7872006278214645</v>
      </c>
      <c r="C67" s="7">
        <v>4.567851748522207</v>
      </c>
      <c r="D67" s="7">
        <v>37374</v>
      </c>
      <c r="E67" s="7">
        <v>4.9738517241152724</v>
      </c>
      <c r="F67" s="7">
        <v>3.1916761087084877</v>
      </c>
      <c r="G67" s="7">
        <v>2.5761050474480203</v>
      </c>
      <c r="H67" s="7">
        <v>15.7</v>
      </c>
      <c r="I67" s="7">
        <v>18.396727217768998</v>
      </c>
      <c r="J67" s="7">
        <v>6.2770000000000001</v>
      </c>
    </row>
    <row r="68" spans="1:10" ht="51.75" customHeight="1" thickBot="1" x14ac:dyDescent="0.35">
      <c r="A68" s="2" t="s">
        <v>75</v>
      </c>
      <c r="B68" s="7">
        <v>9.5679457310168061</v>
      </c>
      <c r="C68" s="7">
        <v>5.1702563888103246</v>
      </c>
      <c r="D68" s="7">
        <v>28152</v>
      </c>
      <c r="E68" s="7">
        <v>5.2979170403858866</v>
      </c>
      <c r="F68" s="7">
        <v>3.411620861071095</v>
      </c>
      <c r="G68" s="7">
        <v>2.4189492427852475</v>
      </c>
      <c r="H68" s="7">
        <v>17</v>
      </c>
      <c r="I68" s="7">
        <v>6.3940378073622783</v>
      </c>
      <c r="J68" s="7">
        <v>2.375</v>
      </c>
    </row>
    <row r="69" spans="1:10" ht="51.75" customHeight="1" thickBot="1" x14ac:dyDescent="0.35">
      <c r="A69" s="2" t="s">
        <v>76</v>
      </c>
      <c r="B69" s="7">
        <v>8.9925188953786659</v>
      </c>
      <c r="C69" s="7">
        <v>4.6343317140294742</v>
      </c>
      <c r="D69" s="7">
        <v>23911</v>
      </c>
      <c r="E69" s="7">
        <v>4.9450393172929479</v>
      </c>
      <c r="F69" s="7">
        <v>1.4401279409662755</v>
      </c>
      <c r="G69" s="7">
        <v>0.96812600831457862</v>
      </c>
      <c r="H69" s="7">
        <v>12.9</v>
      </c>
      <c r="I69" s="7">
        <v>3.9531511979524256</v>
      </c>
      <c r="J69" s="7">
        <v>2.077</v>
      </c>
    </row>
    <row r="70" spans="1:10" ht="51.75" customHeight="1" thickBot="1" x14ac:dyDescent="0.35">
      <c r="A70" s="2" t="s">
        <v>77</v>
      </c>
      <c r="B70" s="7">
        <v>7.5058396902922295</v>
      </c>
      <c r="C70" s="7">
        <v>4.3093239027099433</v>
      </c>
      <c r="D70" s="7">
        <v>27889</v>
      </c>
      <c r="E70" s="7">
        <v>5.1423986017412897</v>
      </c>
      <c r="F70" s="7">
        <v>2.654404678286153</v>
      </c>
      <c r="G70" s="7">
        <v>2.4655335761773305</v>
      </c>
      <c r="H70" s="7">
        <v>17.8</v>
      </c>
      <c r="I70" s="7">
        <v>7.0443816462209448</v>
      </c>
      <c r="J70" s="7">
        <v>3.2469999999999999</v>
      </c>
    </row>
    <row r="71" spans="1:10" ht="51.75" customHeight="1" thickBot="1" x14ac:dyDescent="0.35">
      <c r="A71" s="2" t="s">
        <v>78</v>
      </c>
      <c r="B71" s="7">
        <v>9.325318345110027</v>
      </c>
      <c r="C71" s="7">
        <v>4.6528927368645503</v>
      </c>
      <c r="D71" s="7">
        <v>27681</v>
      </c>
      <c r="E71" s="7">
        <v>5.2714336639271817</v>
      </c>
      <c r="F71" s="7">
        <v>2.2788349944412705</v>
      </c>
      <c r="G71" s="7">
        <v>1.9435207024020549</v>
      </c>
      <c r="H71" s="7">
        <v>18.399999999999999</v>
      </c>
      <c r="I71" s="7">
        <v>7.8619807308223821</v>
      </c>
      <c r="J71" s="7">
        <v>3.3980000000000001</v>
      </c>
    </row>
    <row r="72" spans="1:10" ht="51.75" customHeight="1" thickBot="1" x14ac:dyDescent="0.35">
      <c r="A72" s="2" t="s">
        <v>79</v>
      </c>
      <c r="B72" s="7">
        <v>9.0502395926924226</v>
      </c>
      <c r="C72" s="7">
        <v>5.3225142258161124</v>
      </c>
      <c r="D72" s="7">
        <v>28857</v>
      </c>
      <c r="E72" s="7">
        <v>5.1231656184486365</v>
      </c>
      <c r="F72" s="7">
        <v>3.0884995507637014</v>
      </c>
      <c r="G72" s="7">
        <v>2.7431491464510334</v>
      </c>
      <c r="H72" s="7">
        <v>13.3</v>
      </c>
      <c r="I72" s="7">
        <v>16.528152141359687</v>
      </c>
      <c r="J72" s="7">
        <v>5.5529999999999999</v>
      </c>
    </row>
    <row r="73" spans="1:10" ht="51.75" customHeight="1" thickBot="1" x14ac:dyDescent="0.35">
      <c r="A73" s="2" t="s">
        <v>80</v>
      </c>
      <c r="B73" s="7">
        <v>8.7215274972710279</v>
      </c>
      <c r="C73" s="7">
        <v>4.0406948709311763</v>
      </c>
      <c r="D73" s="7">
        <v>29385</v>
      </c>
      <c r="E73" s="7">
        <v>5.5466958129679611</v>
      </c>
      <c r="F73" s="7">
        <v>2.3760571707308893</v>
      </c>
      <c r="G73" s="7">
        <v>1.3208082507886414</v>
      </c>
      <c r="H73" s="7">
        <v>18.7</v>
      </c>
      <c r="I73" s="7">
        <v>8.330176904444766</v>
      </c>
      <c r="J73" s="7">
        <v>3.1930000000000001</v>
      </c>
    </row>
    <row r="74" spans="1:10" ht="51.75" customHeight="1" thickBot="1" x14ac:dyDescent="0.35">
      <c r="A74" s="2" t="s">
        <v>81</v>
      </c>
      <c r="B74" s="7">
        <v>7.1718625990044274</v>
      </c>
      <c r="C74" s="7">
        <v>2.2438990056354853</v>
      </c>
      <c r="D74" s="7">
        <v>50059</v>
      </c>
      <c r="E74" s="7">
        <v>1.9195526488986143</v>
      </c>
      <c r="F74" s="7">
        <v>1.3394060075773613</v>
      </c>
      <c r="G74" s="7">
        <v>1.1589801394978225</v>
      </c>
      <c r="H74" s="7">
        <v>9.3000000000000007</v>
      </c>
      <c r="I74" s="7">
        <v>57.331829696889791</v>
      </c>
      <c r="J74" s="7">
        <v>14.253</v>
      </c>
    </row>
    <row r="75" spans="1:10" ht="51.75" customHeight="1" thickBot="1" x14ac:dyDescent="0.35">
      <c r="A75" s="2" t="s">
        <v>82</v>
      </c>
      <c r="B75" s="7">
        <v>7.7207272609617945</v>
      </c>
      <c r="C75" s="7">
        <v>5.1559143372705405</v>
      </c>
      <c r="D75" s="7">
        <v>25449</v>
      </c>
      <c r="E75" s="7">
        <v>5.104011421337761</v>
      </c>
      <c r="F75" s="7">
        <v>3.0332872947728373</v>
      </c>
      <c r="G75" s="7">
        <v>3.7545356070854892</v>
      </c>
      <c r="H75" s="7">
        <v>14.1</v>
      </c>
      <c r="I75" s="7">
        <v>8.8234957085725423</v>
      </c>
      <c r="J75" s="7">
        <v>2.915</v>
      </c>
    </row>
    <row r="76" spans="1:10" ht="51.75" customHeight="1" thickBot="1" x14ac:dyDescent="0.35">
      <c r="A76" s="2" t="s">
        <v>83</v>
      </c>
      <c r="B76" s="7">
        <v>8.2273939962304965</v>
      </c>
      <c r="C76" s="7">
        <v>4.3514733403668577</v>
      </c>
      <c r="D76" s="7">
        <v>24590</v>
      </c>
      <c r="E76" s="7">
        <v>5.0623082096854777</v>
      </c>
      <c r="F76" s="7">
        <v>2.743573179826257</v>
      </c>
      <c r="G76" s="7">
        <v>2.1241907498351775</v>
      </c>
      <c r="H76" s="7">
        <v>16.8</v>
      </c>
      <c r="I76" s="7">
        <v>2.5523544430504876</v>
      </c>
      <c r="J76" s="7">
        <v>2.9889999999999999</v>
      </c>
    </row>
    <row r="77" spans="1:10" ht="51.75" customHeight="1" thickBot="1" x14ac:dyDescent="0.35">
      <c r="A77" s="2" t="s">
        <v>84</v>
      </c>
      <c r="B77" s="7">
        <v>8.30282391527561</v>
      </c>
      <c r="C77" s="7">
        <v>5.7601370478180725</v>
      </c>
      <c r="D77" s="7">
        <v>41740</v>
      </c>
      <c r="E77" s="7">
        <v>5.4635801123527132</v>
      </c>
      <c r="F77" s="7">
        <v>4.0824720986140397</v>
      </c>
      <c r="G77" s="7">
        <v>2.6251065871842729</v>
      </c>
      <c r="H77" s="7">
        <v>15.4</v>
      </c>
      <c r="I77" s="7">
        <v>9.3434691615449612</v>
      </c>
      <c r="J77" s="7">
        <v>6.0140000000000002</v>
      </c>
    </row>
    <row r="78" spans="1:10" ht="51.75" customHeight="1" thickBot="1" x14ac:dyDescent="0.35">
      <c r="A78" s="2" t="s">
        <v>85</v>
      </c>
      <c r="B78" s="7">
        <v>7.2107759866357464</v>
      </c>
      <c r="C78" s="7">
        <v>5.7011886385049326</v>
      </c>
      <c r="D78" s="7">
        <v>54443</v>
      </c>
      <c r="E78" s="7">
        <v>5.3963342285127567</v>
      </c>
      <c r="F78" s="7">
        <v>1.938380641568749</v>
      </c>
      <c r="G78" s="7">
        <v>2.0223771360367282</v>
      </c>
      <c r="H78" s="7">
        <v>7.6</v>
      </c>
      <c r="I78" s="7">
        <v>67.091465721206831</v>
      </c>
      <c r="J78" s="7">
        <v>17.713999999999999</v>
      </c>
    </row>
    <row r="79" spans="1:10" ht="51.75" customHeight="1" thickBot="1" x14ac:dyDescent="0.35">
      <c r="A79" s="2" t="s">
        <v>86</v>
      </c>
      <c r="B79" s="7">
        <v>8.0521264773036929</v>
      </c>
      <c r="C79" s="7">
        <v>4.2752866654783546</v>
      </c>
      <c r="D79" s="7">
        <v>26628</v>
      </c>
      <c r="E79" s="7">
        <v>5.4237925103018689</v>
      </c>
      <c r="F79" s="7">
        <v>3.4537127851471614</v>
      </c>
      <c r="G79" s="7">
        <v>3.0498040017994428</v>
      </c>
      <c r="H79" s="7">
        <v>15.9</v>
      </c>
      <c r="I79" s="7">
        <v>13.378746729582778</v>
      </c>
      <c r="J79" s="7">
        <v>6.8230000000000004</v>
      </c>
    </row>
    <row r="80" spans="1:10" ht="51.75" customHeight="1" thickBot="1" x14ac:dyDescent="0.35">
      <c r="A80" s="2" t="s">
        <v>87</v>
      </c>
      <c r="B80" s="7">
        <v>6.2153812887225239</v>
      </c>
      <c r="C80" s="7">
        <v>3.1762523386789479</v>
      </c>
      <c r="D80" s="7">
        <v>24596</v>
      </c>
      <c r="E80" s="7">
        <v>4.3147720125889819</v>
      </c>
      <c r="F80" s="7">
        <v>6.5924706074697956E-2</v>
      </c>
      <c r="G80" s="7">
        <v>9.9546306172793933E-2</v>
      </c>
      <c r="H80" s="7">
        <v>6.2</v>
      </c>
      <c r="I80" s="7">
        <v>1.0811651796250465</v>
      </c>
      <c r="J80" s="7">
        <v>0.754</v>
      </c>
    </row>
    <row r="81" spans="1:10" ht="51.75" customHeight="1" thickBot="1" x14ac:dyDescent="0.35">
      <c r="A81" s="2" t="s">
        <v>88</v>
      </c>
      <c r="B81" s="7">
        <v>8.6178253661093969</v>
      </c>
      <c r="C81" s="7">
        <v>5.1007374781486412</v>
      </c>
      <c r="D81" s="7">
        <v>21155</v>
      </c>
      <c r="E81" s="7">
        <v>5.0890500272985459</v>
      </c>
      <c r="F81" s="7">
        <v>2.3374901700190174</v>
      </c>
      <c r="G81" s="7">
        <v>1.7714836217072694</v>
      </c>
      <c r="H81" s="7">
        <v>15.4</v>
      </c>
      <c r="I81" s="7">
        <v>2.0786966154811974</v>
      </c>
      <c r="J81" s="7">
        <v>2.585</v>
      </c>
    </row>
    <row r="82" spans="1:10" ht="51.75" customHeight="1" thickBot="1" x14ac:dyDescent="0.35">
      <c r="A82" s="2" t="s">
        <v>89</v>
      </c>
      <c r="B82" s="7">
        <v>12.685409790432258</v>
      </c>
      <c r="C82" s="7">
        <v>7.257326917723784</v>
      </c>
      <c r="D82" s="7">
        <v>89541</v>
      </c>
      <c r="E82" s="7">
        <v>6.2035232830953992</v>
      </c>
      <c r="F82" s="7">
        <v>7.9532349783274352</v>
      </c>
      <c r="G82" s="7">
        <v>4.8912395116713725</v>
      </c>
      <c r="H82" s="7">
        <v>10.4</v>
      </c>
      <c r="I82" s="7">
        <v>34.397741281266157</v>
      </c>
      <c r="J82" s="7">
        <v>22.788</v>
      </c>
    </row>
    <row r="83" spans="1:10" ht="51.75" customHeight="1" thickBot="1" x14ac:dyDescent="0.35">
      <c r="A83" s="2" t="s">
        <v>90</v>
      </c>
      <c r="B83" s="7">
        <v>7.5073988581517686</v>
      </c>
      <c r="C83" s="7">
        <v>6.0348632748901929</v>
      </c>
      <c r="D83" s="7">
        <v>89928</v>
      </c>
      <c r="E83" s="7">
        <v>5.7635115089329005</v>
      </c>
      <c r="F83" s="7">
        <v>4.3416282553166861</v>
      </c>
      <c r="G83" s="7">
        <v>2.5886958472325738</v>
      </c>
      <c r="H83" s="7">
        <v>6</v>
      </c>
      <c r="I83" s="7">
        <v>158.81314355593827</v>
      </c>
      <c r="J83" s="7">
        <v>27.597999999999999</v>
      </c>
    </row>
    <row r="84" spans="1:10" ht="51.75" customHeight="1" thickBot="1" x14ac:dyDescent="0.35">
      <c r="A84" s="2" t="s">
        <v>91</v>
      </c>
      <c r="B84" s="7">
        <v>9.2686992990566548</v>
      </c>
      <c r="C84" s="7">
        <v>5.5894400120059187</v>
      </c>
      <c r="D84" s="7">
        <v>29514</v>
      </c>
      <c r="E84" s="7">
        <v>5.3804783118635102</v>
      </c>
      <c r="F84" s="7">
        <v>6.3618316202606389</v>
      </c>
      <c r="G84" s="7">
        <v>1.8131220117742821</v>
      </c>
      <c r="H84" s="7">
        <v>17.2</v>
      </c>
      <c r="I84" s="7">
        <v>6.8593594777425606</v>
      </c>
      <c r="J84" s="7">
        <v>5.9450000000000003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tabSelected="1" zoomScale="70" zoomScaleNormal="70" workbookViewId="0">
      <selection activeCell="T13" sqref="T13"/>
    </sheetView>
  </sheetViews>
  <sheetFormatPr defaultRowHeight="14.4" x14ac:dyDescent="0.3"/>
  <cols>
    <col min="3" max="3" width="14.21875" customWidth="1"/>
    <col min="4" max="4" width="13.44140625" customWidth="1"/>
    <col min="11" max="11" width="14.33203125" customWidth="1"/>
    <col min="12" max="12" width="11.33203125" customWidth="1"/>
  </cols>
  <sheetData>
    <row r="2" spans="2:16" x14ac:dyDescent="0.3">
      <c r="B2" t="s">
        <v>111</v>
      </c>
      <c r="C2" t="s">
        <v>113</v>
      </c>
      <c r="D2" t="s">
        <v>114</v>
      </c>
      <c r="K2" t="s">
        <v>121</v>
      </c>
      <c r="L2" t="s">
        <v>108</v>
      </c>
      <c r="M2" t="s">
        <v>109</v>
      </c>
      <c r="N2" t="s">
        <v>110</v>
      </c>
      <c r="O2" t="s">
        <v>128</v>
      </c>
      <c r="P2" t="s">
        <v>129</v>
      </c>
    </row>
    <row r="3" spans="2:16" x14ac:dyDescent="0.3">
      <c r="B3" t="s">
        <v>115</v>
      </c>
      <c r="C3">
        <v>1.2722479633160284</v>
      </c>
      <c r="D3">
        <v>2.1572632269780296</v>
      </c>
      <c r="K3">
        <v>1</v>
      </c>
      <c r="L3">
        <v>2</v>
      </c>
      <c r="M3">
        <v>0.13640940063924201</v>
      </c>
      <c r="N3">
        <v>1.0341680393477293</v>
      </c>
      <c r="O3">
        <v>1</v>
      </c>
      <c r="P3">
        <v>2</v>
      </c>
    </row>
    <row r="4" spans="2:16" x14ac:dyDescent="0.3">
      <c r="B4" t="s">
        <v>116</v>
      </c>
      <c r="C4">
        <v>0.72376081445022666</v>
      </c>
      <c r="D4">
        <v>0.52728718880251557</v>
      </c>
      <c r="K4">
        <v>1</v>
      </c>
      <c r="L4">
        <v>5</v>
      </c>
      <c r="M4">
        <v>-0.46156418659360093</v>
      </c>
      <c r="N4">
        <v>2.1614619606975132</v>
      </c>
      <c r="O4">
        <v>3</v>
      </c>
      <c r="P4">
        <v>6</v>
      </c>
    </row>
    <row r="5" spans="2:16" x14ac:dyDescent="0.3">
      <c r="B5" t="s">
        <v>117</v>
      </c>
      <c r="C5">
        <v>-0.7185037289131373</v>
      </c>
      <c r="D5">
        <v>-1.3093478630966391</v>
      </c>
      <c r="K5">
        <v>1</v>
      </c>
      <c r="L5">
        <v>5</v>
      </c>
      <c r="M5">
        <v>-0.47723948891846585</v>
      </c>
      <c r="N5">
        <v>1.1969595534550512</v>
      </c>
      <c r="O5">
        <v>3</v>
      </c>
      <c r="P5">
        <v>6</v>
      </c>
    </row>
    <row r="6" spans="2:16" x14ac:dyDescent="0.3">
      <c r="B6" t="s">
        <v>118</v>
      </c>
      <c r="C6">
        <v>-1.972775561012682</v>
      </c>
      <c r="D6">
        <v>-1.2870054520539888E-2</v>
      </c>
      <c r="K6">
        <v>2</v>
      </c>
      <c r="L6">
        <v>2</v>
      </c>
      <c r="M6">
        <v>0.43120435161744569</v>
      </c>
      <c r="N6">
        <v>0.58887257361404732</v>
      </c>
      <c r="O6">
        <v>1</v>
      </c>
      <c r="P6">
        <v>2</v>
      </c>
    </row>
    <row r="7" spans="2:16" x14ac:dyDescent="0.3">
      <c r="B7" t="s">
        <v>119</v>
      </c>
      <c r="C7">
        <v>-1.532509771387198</v>
      </c>
      <c r="D7">
        <v>2.4205360162654106</v>
      </c>
      <c r="K7">
        <v>2</v>
      </c>
      <c r="L7">
        <v>2</v>
      </c>
      <c r="M7">
        <v>0.97389886087875499</v>
      </c>
      <c r="N7">
        <v>1.0003072763270096</v>
      </c>
      <c r="O7">
        <v>1</v>
      </c>
      <c r="P7">
        <v>2</v>
      </c>
    </row>
    <row r="8" spans="2:16" x14ac:dyDescent="0.3">
      <c r="B8" t="s">
        <v>120</v>
      </c>
      <c r="C8">
        <v>0.2662470303394962</v>
      </c>
      <c r="D8">
        <v>-0.3555173060016833</v>
      </c>
      <c r="K8">
        <v>2</v>
      </c>
      <c r="L8">
        <v>2</v>
      </c>
      <c r="M8">
        <v>0.9994246955337307</v>
      </c>
      <c r="N8">
        <v>0.48428840762846631</v>
      </c>
      <c r="O8">
        <v>1</v>
      </c>
      <c r="P8">
        <v>2</v>
      </c>
    </row>
    <row r="9" spans="2:16" x14ac:dyDescent="0.3">
      <c r="K9">
        <v>2</v>
      </c>
      <c r="L9">
        <v>2</v>
      </c>
      <c r="M9">
        <v>0.68616272048187266</v>
      </c>
      <c r="N9">
        <v>0.72103710656344422</v>
      </c>
      <c r="O9">
        <v>1</v>
      </c>
      <c r="P9">
        <v>2</v>
      </c>
    </row>
    <row r="10" spans="2:16" x14ac:dyDescent="0.3">
      <c r="K10">
        <v>2</v>
      </c>
      <c r="L10">
        <v>2</v>
      </c>
      <c r="M10">
        <v>0.66197554049876861</v>
      </c>
      <c r="N10">
        <v>0.10914495492356169</v>
      </c>
      <c r="O10">
        <v>1</v>
      </c>
      <c r="P10">
        <v>2</v>
      </c>
    </row>
    <row r="11" spans="2:16" x14ac:dyDescent="0.3">
      <c r="K11">
        <v>2</v>
      </c>
      <c r="L11">
        <v>2</v>
      </c>
      <c r="M11">
        <v>0.60755944932562012</v>
      </c>
      <c r="N11">
        <v>0.16000025538132578</v>
      </c>
      <c r="O11">
        <v>1</v>
      </c>
      <c r="P11">
        <v>2</v>
      </c>
    </row>
    <row r="12" spans="2:16" x14ac:dyDescent="0.3">
      <c r="K12">
        <v>2</v>
      </c>
      <c r="L12">
        <v>2</v>
      </c>
      <c r="M12">
        <v>0.80799960499145529</v>
      </c>
      <c r="N12">
        <v>0.23164083894306334</v>
      </c>
      <c r="O12">
        <v>1</v>
      </c>
      <c r="P12">
        <v>2</v>
      </c>
    </row>
    <row r="13" spans="2:16" x14ac:dyDescent="0.3">
      <c r="K13">
        <v>2</v>
      </c>
      <c r="L13">
        <v>2</v>
      </c>
      <c r="M13">
        <v>0.69948933457515383</v>
      </c>
      <c r="N13">
        <v>0.29377115273695098</v>
      </c>
      <c r="O13">
        <v>1</v>
      </c>
      <c r="P13">
        <v>2</v>
      </c>
    </row>
    <row r="14" spans="2:16" x14ac:dyDescent="0.3">
      <c r="K14">
        <v>2</v>
      </c>
      <c r="L14">
        <v>2</v>
      </c>
      <c r="M14">
        <v>0.6291086649162374</v>
      </c>
      <c r="N14">
        <v>1.0126670525904331</v>
      </c>
      <c r="O14">
        <v>1</v>
      </c>
      <c r="P14">
        <v>3</v>
      </c>
    </row>
    <row r="15" spans="2:16" x14ac:dyDescent="0.3">
      <c r="K15">
        <v>2</v>
      </c>
      <c r="L15">
        <v>2</v>
      </c>
      <c r="M15">
        <v>0.90711565466279476</v>
      </c>
      <c r="N15">
        <v>0.31784690224335077</v>
      </c>
      <c r="O15">
        <v>2</v>
      </c>
      <c r="P15">
        <v>2</v>
      </c>
    </row>
    <row r="16" spans="2:16" x14ac:dyDescent="0.3">
      <c r="K16">
        <v>2</v>
      </c>
      <c r="L16">
        <v>2</v>
      </c>
      <c r="M16">
        <v>0.60169866405726979</v>
      </c>
      <c r="N16">
        <v>0.3721606244686787</v>
      </c>
      <c r="O16">
        <v>2</v>
      </c>
      <c r="P16">
        <v>2</v>
      </c>
    </row>
    <row r="17" spans="2:16" x14ac:dyDescent="0.3">
      <c r="K17">
        <v>2</v>
      </c>
      <c r="L17">
        <v>2</v>
      </c>
      <c r="M17">
        <v>1.3388297596221517</v>
      </c>
      <c r="N17">
        <v>0.70980689951529752</v>
      </c>
      <c r="O17">
        <v>2</v>
      </c>
      <c r="P17">
        <v>2</v>
      </c>
    </row>
    <row r="18" spans="2:16" x14ac:dyDescent="0.3">
      <c r="K18">
        <v>2</v>
      </c>
      <c r="L18">
        <v>2</v>
      </c>
      <c r="M18">
        <v>0.40203720848041935</v>
      </c>
      <c r="N18">
        <v>0.87805098378892055</v>
      </c>
      <c r="O18">
        <v>4</v>
      </c>
      <c r="P18">
        <v>2</v>
      </c>
    </row>
    <row r="19" spans="2:16" x14ac:dyDescent="0.3">
      <c r="K19">
        <v>2</v>
      </c>
      <c r="L19">
        <v>6</v>
      </c>
      <c r="M19">
        <v>0.10134034268705497</v>
      </c>
      <c r="N19">
        <v>0.49765017664745337</v>
      </c>
      <c r="O19">
        <v>6</v>
      </c>
      <c r="P19">
        <v>4</v>
      </c>
    </row>
    <row r="20" spans="2:16" x14ac:dyDescent="0.3">
      <c r="K20">
        <v>3</v>
      </c>
      <c r="L20">
        <v>3</v>
      </c>
      <c r="M20">
        <v>-0.46187482478405267</v>
      </c>
      <c r="N20">
        <v>-0.93966850590160356</v>
      </c>
      <c r="O20">
        <v>1</v>
      </c>
      <c r="P20">
        <v>5</v>
      </c>
    </row>
    <row r="21" spans="2:16" x14ac:dyDescent="0.3">
      <c r="K21">
        <v>3</v>
      </c>
      <c r="L21">
        <v>3</v>
      </c>
      <c r="M21">
        <v>-0.99628039327482265</v>
      </c>
      <c r="N21">
        <v>-1.3075269440795558</v>
      </c>
      <c r="O21">
        <v>6</v>
      </c>
      <c r="P21">
        <v>5</v>
      </c>
    </row>
    <row r="22" spans="2:16" x14ac:dyDescent="0.3">
      <c r="K22">
        <v>3</v>
      </c>
      <c r="L22">
        <v>3</v>
      </c>
      <c r="M22">
        <v>-0.49624795297689805</v>
      </c>
      <c r="N22">
        <v>-1.8133590482771798</v>
      </c>
      <c r="O22">
        <v>6</v>
      </c>
      <c r="P22">
        <v>5</v>
      </c>
    </row>
    <row r="23" spans="2:16" x14ac:dyDescent="0.3">
      <c r="K23">
        <v>3</v>
      </c>
      <c r="L23">
        <v>3</v>
      </c>
      <c r="M23">
        <v>-0.79972991471618504</v>
      </c>
      <c r="N23">
        <v>-1.6000753926298517</v>
      </c>
      <c r="O23">
        <v>6</v>
      </c>
      <c r="P23">
        <v>5</v>
      </c>
    </row>
    <row r="24" spans="2:16" x14ac:dyDescent="0.3">
      <c r="K24">
        <v>3</v>
      </c>
      <c r="L24">
        <v>3</v>
      </c>
      <c r="M24">
        <v>-0.71486750621186823</v>
      </c>
      <c r="N24">
        <v>-0.67096553036924511</v>
      </c>
      <c r="O24">
        <v>6</v>
      </c>
      <c r="P24">
        <v>5</v>
      </c>
    </row>
    <row r="25" spans="2:16" x14ac:dyDescent="0.3">
      <c r="K25">
        <v>3</v>
      </c>
      <c r="L25">
        <v>3</v>
      </c>
      <c r="M25">
        <v>-0.71518290050926281</v>
      </c>
      <c r="N25">
        <v>-0.72561887931227198</v>
      </c>
      <c r="O25">
        <v>6</v>
      </c>
      <c r="P25">
        <v>5</v>
      </c>
    </row>
    <row r="26" spans="2:16" x14ac:dyDescent="0.3">
      <c r="K26">
        <v>3</v>
      </c>
      <c r="L26">
        <v>3</v>
      </c>
      <c r="M26">
        <v>-0.60456748791107517</v>
      </c>
      <c r="N26">
        <v>-0.87620693366592817</v>
      </c>
      <c r="O26">
        <v>6</v>
      </c>
      <c r="P26">
        <v>5</v>
      </c>
    </row>
    <row r="27" spans="2:16" x14ac:dyDescent="0.3">
      <c r="K27">
        <v>3</v>
      </c>
      <c r="L27">
        <v>3</v>
      </c>
      <c r="M27">
        <v>-0.95927885092093423</v>
      </c>
      <c r="N27">
        <v>-2.5413616705374751</v>
      </c>
      <c r="O27">
        <v>6</v>
      </c>
      <c r="P27">
        <v>5</v>
      </c>
    </row>
    <row r="28" spans="2:16" x14ac:dyDescent="0.3">
      <c r="K28">
        <v>3</v>
      </c>
      <c r="L28">
        <v>4</v>
      </c>
      <c r="M28">
        <v>-1.2306778161329746</v>
      </c>
      <c r="N28">
        <v>-0.36765226026747166</v>
      </c>
      <c r="O28">
        <v>3</v>
      </c>
      <c r="P28">
        <v>6</v>
      </c>
    </row>
    <row r="29" spans="2:16" x14ac:dyDescent="0.3">
      <c r="B29" t="s">
        <v>111</v>
      </c>
      <c r="C29" t="s">
        <v>125</v>
      </c>
      <c r="D29" t="s">
        <v>126</v>
      </c>
      <c r="E29" t="s">
        <v>127</v>
      </c>
      <c r="K29">
        <v>3</v>
      </c>
      <c r="L29">
        <v>4</v>
      </c>
      <c r="M29">
        <v>-1.5725094495917393</v>
      </c>
      <c r="N29">
        <v>-0.32929224413091257</v>
      </c>
      <c r="O29">
        <v>6</v>
      </c>
      <c r="P29">
        <v>5</v>
      </c>
    </row>
    <row r="30" spans="2:16" x14ac:dyDescent="0.3">
      <c r="B30" t="s">
        <v>115</v>
      </c>
      <c r="C30">
        <v>-2.5956177050183626</v>
      </c>
      <c r="D30">
        <v>3.1618612754545392</v>
      </c>
      <c r="E30">
        <v>-1.0335349999999999</v>
      </c>
      <c r="K30">
        <v>3</v>
      </c>
      <c r="L30">
        <v>6</v>
      </c>
      <c r="M30">
        <v>9.7015606947291028E-2</v>
      </c>
      <c r="N30">
        <v>-1.3790838061391872</v>
      </c>
      <c r="O30">
        <v>1</v>
      </c>
      <c r="P30">
        <v>3</v>
      </c>
    </row>
    <row r="31" spans="2:16" x14ac:dyDescent="0.3">
      <c r="B31" t="s">
        <v>116</v>
      </c>
      <c r="C31">
        <v>-0.62349475863736969</v>
      </c>
      <c r="D31">
        <v>-0.96985308044636909</v>
      </c>
      <c r="E31">
        <v>-1.1684100000000002</v>
      </c>
      <c r="K31">
        <v>3</v>
      </c>
      <c r="L31">
        <v>6</v>
      </c>
      <c r="M31">
        <v>-2.3676222334544833E-2</v>
      </c>
      <c r="N31">
        <v>-0.75345327533556528</v>
      </c>
      <c r="O31">
        <v>6</v>
      </c>
      <c r="P31">
        <v>4</v>
      </c>
    </row>
    <row r="32" spans="2:16" x14ac:dyDescent="0.3">
      <c r="B32" t="s">
        <v>117</v>
      </c>
      <c r="C32">
        <v>0.58078091038835422</v>
      </c>
      <c r="D32">
        <v>0.3990782255484811</v>
      </c>
      <c r="E32">
        <v>0.30354090909090908</v>
      </c>
      <c r="K32">
        <v>3</v>
      </c>
      <c r="L32">
        <v>6</v>
      </c>
      <c r="M32">
        <v>-7.9930993078728779E-2</v>
      </c>
      <c r="N32">
        <v>-0.69411798914208711</v>
      </c>
      <c r="O32">
        <v>6</v>
      </c>
      <c r="P32">
        <v>4</v>
      </c>
    </row>
    <row r="33" spans="2:16" x14ac:dyDescent="0.3">
      <c r="B33" t="s">
        <v>118</v>
      </c>
      <c r="C33">
        <v>1.2722479633160284</v>
      </c>
      <c r="D33">
        <v>2.1572632269780296</v>
      </c>
      <c r="E33">
        <v>-1.6232774999999999</v>
      </c>
      <c r="K33">
        <v>4</v>
      </c>
      <c r="L33">
        <v>2</v>
      </c>
      <c r="M33">
        <v>0.97349830647248503</v>
      </c>
      <c r="N33">
        <v>-4.4552360345436887E-3</v>
      </c>
      <c r="O33">
        <v>1</v>
      </c>
      <c r="P33">
        <v>2</v>
      </c>
    </row>
    <row r="34" spans="2:16" x14ac:dyDescent="0.3">
      <c r="B34" t="s">
        <v>119</v>
      </c>
      <c r="C34">
        <v>-1.6328154530618519</v>
      </c>
      <c r="D34">
        <v>0.38073741744265027</v>
      </c>
      <c r="E34">
        <v>1.3200212500000001</v>
      </c>
      <c r="K34">
        <v>4</v>
      </c>
      <c r="L34">
        <v>6</v>
      </c>
      <c r="M34">
        <v>-0.35914194159566309</v>
      </c>
      <c r="N34">
        <v>0.35184980141607913</v>
      </c>
      <c r="O34">
        <v>1</v>
      </c>
      <c r="P34">
        <v>2</v>
      </c>
    </row>
    <row r="35" spans="2:16" x14ac:dyDescent="0.3">
      <c r="B35" t="s">
        <v>120</v>
      </c>
      <c r="C35">
        <v>0.24979467691204232</v>
      </c>
      <c r="D35">
        <v>-0.41677369748900545</v>
      </c>
      <c r="E35">
        <v>0.19151264705882354</v>
      </c>
      <c r="K35">
        <v>4</v>
      </c>
      <c r="L35">
        <v>6</v>
      </c>
      <c r="M35">
        <v>7.7278978384001829E-2</v>
      </c>
      <c r="N35">
        <v>0.1020106114315189</v>
      </c>
      <c r="O35">
        <v>1</v>
      </c>
      <c r="P35">
        <v>2</v>
      </c>
    </row>
    <row r="36" spans="2:16" x14ac:dyDescent="0.3">
      <c r="K36">
        <v>4</v>
      </c>
      <c r="L36">
        <v>6</v>
      </c>
      <c r="M36">
        <v>0.60189653666910237</v>
      </c>
      <c r="N36">
        <v>-0.44867048138001298</v>
      </c>
      <c r="O36">
        <v>1</v>
      </c>
      <c r="P36">
        <v>2</v>
      </c>
    </row>
    <row r="37" spans="2:16" x14ac:dyDescent="0.3">
      <c r="K37">
        <v>4</v>
      </c>
      <c r="L37">
        <v>6</v>
      </c>
      <c r="M37">
        <v>0.54747773825033497</v>
      </c>
      <c r="N37">
        <v>-0.76866110019871148</v>
      </c>
      <c r="O37">
        <v>1</v>
      </c>
      <c r="P37">
        <v>2</v>
      </c>
    </row>
    <row r="38" spans="2:16" x14ac:dyDescent="0.3">
      <c r="K38">
        <v>4</v>
      </c>
      <c r="L38">
        <v>6</v>
      </c>
      <c r="M38">
        <v>0.40771088055767812</v>
      </c>
      <c r="N38">
        <v>6.9358092629731485E-2</v>
      </c>
      <c r="O38">
        <v>1</v>
      </c>
      <c r="P38">
        <v>2</v>
      </c>
    </row>
    <row r="39" spans="2:16" x14ac:dyDescent="0.3">
      <c r="K39">
        <v>4</v>
      </c>
      <c r="L39">
        <v>6</v>
      </c>
      <c r="M39">
        <v>0.33081687833739798</v>
      </c>
      <c r="N39">
        <v>-0.38963117026224997</v>
      </c>
      <c r="O39">
        <v>1</v>
      </c>
      <c r="P39">
        <v>2</v>
      </c>
    </row>
    <row r="40" spans="2:16" x14ac:dyDescent="0.3">
      <c r="K40">
        <v>4</v>
      </c>
      <c r="L40">
        <v>6</v>
      </c>
      <c r="M40">
        <v>0.2197796140665107</v>
      </c>
      <c r="N40">
        <v>-0.41983389764272805</v>
      </c>
      <c r="O40">
        <v>1</v>
      </c>
      <c r="P40">
        <v>2</v>
      </c>
    </row>
    <row r="41" spans="2:16" x14ac:dyDescent="0.3">
      <c r="K41">
        <v>4</v>
      </c>
      <c r="L41">
        <v>6</v>
      </c>
      <c r="M41">
        <v>0.1978313474809798</v>
      </c>
      <c r="N41">
        <v>7.0743508819657325E-2</v>
      </c>
      <c r="O41">
        <v>1</v>
      </c>
      <c r="P41">
        <v>3</v>
      </c>
    </row>
    <row r="42" spans="2:16" x14ac:dyDescent="0.3">
      <c r="K42">
        <v>4</v>
      </c>
      <c r="L42">
        <v>6</v>
      </c>
      <c r="M42">
        <v>0.14086715969635644</v>
      </c>
      <c r="N42">
        <v>-0.78343149802668788</v>
      </c>
      <c r="O42">
        <v>1</v>
      </c>
      <c r="P42">
        <v>3</v>
      </c>
    </row>
    <row r="43" spans="2:16" x14ac:dyDescent="0.3">
      <c r="K43">
        <v>4</v>
      </c>
      <c r="L43">
        <v>6</v>
      </c>
      <c r="M43">
        <v>0.52924567725623284</v>
      </c>
      <c r="N43">
        <v>-0.62952083755822752</v>
      </c>
      <c r="O43">
        <v>1</v>
      </c>
      <c r="P43">
        <v>3</v>
      </c>
    </row>
    <row r="44" spans="2:16" x14ac:dyDescent="0.3">
      <c r="K44">
        <v>4</v>
      </c>
      <c r="L44">
        <v>6</v>
      </c>
      <c r="M44">
        <v>0.72920958093201138</v>
      </c>
      <c r="N44">
        <v>-1.1898668441760378</v>
      </c>
      <c r="O44">
        <v>1</v>
      </c>
      <c r="P44">
        <v>3</v>
      </c>
    </row>
    <row r="45" spans="2:16" x14ac:dyDescent="0.3">
      <c r="K45">
        <v>4</v>
      </c>
      <c r="L45">
        <v>6</v>
      </c>
      <c r="M45">
        <v>0.21844639996886506</v>
      </c>
      <c r="N45">
        <v>0.11566355192445231</v>
      </c>
      <c r="O45">
        <v>1</v>
      </c>
      <c r="P45">
        <v>3</v>
      </c>
    </row>
    <row r="46" spans="2:16" x14ac:dyDescent="0.3">
      <c r="K46">
        <v>4</v>
      </c>
      <c r="L46">
        <v>6</v>
      </c>
      <c r="M46">
        <v>-2.2025016656985311E-2</v>
      </c>
      <c r="N46">
        <v>-0.36584610581524141</v>
      </c>
      <c r="O46">
        <v>1</v>
      </c>
      <c r="P46">
        <v>3</v>
      </c>
    </row>
    <row r="47" spans="2:16" x14ac:dyDescent="0.3">
      <c r="K47">
        <v>4</v>
      </c>
      <c r="L47">
        <v>6</v>
      </c>
      <c r="M47">
        <v>6.8562231769659976E-2</v>
      </c>
      <c r="N47">
        <v>-0.37574496260955614</v>
      </c>
      <c r="O47">
        <v>1</v>
      </c>
      <c r="P47">
        <v>3</v>
      </c>
    </row>
    <row r="48" spans="2:16" x14ac:dyDescent="0.3">
      <c r="K48">
        <v>4</v>
      </c>
      <c r="L48">
        <v>6</v>
      </c>
      <c r="M48">
        <v>0.70772231213251735</v>
      </c>
      <c r="N48">
        <v>-0.41712017606820895</v>
      </c>
      <c r="O48">
        <v>1</v>
      </c>
      <c r="P48">
        <v>3</v>
      </c>
    </row>
    <row r="49" spans="2:16" x14ac:dyDescent="0.3">
      <c r="K49">
        <v>4</v>
      </c>
      <c r="L49">
        <v>6</v>
      </c>
      <c r="M49">
        <v>0.70206926528787028</v>
      </c>
      <c r="N49">
        <v>-0.86742330466498607</v>
      </c>
      <c r="O49">
        <v>1</v>
      </c>
      <c r="P49">
        <v>3</v>
      </c>
    </row>
    <row r="50" spans="2:16" x14ac:dyDescent="0.3">
      <c r="K50">
        <v>4</v>
      </c>
      <c r="L50">
        <v>6</v>
      </c>
      <c r="M50">
        <v>0.38170628351566038</v>
      </c>
      <c r="N50">
        <v>-0.19907125772646839</v>
      </c>
      <c r="O50">
        <v>1</v>
      </c>
      <c r="P50">
        <v>3</v>
      </c>
    </row>
    <row r="51" spans="2:16" x14ac:dyDescent="0.3">
      <c r="K51">
        <v>4</v>
      </c>
      <c r="L51">
        <v>6</v>
      </c>
      <c r="M51">
        <v>0.59322546594692782</v>
      </c>
      <c r="N51">
        <v>-0.15913570758292309</v>
      </c>
      <c r="O51">
        <v>1</v>
      </c>
      <c r="P51">
        <v>3</v>
      </c>
    </row>
    <row r="52" spans="2:16" x14ac:dyDescent="0.3">
      <c r="K52">
        <v>4</v>
      </c>
      <c r="L52">
        <v>6</v>
      </c>
      <c r="M52">
        <v>0.4158546303678155</v>
      </c>
      <c r="N52">
        <v>-0.13975921919060655</v>
      </c>
      <c r="O52">
        <v>1</v>
      </c>
      <c r="P52">
        <v>3</v>
      </c>
    </row>
    <row r="53" spans="2:16" x14ac:dyDescent="0.3">
      <c r="K53">
        <v>4</v>
      </c>
      <c r="L53">
        <v>6</v>
      </c>
      <c r="M53">
        <v>0.35028904043352777</v>
      </c>
      <c r="N53">
        <v>0.27335653639178914</v>
      </c>
      <c r="O53">
        <v>1</v>
      </c>
      <c r="P53">
        <v>3</v>
      </c>
    </row>
    <row r="54" spans="2:16" x14ac:dyDescent="0.3">
      <c r="K54">
        <v>4</v>
      </c>
      <c r="L54">
        <v>6</v>
      </c>
      <c r="M54">
        <v>0.18247937432847422</v>
      </c>
      <c r="N54">
        <v>-0.7650707271381294</v>
      </c>
      <c r="O54">
        <v>1</v>
      </c>
      <c r="P54">
        <v>3</v>
      </c>
    </row>
    <row r="55" spans="2:16" x14ac:dyDescent="0.3">
      <c r="K55">
        <v>4</v>
      </c>
      <c r="L55">
        <v>6</v>
      </c>
      <c r="M55">
        <v>0.32193903194668982</v>
      </c>
      <c r="N55">
        <v>-0.60492275272989371</v>
      </c>
      <c r="O55">
        <v>1</v>
      </c>
      <c r="P55">
        <v>3</v>
      </c>
    </row>
    <row r="56" spans="2:16" x14ac:dyDescent="0.3">
      <c r="K56">
        <v>4</v>
      </c>
      <c r="L56">
        <v>6</v>
      </c>
      <c r="M56">
        <v>-0.21605475948297792</v>
      </c>
      <c r="N56">
        <v>-0.14926049406660744</v>
      </c>
      <c r="O56">
        <v>1</v>
      </c>
      <c r="P56">
        <v>3</v>
      </c>
    </row>
    <row r="57" spans="2:16" x14ac:dyDescent="0.3">
      <c r="K57">
        <v>4</v>
      </c>
      <c r="L57">
        <v>6</v>
      </c>
      <c r="M57">
        <v>0.14368079106932291</v>
      </c>
      <c r="N57">
        <v>-0.39396962821847381</v>
      </c>
      <c r="O57">
        <v>1</v>
      </c>
      <c r="P57">
        <v>3</v>
      </c>
    </row>
    <row r="58" spans="2:16" x14ac:dyDescent="0.3">
      <c r="K58">
        <v>4</v>
      </c>
      <c r="L58">
        <v>6</v>
      </c>
      <c r="M58">
        <v>-0.48797777702315354</v>
      </c>
      <c r="N58">
        <v>-0.14222240425138605</v>
      </c>
      <c r="O58">
        <v>1</v>
      </c>
      <c r="P58">
        <v>3</v>
      </c>
    </row>
    <row r="59" spans="2:16" x14ac:dyDescent="0.3">
      <c r="K59">
        <v>4</v>
      </c>
      <c r="L59">
        <v>6</v>
      </c>
      <c r="M59">
        <v>0.52326189948184654</v>
      </c>
      <c r="N59">
        <v>-0.25912883818420557</v>
      </c>
      <c r="O59">
        <v>1</v>
      </c>
      <c r="P59">
        <v>3</v>
      </c>
    </row>
    <row r="60" spans="2:16" x14ac:dyDescent="0.3">
      <c r="K60">
        <v>4</v>
      </c>
      <c r="L60">
        <v>6</v>
      </c>
      <c r="M60">
        <v>0.29681885574879985</v>
      </c>
      <c r="N60">
        <v>-0.35605710184844064</v>
      </c>
      <c r="O60">
        <v>1</v>
      </c>
      <c r="P60">
        <v>4</v>
      </c>
    </row>
    <row r="61" spans="2:16" x14ac:dyDescent="0.3">
      <c r="B61" t="s">
        <v>111</v>
      </c>
      <c r="C61" t="s">
        <v>113</v>
      </c>
      <c r="D61" t="s">
        <v>114</v>
      </c>
      <c r="K61">
        <v>4</v>
      </c>
      <c r="L61">
        <v>6</v>
      </c>
      <c r="M61">
        <v>0.499123041311414</v>
      </c>
      <c r="N61">
        <v>-0.62557478582149451</v>
      </c>
      <c r="O61">
        <v>1</v>
      </c>
      <c r="P61">
        <v>4</v>
      </c>
    </row>
    <row r="62" spans="2:16" x14ac:dyDescent="0.3">
      <c r="B62" t="s">
        <v>115</v>
      </c>
      <c r="C62">
        <v>0.92548553333410255</v>
      </c>
      <c r="D62">
        <v>2.1581029737219262</v>
      </c>
      <c r="K62">
        <v>4</v>
      </c>
      <c r="L62">
        <v>6</v>
      </c>
      <c r="M62">
        <v>0.60184560923670904</v>
      </c>
      <c r="N62">
        <v>-0.38523806380467435</v>
      </c>
      <c r="O62">
        <v>1</v>
      </c>
      <c r="P62">
        <v>4</v>
      </c>
    </row>
    <row r="63" spans="2:16" x14ac:dyDescent="0.3">
      <c r="B63" t="s">
        <v>116</v>
      </c>
      <c r="C63">
        <v>0.47270133951267701</v>
      </c>
      <c r="D63">
        <v>0.48142522276309146</v>
      </c>
      <c r="K63">
        <v>4</v>
      </c>
      <c r="L63">
        <v>6</v>
      </c>
      <c r="M63">
        <v>0.15246195691273778</v>
      </c>
      <c r="N63">
        <v>-0.1452114193237789</v>
      </c>
      <c r="O63">
        <v>1</v>
      </c>
      <c r="P63">
        <v>4</v>
      </c>
    </row>
    <row r="64" spans="2:16" x14ac:dyDescent="0.3">
      <c r="B64" t="s">
        <v>117</v>
      </c>
      <c r="C64">
        <v>0.53856974045501438</v>
      </c>
      <c r="D64">
        <v>-0.42265926974970308</v>
      </c>
      <c r="K64">
        <v>4</v>
      </c>
      <c r="L64">
        <v>6</v>
      </c>
      <c r="M64">
        <v>0.29853371547842722</v>
      </c>
      <c r="N64">
        <v>-0.25238516714871334</v>
      </c>
      <c r="O64">
        <v>1</v>
      </c>
      <c r="P64">
        <v>4</v>
      </c>
    </row>
    <row r="65" spans="2:16" x14ac:dyDescent="0.3">
      <c r="B65" t="s">
        <v>118</v>
      </c>
      <c r="C65">
        <v>2.2626355525798288E-2</v>
      </c>
      <c r="D65">
        <v>-0.48541201850738414</v>
      </c>
      <c r="K65">
        <v>4</v>
      </c>
      <c r="L65">
        <v>6</v>
      </c>
      <c r="M65">
        <v>0.11931987071515326</v>
      </c>
      <c r="N65">
        <v>-7.4261715906932119E-2</v>
      </c>
      <c r="O65">
        <v>1</v>
      </c>
      <c r="P65">
        <v>4</v>
      </c>
    </row>
    <row r="66" spans="2:16" x14ac:dyDescent="0.3">
      <c r="B66" t="s">
        <v>119</v>
      </c>
      <c r="C66">
        <v>-1.0067702637019635</v>
      </c>
      <c r="D66">
        <v>-1.0034797304812173</v>
      </c>
      <c r="K66">
        <v>4</v>
      </c>
      <c r="L66">
        <v>6</v>
      </c>
      <c r="M66">
        <v>0.17228094804350139</v>
      </c>
      <c r="N66">
        <v>-0.40594619163424273</v>
      </c>
      <c r="O66">
        <v>1</v>
      </c>
      <c r="P66">
        <v>4</v>
      </c>
    </row>
    <row r="67" spans="2:16" x14ac:dyDescent="0.3">
      <c r="B67" t="s">
        <v>120</v>
      </c>
      <c r="C67">
        <v>-2.4400377608366202</v>
      </c>
      <c r="D67">
        <v>1.2979559959577087</v>
      </c>
      <c r="K67">
        <v>4</v>
      </c>
      <c r="L67">
        <v>6</v>
      </c>
      <c r="M67">
        <v>0.61324021284652619</v>
      </c>
      <c r="N67">
        <v>-4.2414419672316656E-2</v>
      </c>
      <c r="O67">
        <v>1</v>
      </c>
      <c r="P67">
        <v>4</v>
      </c>
    </row>
    <row r="68" spans="2:16" x14ac:dyDescent="0.3">
      <c r="K68">
        <v>4</v>
      </c>
      <c r="L68">
        <v>6</v>
      </c>
      <c r="M68">
        <v>-0.1255492128898236</v>
      </c>
      <c r="N68">
        <v>-0.15504599604652711</v>
      </c>
      <c r="O68">
        <v>1</v>
      </c>
      <c r="P68">
        <v>4</v>
      </c>
    </row>
    <row r="69" spans="2:16" x14ac:dyDescent="0.3">
      <c r="K69">
        <v>4</v>
      </c>
      <c r="L69">
        <v>6</v>
      </c>
      <c r="M69">
        <v>2.8764084966059034E-2</v>
      </c>
      <c r="N69">
        <v>-0.82824550799106911</v>
      </c>
      <c r="O69">
        <v>1</v>
      </c>
      <c r="P69">
        <v>4</v>
      </c>
    </row>
    <row r="70" spans="2:16" x14ac:dyDescent="0.3">
      <c r="K70">
        <v>4</v>
      </c>
      <c r="L70">
        <v>6</v>
      </c>
      <c r="M70">
        <v>0.55990249564373884</v>
      </c>
      <c r="N70">
        <v>-0.34070504487574133</v>
      </c>
      <c r="O70">
        <v>1</v>
      </c>
      <c r="P70">
        <v>4</v>
      </c>
    </row>
    <row r="71" spans="2:16" x14ac:dyDescent="0.3">
      <c r="K71">
        <v>4</v>
      </c>
      <c r="L71">
        <v>6</v>
      </c>
      <c r="M71">
        <v>0.49689604861601644</v>
      </c>
      <c r="N71">
        <v>-0.36589584736090192</v>
      </c>
      <c r="O71">
        <v>1</v>
      </c>
      <c r="P71">
        <v>4</v>
      </c>
    </row>
    <row r="72" spans="2:16" x14ac:dyDescent="0.3">
      <c r="K72">
        <v>4</v>
      </c>
      <c r="L72">
        <v>6</v>
      </c>
      <c r="M72">
        <v>0.58568096407677972</v>
      </c>
      <c r="N72">
        <v>-0.43020730845440625</v>
      </c>
      <c r="O72">
        <v>1</v>
      </c>
      <c r="P72">
        <v>4</v>
      </c>
    </row>
    <row r="73" spans="2:16" x14ac:dyDescent="0.3">
      <c r="K73">
        <v>4</v>
      </c>
      <c r="L73">
        <v>6</v>
      </c>
      <c r="M73">
        <v>1.4650386889718162E-2</v>
      </c>
      <c r="N73">
        <v>-0.42125869533732829</v>
      </c>
      <c r="O73">
        <v>1</v>
      </c>
      <c r="P73">
        <v>4</v>
      </c>
    </row>
    <row r="74" spans="2:16" x14ac:dyDescent="0.3">
      <c r="K74">
        <v>5</v>
      </c>
      <c r="L74">
        <v>1</v>
      </c>
      <c r="M74">
        <v>1.379475248024848</v>
      </c>
      <c r="N74">
        <v>1.7617594133403933</v>
      </c>
      <c r="O74">
        <v>2</v>
      </c>
      <c r="P74">
        <v>1</v>
      </c>
    </row>
    <row r="75" spans="2:16" x14ac:dyDescent="0.3">
      <c r="K75">
        <v>5</v>
      </c>
      <c r="L75">
        <v>1</v>
      </c>
      <c r="M75">
        <v>1.3857894029276039</v>
      </c>
      <c r="N75">
        <v>2.5562927896810286</v>
      </c>
      <c r="O75">
        <v>2</v>
      </c>
      <c r="P75">
        <v>1</v>
      </c>
    </row>
    <row r="76" spans="2:16" x14ac:dyDescent="0.3">
      <c r="K76">
        <v>5</v>
      </c>
      <c r="L76">
        <v>1</v>
      </c>
      <c r="M76">
        <v>0.63180153946141748</v>
      </c>
      <c r="N76">
        <v>2.3517554663075915</v>
      </c>
      <c r="O76">
        <v>2</v>
      </c>
      <c r="P76">
        <v>1</v>
      </c>
    </row>
    <row r="77" spans="2:16" x14ac:dyDescent="0.3">
      <c r="K77">
        <v>5</v>
      </c>
      <c r="L77">
        <v>1</v>
      </c>
      <c r="M77">
        <v>1.6919256628502437</v>
      </c>
      <c r="N77">
        <v>1.9592452385831045</v>
      </c>
      <c r="O77">
        <v>2</v>
      </c>
      <c r="P77">
        <v>1</v>
      </c>
    </row>
    <row r="78" spans="2:16" x14ac:dyDescent="0.3">
      <c r="K78">
        <v>6</v>
      </c>
      <c r="L78">
        <v>4</v>
      </c>
      <c r="M78">
        <v>-1.3432750504171485</v>
      </c>
      <c r="N78">
        <v>0.76428383859404159</v>
      </c>
      <c r="O78">
        <v>5</v>
      </c>
      <c r="P78">
        <v>5</v>
      </c>
    </row>
    <row r="79" spans="2:16" x14ac:dyDescent="0.3">
      <c r="K79">
        <v>6</v>
      </c>
      <c r="L79">
        <v>4</v>
      </c>
      <c r="M79">
        <v>-2.2373291820601624</v>
      </c>
      <c r="N79">
        <v>-0.58057335547604527</v>
      </c>
      <c r="O79">
        <v>5</v>
      </c>
      <c r="P79">
        <v>5</v>
      </c>
    </row>
    <row r="80" spans="2:16" x14ac:dyDescent="0.3">
      <c r="K80">
        <v>6</v>
      </c>
      <c r="L80">
        <v>4</v>
      </c>
      <c r="M80">
        <v>-2.5802187479126815</v>
      </c>
      <c r="N80">
        <v>0.42341509461406562</v>
      </c>
      <c r="O80">
        <v>5</v>
      </c>
      <c r="P80">
        <v>6</v>
      </c>
    </row>
    <row r="81" spans="2:16" x14ac:dyDescent="0.3">
      <c r="K81">
        <v>6</v>
      </c>
      <c r="L81">
        <v>4</v>
      </c>
      <c r="M81">
        <v>-1.4139965723905936</v>
      </c>
      <c r="N81">
        <v>0.51819220500020502</v>
      </c>
      <c r="O81">
        <v>5</v>
      </c>
      <c r="P81">
        <v>6</v>
      </c>
    </row>
    <row r="82" spans="2:16" x14ac:dyDescent="0.3">
      <c r="K82">
        <v>6</v>
      </c>
      <c r="L82">
        <v>4</v>
      </c>
      <c r="M82">
        <v>-4.1115007842625717</v>
      </c>
      <c r="N82">
        <v>-0.24187771337113789</v>
      </c>
      <c r="O82">
        <v>5</v>
      </c>
      <c r="P82">
        <v>6</v>
      </c>
    </row>
    <row r="83" spans="2:16" x14ac:dyDescent="0.3">
      <c r="K83">
        <v>6</v>
      </c>
      <c r="L83">
        <v>4</v>
      </c>
      <c r="M83">
        <v>-1.2926968853335867</v>
      </c>
      <c r="N83">
        <v>-0.28945600112706393</v>
      </c>
      <c r="O83">
        <v>6</v>
      </c>
      <c r="P83">
        <v>5</v>
      </c>
    </row>
    <row r="84" spans="2:16" x14ac:dyDescent="0.3">
      <c r="K84">
        <v>6</v>
      </c>
      <c r="L84">
        <v>5</v>
      </c>
      <c r="M84">
        <v>-1.4148085833011856</v>
      </c>
      <c r="N84">
        <v>2.4985401912110023</v>
      </c>
      <c r="O84">
        <v>4</v>
      </c>
      <c r="P84">
        <v>1</v>
      </c>
    </row>
    <row r="85" spans="2:16" x14ac:dyDescent="0.3">
      <c r="K85">
        <v>6</v>
      </c>
      <c r="L85">
        <v>5</v>
      </c>
      <c r="M85">
        <v>-3.7764268267355394</v>
      </c>
      <c r="N85">
        <v>3.8251823596980756</v>
      </c>
      <c r="O85">
        <v>4</v>
      </c>
      <c r="P85">
        <v>2</v>
      </c>
    </row>
    <row r="89" spans="2:16" x14ac:dyDescent="0.3">
      <c r="B89" t="s">
        <v>111</v>
      </c>
      <c r="C89" t="s">
        <v>113</v>
      </c>
      <c r="D89" t="s">
        <v>114</v>
      </c>
      <c r="E89" t="s">
        <v>131</v>
      </c>
    </row>
    <row r="90" spans="2:16" x14ac:dyDescent="0.3">
      <c r="B90" t="s">
        <v>115</v>
      </c>
      <c r="C90">
        <v>-1.5198112901917691</v>
      </c>
      <c r="D90">
        <v>2.8918260057388898</v>
      </c>
      <c r="E90">
        <v>-2.1509433333333337</v>
      </c>
    </row>
    <row r="91" spans="2:16" x14ac:dyDescent="0.3">
      <c r="B91" t="s">
        <v>116</v>
      </c>
      <c r="C91">
        <v>0.30018845512887504</v>
      </c>
      <c r="D91">
        <v>-0.23859142499623756</v>
      </c>
      <c r="E91">
        <v>0.27719102040816335</v>
      </c>
    </row>
    <row r="92" spans="2:16" x14ac:dyDescent="0.3">
      <c r="B92" t="s">
        <v>117</v>
      </c>
      <c r="C92">
        <v>1.0393767878378655</v>
      </c>
      <c r="D92">
        <v>1.1401302070261448</v>
      </c>
      <c r="E92">
        <v>-0.31536700000000006</v>
      </c>
    </row>
    <row r="93" spans="2:16" x14ac:dyDescent="0.3">
      <c r="B93" t="s">
        <v>118</v>
      </c>
      <c r="C93">
        <v>-0.26746475829094157</v>
      </c>
      <c r="D93">
        <v>1.4641965178334313</v>
      </c>
      <c r="E93">
        <v>2.2792333333333334</v>
      </c>
    </row>
    <row r="94" spans="2:16" x14ac:dyDescent="0.3">
      <c r="B94" t="s">
        <v>119</v>
      </c>
      <c r="C94">
        <v>-2.3271484343919191</v>
      </c>
      <c r="D94">
        <v>-3.4059954071995302E-2</v>
      </c>
      <c r="E94">
        <v>0.87515200000000015</v>
      </c>
    </row>
    <row r="95" spans="2:16" x14ac:dyDescent="0.3">
      <c r="B95" t="s">
        <v>120</v>
      </c>
      <c r="C95">
        <v>-0.62349475863736969</v>
      </c>
      <c r="D95">
        <v>-0.96985308044636909</v>
      </c>
      <c r="E95">
        <v>-1.1684100000000002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0" sqref="A1:E10"/>
    </sheetView>
  </sheetViews>
  <sheetFormatPr defaultRowHeight="14.4" x14ac:dyDescent="0.3"/>
  <cols>
    <col min="2" max="2" width="11" customWidth="1"/>
    <col min="3" max="3" width="11.77734375" customWidth="1"/>
    <col min="4" max="4" width="15.6640625" customWidth="1"/>
    <col min="5" max="5" width="14.77734375" customWidth="1"/>
  </cols>
  <sheetData>
    <row r="1" spans="1:5" x14ac:dyDescent="0.3">
      <c r="B1" t="s">
        <v>122</v>
      </c>
      <c r="C1" t="s">
        <v>123</v>
      </c>
      <c r="D1" t="s">
        <v>129</v>
      </c>
      <c r="E1" t="s">
        <v>130</v>
      </c>
    </row>
    <row r="2" spans="1:5" x14ac:dyDescent="0.3">
      <c r="A2">
        <v>1</v>
      </c>
    </row>
    <row r="3" spans="1:5" x14ac:dyDescent="0.3">
      <c r="A3">
        <v>2</v>
      </c>
    </row>
    <row r="4" spans="1:5" x14ac:dyDescent="0.3">
      <c r="A4">
        <v>3</v>
      </c>
    </row>
    <row r="5" spans="1:5" x14ac:dyDescent="0.3">
      <c r="A5">
        <v>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 s="2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3" sqref="A3:D9"/>
    </sheetView>
  </sheetViews>
  <sheetFormatPr defaultRowHeight="14.4" x14ac:dyDescent="0.3"/>
  <cols>
    <col min="1" max="1" width="17" customWidth="1"/>
    <col min="2" max="4" width="23.109375" bestFit="1" customWidth="1"/>
  </cols>
  <sheetData>
    <row r="3" spans="1:4" x14ac:dyDescent="0.3">
      <c r="A3" s="16" t="s">
        <v>111</v>
      </c>
      <c r="B3" t="s">
        <v>113</v>
      </c>
      <c r="C3" t="s">
        <v>114</v>
      </c>
      <c r="D3" t="s">
        <v>131</v>
      </c>
    </row>
    <row r="4" spans="1:4" x14ac:dyDescent="0.3">
      <c r="A4" s="21">
        <v>1</v>
      </c>
      <c r="B4" s="17">
        <v>-1.5198112901917691</v>
      </c>
      <c r="C4" s="17">
        <v>2.8918260057388898</v>
      </c>
      <c r="D4" s="17">
        <v>-2.1509433333333337</v>
      </c>
    </row>
    <row r="5" spans="1:4" x14ac:dyDescent="0.3">
      <c r="A5" s="21">
        <v>2</v>
      </c>
      <c r="B5" s="17">
        <v>0.30018845512887504</v>
      </c>
      <c r="C5" s="17">
        <v>-0.23859142499623756</v>
      </c>
      <c r="D5" s="17">
        <v>0.27719102040816335</v>
      </c>
    </row>
    <row r="6" spans="1:4" x14ac:dyDescent="0.3">
      <c r="A6" s="21">
        <v>3</v>
      </c>
      <c r="B6" s="17">
        <v>1.0393767878378655</v>
      </c>
      <c r="C6" s="17">
        <v>1.1401302070261448</v>
      </c>
      <c r="D6" s="17">
        <v>-0.31536700000000006</v>
      </c>
    </row>
    <row r="7" spans="1:4" x14ac:dyDescent="0.3">
      <c r="A7" s="21">
        <v>4</v>
      </c>
      <c r="B7" s="17">
        <v>-0.26746475829094157</v>
      </c>
      <c r="C7" s="17">
        <v>1.4641965178334313</v>
      </c>
      <c r="D7" s="17">
        <v>2.2792333333333334</v>
      </c>
    </row>
    <row r="8" spans="1:4" x14ac:dyDescent="0.3">
      <c r="A8" s="21">
        <v>5</v>
      </c>
      <c r="B8" s="17">
        <v>-2.3271484343919191</v>
      </c>
      <c r="C8" s="17">
        <v>-3.4059954071995302E-2</v>
      </c>
      <c r="D8" s="17">
        <v>0.87515200000000015</v>
      </c>
    </row>
    <row r="9" spans="1:4" x14ac:dyDescent="0.3">
      <c r="A9" s="21">
        <v>6</v>
      </c>
      <c r="B9" s="17">
        <v>-0.62349475863736969</v>
      </c>
      <c r="C9" s="17">
        <v>-0.96985308044636909</v>
      </c>
      <c r="D9" s="17">
        <v>-1.1684100000000002</v>
      </c>
    </row>
    <row r="10" spans="1:4" x14ac:dyDescent="0.3">
      <c r="A10" s="21" t="s">
        <v>112</v>
      </c>
      <c r="B10" s="17">
        <v>-3.3774857074440004E-17</v>
      </c>
      <c r="C10" s="17">
        <v>-2.5414743937202377E-17</v>
      </c>
      <c r="D10" s="17">
        <v>-1.2048192772233361E-7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opLeftCell="M1" workbookViewId="0">
      <selection activeCell="U2" sqref="U2:U84"/>
    </sheetView>
  </sheetViews>
  <sheetFormatPr defaultRowHeight="14.4" x14ac:dyDescent="0.3"/>
  <cols>
    <col min="1" max="1" width="34.21875" customWidth="1"/>
    <col min="11" max="11" width="11.33203125" customWidth="1"/>
    <col min="12" max="12" width="12.6640625" customWidth="1"/>
    <col min="13" max="21" width="12.33203125" customWidth="1"/>
    <col min="25" max="25" width="14.33203125" customWidth="1"/>
    <col min="26" max="26" width="11.44140625" customWidth="1"/>
    <col min="27" max="27" width="12.88671875" customWidth="1"/>
  </cols>
  <sheetData>
    <row r="1" spans="1:27" x14ac:dyDescent="0.3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8" t="s">
        <v>93</v>
      </c>
      <c r="L1" s="8" t="s">
        <v>121</v>
      </c>
      <c r="M1" s="8" t="s">
        <v>122</v>
      </c>
      <c r="N1" s="8" t="s">
        <v>123</v>
      </c>
      <c r="O1" s="18" t="s">
        <v>136</v>
      </c>
      <c r="P1" s="18" t="s">
        <v>137</v>
      </c>
      <c r="Q1" s="18" t="s">
        <v>128</v>
      </c>
      <c r="R1" s="18" t="s">
        <v>129</v>
      </c>
      <c r="S1" s="18" t="s">
        <v>130</v>
      </c>
      <c r="T1" s="18" t="s">
        <v>138</v>
      </c>
      <c r="U1" s="18" t="s">
        <v>139</v>
      </c>
      <c r="V1" t="s">
        <v>109</v>
      </c>
      <c r="W1" t="s">
        <v>110</v>
      </c>
      <c r="X1" t="s">
        <v>124</v>
      </c>
      <c r="Y1" s="23" t="s">
        <v>133</v>
      </c>
      <c r="Z1" s="23" t="s">
        <v>134</v>
      </c>
      <c r="AA1" s="23" t="s">
        <v>135</v>
      </c>
    </row>
    <row r="2" spans="1:27" x14ac:dyDescent="0.3">
      <c r="A2" t="s">
        <v>9</v>
      </c>
      <c r="B2" s="9">
        <v>0.55090869600000014</v>
      </c>
      <c r="C2" s="9">
        <v>-0.45635441700000007</v>
      </c>
      <c r="D2" s="9">
        <v>-0.6250299960000002</v>
      </c>
      <c r="E2" s="9">
        <v>-0.35447070100000011</v>
      </c>
      <c r="F2" s="9">
        <v>1.07777799</v>
      </c>
      <c r="G2" s="9">
        <v>1.05152146</v>
      </c>
      <c r="H2" s="9">
        <v>0.61094332300000009</v>
      </c>
      <c r="I2" s="9">
        <v>-0.29463985199999998</v>
      </c>
      <c r="J2" s="9">
        <v>-0.81647953400000006</v>
      </c>
      <c r="K2">
        <f>SUMXMY2(Таблица1[[#This Row],[X1]:[X9]],Таблица1[[#Totals],[X1]:[X9]])</f>
        <v>4.4220777108903544</v>
      </c>
      <c r="L2">
        <v>3</v>
      </c>
      <c r="M2" s="14">
        <v>6</v>
      </c>
      <c r="N2" s="14">
        <v>2</v>
      </c>
      <c r="O2">
        <v>3</v>
      </c>
      <c r="P2">
        <v>3</v>
      </c>
      <c r="Q2" s="19">
        <v>6</v>
      </c>
      <c r="R2" s="20">
        <v>4</v>
      </c>
      <c r="S2" s="20">
        <v>6</v>
      </c>
      <c r="T2">
        <v>1</v>
      </c>
      <c r="U2">
        <v>6</v>
      </c>
      <c r="V2" s="15">
        <v>9.7015606947291028E-2</v>
      </c>
      <c r="W2" s="15">
        <v>-1.3790838061391872</v>
      </c>
      <c r="X2" s="14">
        <v>-0.51902999999999999</v>
      </c>
      <c r="Y2">
        <v>-9.7015606233431514E-2</v>
      </c>
      <c r="Z2">
        <v>1.3790838071915059</v>
      </c>
      <c r="AA2">
        <v>-0.51902726035978208</v>
      </c>
    </row>
    <row r="3" spans="1:27" x14ac:dyDescent="0.3">
      <c r="A3" t="s">
        <v>10</v>
      </c>
      <c r="B3" s="9">
        <v>0.86494914300000014</v>
      </c>
      <c r="C3" s="9">
        <v>0.76717947500000006</v>
      </c>
      <c r="D3" s="9">
        <v>0.19902254999999999</v>
      </c>
      <c r="E3" s="9">
        <v>0.24120712700000002</v>
      </c>
      <c r="F3" s="9">
        <v>2.1427432500000001</v>
      </c>
      <c r="G3" s="9">
        <v>1.16984964</v>
      </c>
      <c r="H3" s="9">
        <v>0.51639709099999997</v>
      </c>
      <c r="I3" s="9">
        <v>0.14357609100000002</v>
      </c>
      <c r="J3" s="9">
        <v>8.6356241200000017E-2</v>
      </c>
      <c r="K3">
        <f>SUMXMY2(Таблица1[[#This Row],[X1]:[X9]],Таблица1[[#Totals],[X1]:[X9]])</f>
        <v>7.6891264854894121</v>
      </c>
      <c r="L3">
        <v>3</v>
      </c>
      <c r="M3" s="14">
        <v>3</v>
      </c>
      <c r="N3" s="14">
        <v>2</v>
      </c>
      <c r="O3">
        <v>5</v>
      </c>
      <c r="P3">
        <v>3</v>
      </c>
      <c r="Q3" s="19">
        <v>6</v>
      </c>
      <c r="R3" s="20">
        <v>5</v>
      </c>
      <c r="S3" s="20">
        <v>6</v>
      </c>
      <c r="T3">
        <v>1</v>
      </c>
      <c r="U3">
        <v>6</v>
      </c>
      <c r="V3" s="15">
        <v>-0.99628039327482265</v>
      </c>
      <c r="W3" s="15">
        <v>-1.3075269440795558</v>
      </c>
      <c r="X3" s="14">
        <v>-0.13350000000000001</v>
      </c>
      <c r="Y3">
        <v>0.99628039256568668</v>
      </c>
      <c r="Z3">
        <v>1.307526943834461</v>
      </c>
      <c r="AA3">
        <v>-0.1335005126552562</v>
      </c>
    </row>
    <row r="4" spans="1:27" x14ac:dyDescent="0.3">
      <c r="A4" t="s">
        <v>11</v>
      </c>
      <c r="B4" s="9">
        <v>-0.26222547500000004</v>
      </c>
      <c r="C4" s="9">
        <v>0.50656151299999996</v>
      </c>
      <c r="D4" s="9">
        <v>0.28967895400000004</v>
      </c>
      <c r="E4" s="9">
        <v>-0.60635344000000002</v>
      </c>
      <c r="F4" s="9">
        <v>-0.35580705200000001</v>
      </c>
      <c r="G4" s="9">
        <v>0.443996059</v>
      </c>
      <c r="H4" s="9">
        <v>4.3665930499999998E-2</v>
      </c>
      <c r="I4" s="9">
        <v>0.12341808899999999</v>
      </c>
      <c r="J4" s="9">
        <v>1.2361214600000001</v>
      </c>
      <c r="K4">
        <f>SUMXMY2(Таблица1[[#This Row],[X1]:[X9]],Таблица1[[#Totals],[X1]:[X9]])</f>
        <v>2.6458113170945934</v>
      </c>
      <c r="L4">
        <v>4</v>
      </c>
      <c r="M4" s="14">
        <v>6</v>
      </c>
      <c r="N4" s="14">
        <v>6</v>
      </c>
      <c r="O4">
        <v>3</v>
      </c>
      <c r="P4">
        <v>2</v>
      </c>
      <c r="Q4" s="19">
        <v>1</v>
      </c>
      <c r="R4" s="20">
        <v>2</v>
      </c>
      <c r="S4" s="20">
        <v>2</v>
      </c>
      <c r="T4">
        <v>6</v>
      </c>
      <c r="U4">
        <v>5</v>
      </c>
      <c r="V4" s="15">
        <v>-0.35914194159566309</v>
      </c>
      <c r="W4" s="15">
        <v>0.35184980141607913</v>
      </c>
      <c r="X4" s="14">
        <v>-0.34688000000000008</v>
      </c>
      <c r="Y4">
        <v>0.35914194123914578</v>
      </c>
      <c r="Z4">
        <v>-0.35184980093076129</v>
      </c>
      <c r="AA4">
        <v>-0.34687931410443751</v>
      </c>
    </row>
    <row r="5" spans="1:27" x14ac:dyDescent="0.3">
      <c r="A5" t="s">
        <v>12</v>
      </c>
      <c r="B5" s="9">
        <v>0.18843547200000002</v>
      </c>
      <c r="C5" s="9">
        <v>1.4316352000000001</v>
      </c>
      <c r="D5" s="9">
        <v>-0.53047820000000001</v>
      </c>
      <c r="E5" s="9">
        <v>2.8875962200000001E-2</v>
      </c>
      <c r="F5" s="9">
        <v>-0.69575170600000014</v>
      </c>
      <c r="G5" s="9">
        <v>-4.5191598200000009E-2</v>
      </c>
      <c r="H5" s="9">
        <v>-0.27148817700000011</v>
      </c>
      <c r="I5" s="9">
        <v>-0.13616546500000001</v>
      </c>
      <c r="J5" s="9">
        <v>-0.39206955399999999</v>
      </c>
      <c r="K5">
        <f>SUMXMY2(Таблица1[[#This Row],[X1]:[X9]],Таблица1[[#Totals],[X1]:[X9]])</f>
        <v>3.0994063306731539</v>
      </c>
      <c r="L5">
        <v>4</v>
      </c>
      <c r="M5" s="14">
        <v>6</v>
      </c>
      <c r="N5" s="14">
        <v>3</v>
      </c>
      <c r="O5">
        <v>3</v>
      </c>
      <c r="P5">
        <v>2</v>
      </c>
      <c r="Q5" s="19">
        <v>1</v>
      </c>
      <c r="R5" s="20">
        <v>2</v>
      </c>
      <c r="S5" s="20">
        <v>2</v>
      </c>
      <c r="T5">
        <v>6</v>
      </c>
      <c r="U5">
        <v>5</v>
      </c>
      <c r="V5" s="15">
        <v>7.7278978384001829E-2</v>
      </c>
      <c r="W5" s="15">
        <v>0.1020106114315189</v>
      </c>
      <c r="X5" s="14">
        <v>0.64160000000000017</v>
      </c>
      <c r="Y5">
        <v>-7.7278977954823538E-2</v>
      </c>
      <c r="Z5">
        <v>-0.102010611682586</v>
      </c>
      <c r="AA5">
        <v>0.64160050590763706</v>
      </c>
    </row>
    <row r="6" spans="1:27" x14ac:dyDescent="0.3">
      <c r="A6" t="s">
        <v>13</v>
      </c>
      <c r="B6" s="9">
        <v>-1.15407902</v>
      </c>
      <c r="C6" s="9">
        <v>-0.78081118999999999</v>
      </c>
      <c r="D6" s="9">
        <v>1.0768861199999997E-2</v>
      </c>
      <c r="E6" s="9">
        <v>0.64214542200000024</v>
      </c>
      <c r="F6" s="9">
        <v>-0.3687685810000001</v>
      </c>
      <c r="G6" s="9">
        <v>-0.84534904000000011</v>
      </c>
      <c r="H6" s="9">
        <v>0.32730462700000013</v>
      </c>
      <c r="I6" s="9">
        <v>-0.15055670700000001</v>
      </c>
      <c r="J6" s="9">
        <v>0.32079223000000001</v>
      </c>
      <c r="K6">
        <f>SUMXMY2(Таблица1[[#This Row],[X1]:[X9]],Таблица1[[#Totals],[X1]:[X9]])</f>
        <v>3.437339772532062</v>
      </c>
      <c r="L6">
        <v>2</v>
      </c>
      <c r="M6" s="14">
        <v>2</v>
      </c>
      <c r="N6" s="14">
        <v>3</v>
      </c>
      <c r="O6">
        <v>1</v>
      </c>
      <c r="P6">
        <v>2</v>
      </c>
      <c r="Q6" s="19">
        <v>1</v>
      </c>
      <c r="R6" s="20">
        <v>2</v>
      </c>
      <c r="S6" s="20">
        <v>2</v>
      </c>
      <c r="T6">
        <v>2</v>
      </c>
      <c r="U6">
        <v>5</v>
      </c>
      <c r="V6" s="15">
        <v>0.43120435161744569</v>
      </c>
      <c r="W6" s="15">
        <v>0.58887257361404732</v>
      </c>
      <c r="X6" s="14">
        <v>0.26857000000000003</v>
      </c>
      <c r="Y6">
        <v>-0.43120435148237241</v>
      </c>
      <c r="Z6">
        <v>-0.58887257362226686</v>
      </c>
      <c r="AA6">
        <v>0.26856927069670622</v>
      </c>
    </row>
    <row r="7" spans="1:27" x14ac:dyDescent="0.3">
      <c r="A7" t="s">
        <v>14</v>
      </c>
      <c r="B7" s="9">
        <v>-0.65448401600000017</v>
      </c>
      <c r="C7" s="9">
        <v>-0.74824714000000003</v>
      </c>
      <c r="D7" s="9">
        <v>-0.28988460300000013</v>
      </c>
      <c r="E7" s="9">
        <v>-7.8451836599999991E-2</v>
      </c>
      <c r="F7" s="9">
        <v>0.23564174300000001</v>
      </c>
      <c r="G7" s="9">
        <v>2.43482291E-2</v>
      </c>
      <c r="H7" s="9">
        <v>0.76852037699999998</v>
      </c>
      <c r="I7" s="9">
        <v>-0.45650881400000004</v>
      </c>
      <c r="J7" s="9">
        <v>-0.72626944700000007</v>
      </c>
      <c r="K7">
        <f>SUMXMY2(Таблица1[[#This Row],[X1]:[X9]],Таблица1[[#Totals],[X1]:[X9]])</f>
        <v>2.4610219279322245</v>
      </c>
      <c r="L7">
        <v>4</v>
      </c>
      <c r="M7" s="14">
        <v>6</v>
      </c>
      <c r="N7" s="14">
        <v>6</v>
      </c>
      <c r="O7">
        <v>3</v>
      </c>
      <c r="P7">
        <v>2</v>
      </c>
      <c r="Q7" s="19">
        <v>1</v>
      </c>
      <c r="R7" s="20">
        <v>3</v>
      </c>
      <c r="S7" s="20">
        <v>2</v>
      </c>
      <c r="T7">
        <v>6</v>
      </c>
      <c r="U7">
        <v>5</v>
      </c>
      <c r="V7" s="15">
        <v>0.60189653666910237</v>
      </c>
      <c r="W7" s="15">
        <v>-0.44867048138001298</v>
      </c>
      <c r="X7" s="14">
        <v>-7.5950000000000004E-2</v>
      </c>
      <c r="Y7">
        <v>-0.60189653682632738</v>
      </c>
      <c r="Z7">
        <v>0.44867048137749699</v>
      </c>
      <c r="AA7">
        <v>-7.5954177572415182E-2</v>
      </c>
    </row>
    <row r="8" spans="1:27" x14ac:dyDescent="0.3">
      <c r="A8" t="s">
        <v>15</v>
      </c>
      <c r="B8" s="9">
        <v>5.6458564200000005E-2</v>
      </c>
      <c r="C8" s="9">
        <v>-1.1525475000000001</v>
      </c>
      <c r="D8" s="9">
        <v>-0.47927149700000005</v>
      </c>
      <c r="E8" s="9">
        <v>0.49420097300000004</v>
      </c>
      <c r="F8" s="9">
        <v>0.31110204900000005</v>
      </c>
      <c r="G8" s="9">
        <v>-0.30566418000000006</v>
      </c>
      <c r="H8" s="9">
        <v>1.1782207200000001</v>
      </c>
      <c r="I8" s="9">
        <v>-0.43656900400000004</v>
      </c>
      <c r="J8" s="9">
        <v>-0.6336709060000002</v>
      </c>
      <c r="K8">
        <f>SUMXMY2(Таблица1[[#This Row],[X1]:[X9]],Таблица1[[#Totals],[X1]:[X9]])</f>
        <v>3.976039532326312</v>
      </c>
      <c r="L8">
        <v>4</v>
      </c>
      <c r="M8" s="14">
        <v>6</v>
      </c>
      <c r="N8" s="14">
        <v>6</v>
      </c>
      <c r="O8">
        <v>3</v>
      </c>
      <c r="P8">
        <v>2</v>
      </c>
      <c r="Q8" s="19">
        <v>1</v>
      </c>
      <c r="R8" s="20">
        <v>3</v>
      </c>
      <c r="S8" s="20">
        <v>2</v>
      </c>
      <c r="T8">
        <v>6</v>
      </c>
      <c r="U8">
        <v>5</v>
      </c>
      <c r="V8" s="15">
        <v>0.54747773825033497</v>
      </c>
      <c r="W8" s="15">
        <v>-0.76866110019871148</v>
      </c>
      <c r="X8" s="14">
        <v>0.26268999999999998</v>
      </c>
      <c r="Y8">
        <v>-0.54747773856667548</v>
      </c>
      <c r="Z8">
        <v>0.76866109942253213</v>
      </c>
      <c r="AA8">
        <v>0.26268714575838292</v>
      </c>
    </row>
    <row r="9" spans="1:27" x14ac:dyDescent="0.3">
      <c r="A9" t="s">
        <v>16</v>
      </c>
      <c r="B9" s="9">
        <v>0.25822063000000001</v>
      </c>
      <c r="C9" s="9">
        <v>-0.23094782700000002</v>
      </c>
      <c r="D9" s="9">
        <v>-0.55420468099999998</v>
      </c>
      <c r="E9" s="9">
        <v>2.3567105300000002E-2</v>
      </c>
      <c r="F9" s="9">
        <v>-0.24405616500000002</v>
      </c>
      <c r="G9" s="9">
        <v>-6.6633500800000009E-2</v>
      </c>
      <c r="H9" s="9">
        <v>0.42185085900000008</v>
      </c>
      <c r="I9" s="9">
        <v>-0.31977691100000011</v>
      </c>
      <c r="J9" s="9">
        <v>-0.127134839</v>
      </c>
      <c r="K9">
        <f>SUMXMY2(Таблица1[[#This Row],[X1]:[X9]],Таблица1[[#Totals],[X1]:[X9]])</f>
        <v>0.78809515163802812</v>
      </c>
      <c r="L9">
        <v>4</v>
      </c>
      <c r="M9" s="14">
        <v>6</v>
      </c>
      <c r="N9" s="14">
        <v>6</v>
      </c>
      <c r="O9">
        <v>3</v>
      </c>
      <c r="P9">
        <v>2</v>
      </c>
      <c r="Q9" s="19">
        <v>1</v>
      </c>
      <c r="R9" s="20">
        <v>3</v>
      </c>
      <c r="S9" s="20">
        <v>2</v>
      </c>
      <c r="T9">
        <v>6</v>
      </c>
      <c r="U9">
        <v>5</v>
      </c>
      <c r="V9" s="15">
        <v>0.29681885574879985</v>
      </c>
      <c r="W9" s="15">
        <v>-0.35605710184844064</v>
      </c>
      <c r="X9" s="14">
        <v>0.14214000000000002</v>
      </c>
      <c r="Y9">
        <v>-0.29681885590311607</v>
      </c>
      <c r="Z9">
        <v>0.35605710192359102</v>
      </c>
      <c r="AA9">
        <v>0.1421377595043847</v>
      </c>
    </row>
    <row r="10" spans="1:27" x14ac:dyDescent="0.3">
      <c r="A10" t="s">
        <v>17</v>
      </c>
      <c r="B10" s="9">
        <v>-0.5397479730000001</v>
      </c>
      <c r="C10" s="9">
        <v>-1.20174542</v>
      </c>
      <c r="D10" s="9">
        <v>-0.224300361</v>
      </c>
      <c r="E10" s="9">
        <v>-0.35124263300000003</v>
      </c>
      <c r="F10" s="9">
        <v>-9.8106605000000013E-2</v>
      </c>
      <c r="G10" s="9">
        <v>0.32458597900000014</v>
      </c>
      <c r="H10" s="9">
        <v>0.32730462700000013</v>
      </c>
      <c r="I10" s="9">
        <v>0.83433717200000002</v>
      </c>
      <c r="J10" s="9">
        <v>0.17031960100000001</v>
      </c>
      <c r="K10">
        <f>SUMXMY2(Таблица1[[#This Row],[X1]:[X9]],Таблица1[[#Totals],[X1]:[X9]])</f>
        <v>2.8564385340209086</v>
      </c>
      <c r="L10">
        <v>4</v>
      </c>
      <c r="M10" s="14">
        <v>6</v>
      </c>
      <c r="N10" s="14">
        <v>6</v>
      </c>
      <c r="O10">
        <v>3</v>
      </c>
      <c r="P10">
        <v>2</v>
      </c>
      <c r="Q10" s="19">
        <v>1</v>
      </c>
      <c r="R10" s="20">
        <v>2</v>
      </c>
      <c r="S10" s="20">
        <v>2</v>
      </c>
      <c r="T10">
        <v>6</v>
      </c>
      <c r="U10">
        <v>5</v>
      </c>
      <c r="V10" s="15">
        <v>0.1978313474809798</v>
      </c>
      <c r="W10" s="15">
        <v>7.0743508819657325E-2</v>
      </c>
      <c r="X10" s="14">
        <v>-0.93514000000000008</v>
      </c>
      <c r="Y10">
        <v>-0.19783134804065339</v>
      </c>
      <c r="Z10">
        <v>-7.0743507910574335E-2</v>
      </c>
      <c r="AA10">
        <v>-0.93513539625381992</v>
      </c>
    </row>
    <row r="11" spans="1:27" x14ac:dyDescent="0.3">
      <c r="A11" t="s">
        <v>18</v>
      </c>
      <c r="B11" s="9">
        <v>-0.40097173300000005</v>
      </c>
      <c r="C11" s="9">
        <v>0.43369987600000004</v>
      </c>
      <c r="D11" s="9">
        <v>-4.3270854500000004E-2</v>
      </c>
      <c r="E11" s="9">
        <v>0.16396918200000005</v>
      </c>
      <c r="F11" s="9">
        <v>-0.41078863800000004</v>
      </c>
      <c r="G11" s="9">
        <v>-0.59806743899999992</v>
      </c>
      <c r="H11" s="9">
        <v>0.64245873400000009</v>
      </c>
      <c r="I11" s="9">
        <v>-0.41054585700000001</v>
      </c>
      <c r="J11" s="9">
        <v>-0.49532427600000006</v>
      </c>
      <c r="K11">
        <f>SUMXMY2(Таблица1[[#This Row],[X1]:[X9]],Таблица1[[#Totals],[X1]:[X9]])</f>
        <v>1.7307114036105609</v>
      </c>
      <c r="L11">
        <v>4</v>
      </c>
      <c r="M11" s="14">
        <v>6</v>
      </c>
      <c r="N11" s="14">
        <v>3</v>
      </c>
      <c r="O11">
        <v>3</v>
      </c>
      <c r="P11">
        <v>2</v>
      </c>
      <c r="Q11" s="19">
        <v>1</v>
      </c>
      <c r="R11" s="20">
        <v>2</v>
      </c>
      <c r="S11" s="20">
        <v>2</v>
      </c>
      <c r="T11">
        <v>6</v>
      </c>
      <c r="U11">
        <v>5</v>
      </c>
      <c r="V11" s="15">
        <v>0.40771088055767812</v>
      </c>
      <c r="W11" s="15">
        <v>6.9358092629731485E-2</v>
      </c>
      <c r="X11" s="14">
        <v>0.74777000000000016</v>
      </c>
      <c r="Y11">
        <v>-0.40771088040991482</v>
      </c>
      <c r="Z11">
        <v>-6.9358092737764457E-2</v>
      </c>
      <c r="AA11">
        <v>0.74776538792902847</v>
      </c>
    </row>
    <row r="12" spans="1:27" x14ac:dyDescent="0.3">
      <c r="A12" t="s">
        <v>19</v>
      </c>
      <c r="B12" s="9">
        <v>-1.0192830900000001</v>
      </c>
      <c r="C12" s="9">
        <v>2.1755469999999999</v>
      </c>
      <c r="D12" s="9">
        <v>3.1583875300000002</v>
      </c>
      <c r="E12" s="9">
        <v>1.38391617</v>
      </c>
      <c r="F12" s="9">
        <v>-1.3690969399999999</v>
      </c>
      <c r="G12" s="9">
        <v>-1.52699959</v>
      </c>
      <c r="H12" s="9">
        <v>-0.83876557000000007</v>
      </c>
      <c r="I12" s="9">
        <v>-0.61582333300000014</v>
      </c>
      <c r="J12" s="9">
        <v>-0.22598010700000001</v>
      </c>
      <c r="K12">
        <f>SUMXMY2(Таблица1[[#This Row],[X1]:[X9]],Таблица1[[#Totals],[X1]:[X9]])</f>
        <v>23.00256576976285</v>
      </c>
      <c r="L12">
        <v>1</v>
      </c>
      <c r="M12" s="14">
        <v>5</v>
      </c>
      <c r="N12" s="14">
        <v>5</v>
      </c>
      <c r="O12">
        <v>6</v>
      </c>
      <c r="P12">
        <v>6</v>
      </c>
      <c r="Q12" s="19">
        <v>4</v>
      </c>
      <c r="R12" s="20">
        <v>1</v>
      </c>
      <c r="S12" s="20">
        <v>4</v>
      </c>
      <c r="T12">
        <v>4</v>
      </c>
      <c r="U12">
        <v>4</v>
      </c>
      <c r="V12" s="15">
        <v>-0.46156418659360093</v>
      </c>
      <c r="W12" s="15">
        <v>2.1614619606975132</v>
      </c>
      <c r="X12" s="14">
        <v>2.4613499999999999</v>
      </c>
      <c r="Y12">
        <v>0.46156418814443673</v>
      </c>
      <c r="Z12">
        <v>-2.1614619625128531</v>
      </c>
      <c r="AA12">
        <v>2.4613490661492219</v>
      </c>
    </row>
    <row r="13" spans="1:27" x14ac:dyDescent="0.3">
      <c r="A13" t="s">
        <v>20</v>
      </c>
      <c r="B13" s="9">
        <v>-0.16202662399999998</v>
      </c>
      <c r="C13" s="9">
        <v>4.1277434099999999</v>
      </c>
      <c r="D13" s="9">
        <v>1.1698959799999999</v>
      </c>
      <c r="E13" s="9">
        <v>1.3105085600000002</v>
      </c>
      <c r="F13" s="9">
        <v>-1.03724003</v>
      </c>
      <c r="G13" s="9">
        <v>-1.4950057800000001</v>
      </c>
      <c r="H13" s="9">
        <v>-0.30300358700000007</v>
      </c>
      <c r="I13" s="9">
        <v>-0.58146073399999987</v>
      </c>
      <c r="J13" s="9">
        <v>-0.53978627400000001</v>
      </c>
      <c r="K13">
        <f>SUMXMY2(Таблица1[[#This Row],[X1]:[X9]],Таблица1[[#Totals],[X1]:[X9]])</f>
        <v>24.18279371843159</v>
      </c>
      <c r="L13">
        <v>1</v>
      </c>
      <c r="M13" s="14">
        <v>5</v>
      </c>
      <c r="N13" s="14">
        <v>5</v>
      </c>
      <c r="O13">
        <v>6</v>
      </c>
      <c r="P13">
        <v>6</v>
      </c>
      <c r="Q13" s="19">
        <v>4</v>
      </c>
      <c r="R13" s="20">
        <v>2</v>
      </c>
      <c r="S13" s="20">
        <v>4</v>
      </c>
      <c r="T13">
        <v>2</v>
      </c>
      <c r="U13">
        <v>4</v>
      </c>
      <c r="V13" s="15">
        <v>-0.47723948891846585</v>
      </c>
      <c r="W13" s="15">
        <v>1.1969595534550512</v>
      </c>
      <c r="X13" s="14">
        <v>3.02217</v>
      </c>
      <c r="Y13">
        <v>0.47723948869874822</v>
      </c>
      <c r="Z13">
        <v>-1.1969595531831101</v>
      </c>
      <c r="AA13">
        <v>3.0221718282027741</v>
      </c>
    </row>
    <row r="14" spans="1:27" x14ac:dyDescent="0.3">
      <c r="A14" t="s">
        <v>21</v>
      </c>
      <c r="B14" s="9">
        <v>-0.57799261400000013</v>
      </c>
      <c r="C14" s="9">
        <v>-0.55388955600000012</v>
      </c>
      <c r="D14" s="9">
        <v>-0.19349134900000003</v>
      </c>
      <c r="E14" s="9">
        <v>-1.35720449</v>
      </c>
      <c r="F14" s="9">
        <v>-0.65181104400000012</v>
      </c>
      <c r="G14" s="9">
        <v>-0.50857742699999997</v>
      </c>
      <c r="H14" s="9">
        <v>-0.17694194500000004</v>
      </c>
      <c r="I14" s="9">
        <v>-0.57897080800000011</v>
      </c>
      <c r="J14" s="9">
        <v>-0.64781790500000003</v>
      </c>
      <c r="K14">
        <f>SUMXMY2(Таблица1[[#This Row],[X1]:[X9]],Таблица1[[#Totals],[X1]:[X9]])</f>
        <v>3.9900043548223989</v>
      </c>
      <c r="L14">
        <v>2</v>
      </c>
      <c r="M14" s="14">
        <v>2</v>
      </c>
      <c r="N14" s="14">
        <v>3</v>
      </c>
      <c r="O14">
        <v>3</v>
      </c>
      <c r="P14">
        <v>2</v>
      </c>
      <c r="Q14" s="19">
        <v>1</v>
      </c>
      <c r="R14" s="20">
        <v>2</v>
      </c>
      <c r="S14" s="20">
        <v>3</v>
      </c>
      <c r="T14">
        <v>2</v>
      </c>
      <c r="U14">
        <v>2</v>
      </c>
      <c r="V14" s="15">
        <v>0.90711565466279476</v>
      </c>
      <c r="W14" s="15">
        <v>0.31784690224335077</v>
      </c>
      <c r="X14" s="14">
        <v>-0.48163</v>
      </c>
      <c r="Y14">
        <v>-0.90711565446935261</v>
      </c>
      <c r="Z14">
        <v>-0.31784690192870663</v>
      </c>
      <c r="AA14">
        <v>-0.48163414996050452</v>
      </c>
    </row>
    <row r="15" spans="1:27" x14ac:dyDescent="0.3">
      <c r="A15" t="s">
        <v>22</v>
      </c>
      <c r="B15" s="9">
        <v>2.56450676</v>
      </c>
      <c r="C15" s="9">
        <v>-1.02274558</v>
      </c>
      <c r="D15" s="9">
        <v>-0.32869687600000008</v>
      </c>
      <c r="E15" s="9">
        <v>-0.117514409</v>
      </c>
      <c r="F15" s="9">
        <v>1.2441365200000001</v>
      </c>
      <c r="G15" s="9">
        <v>1.0863706900000001</v>
      </c>
      <c r="H15" s="9">
        <v>0.42185085900000008</v>
      </c>
      <c r="I15" s="9">
        <v>-0.15996391000000004</v>
      </c>
      <c r="J15" s="9">
        <v>-0.19695120000000002</v>
      </c>
      <c r="K15">
        <f>SUMXMY2(Таблица1[[#This Row],[X1]:[X9]],Таблица1[[#Totals],[X1]:[X9]])</f>
        <v>10.714968046217043</v>
      </c>
      <c r="L15">
        <v>3</v>
      </c>
      <c r="M15" s="14">
        <v>3</v>
      </c>
      <c r="N15" s="14">
        <v>2</v>
      </c>
      <c r="O15">
        <v>5</v>
      </c>
      <c r="P15">
        <v>3</v>
      </c>
      <c r="Q15" s="19">
        <v>6</v>
      </c>
      <c r="R15" s="20">
        <v>5</v>
      </c>
      <c r="S15" s="20">
        <v>6</v>
      </c>
      <c r="T15">
        <v>1</v>
      </c>
      <c r="U15">
        <v>6</v>
      </c>
      <c r="V15" s="15">
        <v>-0.49624795297689805</v>
      </c>
      <c r="W15" s="15">
        <v>-1.8133590482771798</v>
      </c>
      <c r="X15" s="14">
        <v>-0.53564000000000012</v>
      </c>
      <c r="Y15">
        <v>0.49624795317733628</v>
      </c>
      <c r="Z15">
        <v>1.813359049209023</v>
      </c>
      <c r="AA15">
        <v>-0.53563670893370352</v>
      </c>
    </row>
    <row r="16" spans="1:27" x14ac:dyDescent="0.3">
      <c r="A16" t="s">
        <v>23</v>
      </c>
      <c r="B16" s="9">
        <v>1.0413038699999999</v>
      </c>
      <c r="C16" s="9">
        <v>0.44120217</v>
      </c>
      <c r="D16" s="9">
        <v>-0.39966384199999999</v>
      </c>
      <c r="E16" s="9">
        <v>-0.11844761199999998</v>
      </c>
      <c r="F16" s="9">
        <v>1.5923968799999999</v>
      </c>
      <c r="G16" s="9">
        <v>2.4337952500000002</v>
      </c>
      <c r="H16" s="9">
        <v>-0.30300358700000007</v>
      </c>
      <c r="I16" s="9">
        <v>-5.2456007700000008E-2</v>
      </c>
      <c r="J16" s="9">
        <v>-0.28422164999999999</v>
      </c>
      <c r="K16">
        <f>SUMXMY2(Таблица1[[#This Row],[X1]:[X9]],Таблица1[[#Totals],[X1]:[X9]])</f>
        <v>10.087166021861131</v>
      </c>
      <c r="L16">
        <v>3</v>
      </c>
      <c r="M16" s="14">
        <v>3</v>
      </c>
      <c r="N16" s="14">
        <v>2</v>
      </c>
      <c r="O16">
        <v>5</v>
      </c>
      <c r="P16">
        <v>3</v>
      </c>
      <c r="Q16" s="19">
        <v>6</v>
      </c>
      <c r="R16" s="20">
        <v>5</v>
      </c>
      <c r="S16" s="20">
        <v>6</v>
      </c>
      <c r="T16">
        <v>1</v>
      </c>
      <c r="U16">
        <v>6</v>
      </c>
      <c r="V16" s="15">
        <v>-0.79972991471618504</v>
      </c>
      <c r="W16" s="15">
        <v>-1.6000753926298517</v>
      </c>
      <c r="X16" s="14">
        <v>-0.81874000000000013</v>
      </c>
      <c r="Y16">
        <v>0.79972991333299981</v>
      </c>
      <c r="Z16">
        <v>1.60007539087983</v>
      </c>
      <c r="AA16">
        <v>-0.81873722760118772</v>
      </c>
    </row>
    <row r="17" spans="1:27" x14ac:dyDescent="0.3">
      <c r="A17" t="s">
        <v>24</v>
      </c>
      <c r="B17" s="9">
        <v>-0.14656224500000004</v>
      </c>
      <c r="C17" s="9">
        <v>-0.25626855399999998</v>
      </c>
      <c r="D17" s="9">
        <v>-0.45412851000000004</v>
      </c>
      <c r="E17" s="9">
        <v>0.55917623700000008</v>
      </c>
      <c r="F17" s="9">
        <v>9.1647648400000004E-2</v>
      </c>
      <c r="G17" s="9">
        <v>-0.19111329400000002</v>
      </c>
      <c r="H17" s="9">
        <v>0.9891282520000001</v>
      </c>
      <c r="I17" s="9">
        <v>-0.52532097700000002</v>
      </c>
      <c r="J17" s="9">
        <v>-0.86884180400000022</v>
      </c>
      <c r="K17">
        <f>SUMXMY2(Таблица1[[#This Row],[X1]:[X9]],Таблица1[[#Totals],[X1]:[X9]])</f>
        <v>2.6602113220702166</v>
      </c>
      <c r="L17">
        <v>4</v>
      </c>
      <c r="M17" s="14">
        <v>6</v>
      </c>
      <c r="N17" s="14">
        <v>6</v>
      </c>
      <c r="O17">
        <v>3</v>
      </c>
      <c r="P17">
        <v>2</v>
      </c>
      <c r="Q17" s="19">
        <v>1</v>
      </c>
      <c r="R17" s="20">
        <v>3</v>
      </c>
      <c r="S17" s="20">
        <v>2</v>
      </c>
      <c r="T17">
        <v>6</v>
      </c>
      <c r="U17">
        <v>5</v>
      </c>
      <c r="V17" s="15">
        <v>0.499123041311414</v>
      </c>
      <c r="W17" s="15">
        <v>-0.62557478582149451</v>
      </c>
      <c r="X17" s="14">
        <v>0.61682000000000015</v>
      </c>
      <c r="Y17">
        <v>-0.49912304111805778</v>
      </c>
      <c r="Z17">
        <v>0.62557478572537473</v>
      </c>
      <c r="AA17">
        <v>0.61682052932287645</v>
      </c>
    </row>
    <row r="18" spans="1:27" x14ac:dyDescent="0.3">
      <c r="A18" t="s">
        <v>25</v>
      </c>
      <c r="B18" s="9">
        <v>0.72629988800000012</v>
      </c>
      <c r="C18" s="9">
        <v>0.11034048999999999</v>
      </c>
      <c r="D18" s="9">
        <v>-0.36248055200000007</v>
      </c>
      <c r="E18" s="9">
        <v>-0.36638960400000009</v>
      </c>
      <c r="F18" s="9">
        <v>1.13749704</v>
      </c>
      <c r="G18" s="9">
        <v>0.82802118800000002</v>
      </c>
      <c r="H18" s="9">
        <v>0.13821216300000003</v>
      </c>
      <c r="I18" s="9">
        <v>0.59848643099999987</v>
      </c>
      <c r="J18" s="9">
        <v>0.90614729300000008</v>
      </c>
      <c r="K18">
        <f>SUMXMY2(Таблица1[[#This Row],[X1]:[X9]],Таблица1[[#Totals],[X1]:[X9]])</f>
        <v>3.9832301734643734</v>
      </c>
      <c r="L18">
        <v>3</v>
      </c>
      <c r="M18" s="14">
        <v>3</v>
      </c>
      <c r="N18" s="14">
        <v>2</v>
      </c>
      <c r="O18">
        <v>5</v>
      </c>
      <c r="P18">
        <v>3</v>
      </c>
      <c r="Q18" s="19">
        <v>6</v>
      </c>
      <c r="R18" s="20">
        <v>5</v>
      </c>
      <c r="S18" s="20">
        <v>6</v>
      </c>
      <c r="T18">
        <v>1</v>
      </c>
      <c r="U18">
        <v>6</v>
      </c>
      <c r="V18" s="15">
        <v>-0.71486750621186823</v>
      </c>
      <c r="W18" s="15">
        <v>-0.67096553036924511</v>
      </c>
      <c r="X18" s="14">
        <v>-0.79742000000000002</v>
      </c>
      <c r="Y18">
        <v>0.71486750535541776</v>
      </c>
      <c r="Z18">
        <v>0.67096552976015011</v>
      </c>
      <c r="AA18">
        <v>-0.79741888199905708</v>
      </c>
    </row>
    <row r="19" spans="1:27" x14ac:dyDescent="0.3">
      <c r="A19" t="s">
        <v>94</v>
      </c>
      <c r="B19" s="9">
        <v>-0.55393428200000006</v>
      </c>
      <c r="C19" s="9">
        <v>-4.46263836E-2</v>
      </c>
      <c r="D19" s="9">
        <v>-0.76009387300000009</v>
      </c>
      <c r="E19" s="9">
        <v>0.235663765</v>
      </c>
      <c r="F19" s="9">
        <v>-1.3837658400000001</v>
      </c>
      <c r="G19" s="9">
        <v>-1.30906667</v>
      </c>
      <c r="H19" s="9">
        <v>-1.4375583700000001</v>
      </c>
      <c r="I19" s="9">
        <v>-0.61996214499999991</v>
      </c>
      <c r="J19" s="9">
        <v>-0.90228016599999994</v>
      </c>
      <c r="K19">
        <f>SUMXMY2(Таблица1[[#This Row],[X1]:[X9]],Таблица1[[#Totals],[X1]:[X9]])</f>
        <v>7.8356148819137621</v>
      </c>
      <c r="L19">
        <v>2</v>
      </c>
      <c r="M19" s="14">
        <v>2</v>
      </c>
      <c r="N19" s="14">
        <v>3</v>
      </c>
      <c r="O19">
        <v>1</v>
      </c>
      <c r="P19">
        <v>2</v>
      </c>
      <c r="Q19" s="19">
        <v>2</v>
      </c>
      <c r="R19" s="20">
        <v>2</v>
      </c>
      <c r="S19" s="20">
        <v>3</v>
      </c>
      <c r="T19">
        <v>2</v>
      </c>
      <c r="U19">
        <v>2</v>
      </c>
      <c r="V19" s="15">
        <v>0.97389886087875499</v>
      </c>
      <c r="W19" s="15">
        <v>1.0003072763270096</v>
      </c>
      <c r="X19" s="14">
        <v>0.49872</v>
      </c>
      <c r="Y19">
        <v>-0.97389886109428081</v>
      </c>
      <c r="Z19">
        <v>-1.00030727917089</v>
      </c>
      <c r="AA19">
        <v>0.49872017688081571</v>
      </c>
    </row>
    <row r="20" spans="1:27" x14ac:dyDescent="0.3">
      <c r="A20" t="s">
        <v>27</v>
      </c>
      <c r="B20" s="9">
        <v>-0.60205588100000007</v>
      </c>
      <c r="C20" s="9">
        <v>-0.22891606500000003</v>
      </c>
      <c r="D20" s="9">
        <v>-0.22458366199999999</v>
      </c>
      <c r="E20" s="9">
        <v>0.33421129700000007</v>
      </c>
      <c r="F20" s="9">
        <v>-0.67470159400000018</v>
      </c>
      <c r="G20" s="9">
        <v>-0.45248631600000006</v>
      </c>
      <c r="H20" s="9">
        <v>-0.42906523000000002</v>
      </c>
      <c r="I20" s="9">
        <v>-0.54680031400000007</v>
      </c>
      <c r="J20" s="9">
        <v>-0.65755545000000015</v>
      </c>
      <c r="K20">
        <f>SUMXMY2(Таблица1[[#This Row],[X1]:[X9]],Таблица1[[#Totals],[X1]:[X9]])</f>
        <v>2.152441693175648</v>
      </c>
      <c r="L20">
        <v>2</v>
      </c>
      <c r="M20" s="14">
        <v>2</v>
      </c>
      <c r="N20" s="14">
        <v>3</v>
      </c>
      <c r="O20">
        <v>3</v>
      </c>
      <c r="P20">
        <v>2</v>
      </c>
      <c r="Q20" s="19">
        <v>1</v>
      </c>
      <c r="R20" s="20">
        <v>2</v>
      </c>
      <c r="S20" s="20">
        <v>2</v>
      </c>
      <c r="T20">
        <v>2</v>
      </c>
      <c r="U20">
        <v>5</v>
      </c>
      <c r="V20" s="15">
        <v>0.60169866405726979</v>
      </c>
      <c r="W20" s="15">
        <v>0.3721606244686787</v>
      </c>
      <c r="X20" s="14">
        <v>0.36375000000000002</v>
      </c>
      <c r="Y20">
        <v>-0.60169866392205062</v>
      </c>
      <c r="Z20">
        <v>-0.37216062444889669</v>
      </c>
      <c r="AA20">
        <v>0.36375231336814562</v>
      </c>
    </row>
    <row r="21" spans="1:27" x14ac:dyDescent="0.3">
      <c r="A21" t="s">
        <v>28</v>
      </c>
      <c r="B21" s="9">
        <v>-0.19457056299999997</v>
      </c>
      <c r="C21" s="9">
        <v>-0.61781385500000008</v>
      </c>
      <c r="D21" s="9">
        <v>-1.7490439700000002E-2</v>
      </c>
      <c r="E21" s="9">
        <v>0.44366227100000005</v>
      </c>
      <c r="F21" s="9">
        <v>0.12677534900000001</v>
      </c>
      <c r="G21" s="9">
        <v>-0.21615131400000001</v>
      </c>
      <c r="H21" s="9">
        <v>0.86306660899999998</v>
      </c>
      <c r="I21" s="9">
        <v>-0.522673885</v>
      </c>
      <c r="J21" s="9">
        <v>-0.28752874100000009</v>
      </c>
      <c r="K21">
        <f>SUMXMY2(Таблица1[[#This Row],[X1]:[X9]],Таблица1[[#Totals],[X1]:[X9]])</f>
        <v>1.7802319080752231</v>
      </c>
      <c r="L21">
        <v>4</v>
      </c>
      <c r="M21" s="14">
        <v>6</v>
      </c>
      <c r="N21" s="14">
        <v>6</v>
      </c>
      <c r="O21">
        <v>3</v>
      </c>
      <c r="P21">
        <v>2</v>
      </c>
      <c r="Q21" s="19">
        <v>1</v>
      </c>
      <c r="R21" s="20">
        <v>3</v>
      </c>
      <c r="S21" s="20">
        <v>2</v>
      </c>
      <c r="T21">
        <v>6</v>
      </c>
      <c r="U21">
        <v>5</v>
      </c>
      <c r="V21" s="15">
        <v>0.33081687833739798</v>
      </c>
      <c r="W21" s="15">
        <v>-0.38963117026224997</v>
      </c>
      <c r="X21" s="14">
        <v>0.38017000000000006</v>
      </c>
      <c r="Y21">
        <v>-0.33081687808198201</v>
      </c>
      <c r="Z21">
        <v>0.38963117027352651</v>
      </c>
      <c r="AA21">
        <v>0.38017278766343721</v>
      </c>
    </row>
    <row r="22" spans="1:27" x14ac:dyDescent="0.3">
      <c r="A22" t="s">
        <v>29</v>
      </c>
      <c r="B22" s="9">
        <v>2.05135545</v>
      </c>
      <c r="C22" s="9">
        <v>0.39721450000000003</v>
      </c>
      <c r="D22" s="9">
        <v>1.6066048700000002</v>
      </c>
      <c r="E22" s="9">
        <v>1.34918081</v>
      </c>
      <c r="F22" s="9">
        <v>0.33419131900000004</v>
      </c>
      <c r="G22" s="9">
        <v>0.6262863689999999</v>
      </c>
      <c r="H22" s="9">
        <v>-0.55512687300000008</v>
      </c>
      <c r="I22" s="9">
        <v>-8.3550149900000009E-2</v>
      </c>
      <c r="J22" s="9">
        <v>0.49790531199999999</v>
      </c>
      <c r="K22">
        <f>SUMXMY2(Таблица1[[#This Row],[X1]:[X9]],Таблица1[[#Totals],[X1]:[X9]])</f>
        <v>9.8342812328732752</v>
      </c>
      <c r="L22">
        <v>6</v>
      </c>
      <c r="M22" s="14">
        <v>4</v>
      </c>
      <c r="N22" s="14">
        <v>5</v>
      </c>
      <c r="O22">
        <v>2</v>
      </c>
      <c r="P22">
        <v>4</v>
      </c>
      <c r="Q22" s="19">
        <v>5</v>
      </c>
      <c r="R22" s="20">
        <v>5</v>
      </c>
      <c r="S22" s="20">
        <v>5</v>
      </c>
      <c r="T22">
        <v>3</v>
      </c>
      <c r="U22">
        <v>1</v>
      </c>
      <c r="V22" s="15">
        <v>-1.2926968853335867</v>
      </c>
      <c r="W22" s="15">
        <v>-0.28945600112706393</v>
      </c>
      <c r="X22" s="14">
        <v>0.85439000000000009</v>
      </c>
      <c r="Y22">
        <v>1.292696886549209</v>
      </c>
      <c r="Z22">
        <v>0.2894560023842237</v>
      </c>
      <c r="AA22">
        <v>0.8543932109797947</v>
      </c>
    </row>
    <row r="23" spans="1:27" x14ac:dyDescent="0.3">
      <c r="A23" t="s">
        <v>30</v>
      </c>
      <c r="B23" s="9">
        <v>-9.4777426499999998E-2</v>
      </c>
      <c r="C23" s="9">
        <v>-0.61147809400000008</v>
      </c>
      <c r="D23" s="9">
        <v>-0.97313642199999995</v>
      </c>
      <c r="E23" s="9">
        <v>-1.0348495600000001</v>
      </c>
      <c r="F23" s="9">
        <v>-1.1040294500000001</v>
      </c>
      <c r="G23" s="9">
        <v>-0.617067755</v>
      </c>
      <c r="H23" s="9">
        <v>-1.2169505</v>
      </c>
      <c r="I23" s="9">
        <v>-0.48743590100000006</v>
      </c>
      <c r="J23" s="9">
        <v>-0.74078390100000002</v>
      </c>
      <c r="K23">
        <f>SUMXMY2(Таблица1[[#This Row],[X1]:[X9]],Таблица1[[#Totals],[X1]:[X9]])</f>
        <v>6.2677730331803758</v>
      </c>
      <c r="L23">
        <v>2</v>
      </c>
      <c r="M23" s="14">
        <v>2</v>
      </c>
      <c r="N23" s="14">
        <v>3</v>
      </c>
      <c r="O23">
        <v>1</v>
      </c>
      <c r="P23">
        <v>2</v>
      </c>
      <c r="Q23" s="19">
        <v>2</v>
      </c>
      <c r="R23" s="20">
        <v>2</v>
      </c>
      <c r="S23" s="20">
        <v>3</v>
      </c>
      <c r="T23">
        <v>2</v>
      </c>
      <c r="U23">
        <v>2</v>
      </c>
      <c r="V23" s="15">
        <v>0.9994246955337307</v>
      </c>
      <c r="W23" s="15">
        <v>0.48428840762846631</v>
      </c>
      <c r="X23" s="14">
        <v>-0.54115000000000002</v>
      </c>
      <c r="Y23">
        <v>-0.99942469444598336</v>
      </c>
      <c r="Z23">
        <v>-0.48428840565758102</v>
      </c>
      <c r="AA23">
        <v>-0.54114568295021159</v>
      </c>
    </row>
    <row r="24" spans="1:27" x14ac:dyDescent="0.3">
      <c r="A24" t="s">
        <v>31</v>
      </c>
      <c r="B24" s="9">
        <v>0.59504784899999996</v>
      </c>
      <c r="C24" s="9">
        <v>-0.37792280000000011</v>
      </c>
      <c r="D24" s="9">
        <v>-0.51390507600000013</v>
      </c>
      <c r="E24" s="9">
        <v>-0.46209869400000003</v>
      </c>
      <c r="F24" s="9">
        <v>1.29590804</v>
      </c>
      <c r="G24" s="9">
        <v>1.0397957200000001</v>
      </c>
      <c r="H24" s="9">
        <v>0.54791250199999997</v>
      </c>
      <c r="I24" s="9">
        <v>2.1132248000000002</v>
      </c>
      <c r="J24" s="9">
        <v>0.24711759700000002</v>
      </c>
      <c r="K24">
        <f>SUMXMY2(Таблица1[[#This Row],[X1]:[X9]],Таблица1[[#Totals],[X1]:[X9]])</f>
        <v>8.5620882749084579</v>
      </c>
      <c r="L24">
        <v>3</v>
      </c>
      <c r="M24" s="14">
        <v>3</v>
      </c>
      <c r="N24" s="14">
        <v>2</v>
      </c>
      <c r="O24">
        <v>5</v>
      </c>
      <c r="P24">
        <v>3</v>
      </c>
      <c r="Q24" s="19">
        <v>6</v>
      </c>
      <c r="R24" s="20">
        <v>5</v>
      </c>
      <c r="S24" s="20">
        <v>6</v>
      </c>
      <c r="T24">
        <v>1</v>
      </c>
      <c r="U24">
        <v>6</v>
      </c>
      <c r="V24" s="15">
        <v>-0.71518290050926281</v>
      </c>
      <c r="W24" s="15">
        <v>-0.72561887931227198</v>
      </c>
      <c r="X24" s="14">
        <v>-1.3610800000000001</v>
      </c>
      <c r="Y24">
        <v>0.71518290061788481</v>
      </c>
      <c r="Z24">
        <v>0.72561888056234691</v>
      </c>
      <c r="AA24">
        <v>-1.361079689571983</v>
      </c>
    </row>
    <row r="25" spans="1:27" x14ac:dyDescent="0.3">
      <c r="A25" t="s">
        <v>32</v>
      </c>
      <c r="B25" s="9">
        <v>0.35955195500000003</v>
      </c>
      <c r="C25" s="9">
        <v>0.18589177899999998</v>
      </c>
      <c r="D25" s="9">
        <v>-0.60179929300000023</v>
      </c>
      <c r="E25" s="9">
        <v>4.4570750999999999E-2</v>
      </c>
      <c r="F25" s="9">
        <v>-8.0883033399999998E-2</v>
      </c>
      <c r="G25" s="9">
        <v>0.6459414950000002</v>
      </c>
      <c r="H25" s="9">
        <v>0.70548955600000007</v>
      </c>
      <c r="I25" s="9">
        <v>-0.32409732500000005</v>
      </c>
      <c r="J25" s="9">
        <v>-0.33235819300000013</v>
      </c>
      <c r="K25">
        <f>SUMXMY2(Таблица1[[#This Row],[X1]:[X9]],Таблица1[[#Totals],[X1]:[X9]])</f>
        <v>1.6649813404296565</v>
      </c>
      <c r="L25">
        <v>4</v>
      </c>
      <c r="M25" s="14">
        <v>6</v>
      </c>
      <c r="N25" s="14">
        <v>6</v>
      </c>
      <c r="O25">
        <v>3</v>
      </c>
      <c r="P25">
        <v>2</v>
      </c>
      <c r="Q25" s="19">
        <v>1</v>
      </c>
      <c r="R25" s="20">
        <v>4</v>
      </c>
      <c r="S25" s="20">
        <v>2</v>
      </c>
      <c r="T25">
        <v>6</v>
      </c>
      <c r="U25">
        <v>5</v>
      </c>
      <c r="V25" s="15">
        <v>0.14086715969635644</v>
      </c>
      <c r="W25" s="15">
        <v>-0.78343149802668788</v>
      </c>
      <c r="X25" s="14">
        <v>0.17506000000000002</v>
      </c>
      <c r="Y25">
        <v>-0.14086715963072949</v>
      </c>
      <c r="Z25">
        <v>0.78343149760395669</v>
      </c>
      <c r="AA25">
        <v>0.17505560831686531</v>
      </c>
    </row>
    <row r="26" spans="1:27" x14ac:dyDescent="0.3">
      <c r="A26" t="s">
        <v>33</v>
      </c>
      <c r="B26" s="9">
        <v>0.966609249</v>
      </c>
      <c r="C26" s="9">
        <v>-1.1238226600000001</v>
      </c>
      <c r="D26" s="9">
        <v>-0.48932869200000012</v>
      </c>
      <c r="E26" s="9">
        <v>-0.21119770100000002</v>
      </c>
      <c r="F26" s="9">
        <v>-0.873272249</v>
      </c>
      <c r="G26" s="9">
        <v>0.21166235100000003</v>
      </c>
      <c r="H26" s="9">
        <v>0.67397414500000008</v>
      </c>
      <c r="I26" s="9">
        <v>-0.31330207100000013</v>
      </c>
      <c r="J26" s="9">
        <v>-0.445534188</v>
      </c>
      <c r="K26">
        <f>SUMXMY2(Таблица1[[#This Row],[X1]:[X9]],Таблица1[[#Totals],[X1]:[X9]])</f>
        <v>4.0396632686615463</v>
      </c>
      <c r="L26">
        <v>4</v>
      </c>
      <c r="M26" s="14">
        <v>6</v>
      </c>
      <c r="N26" s="14">
        <v>6</v>
      </c>
      <c r="O26">
        <v>3</v>
      </c>
      <c r="P26">
        <v>2</v>
      </c>
      <c r="Q26" s="19">
        <v>1</v>
      </c>
      <c r="R26" s="20">
        <v>3</v>
      </c>
      <c r="S26" s="20">
        <v>2</v>
      </c>
      <c r="T26">
        <v>6</v>
      </c>
      <c r="U26">
        <v>5</v>
      </c>
      <c r="V26" s="15">
        <v>0.52924567725623284</v>
      </c>
      <c r="W26" s="15">
        <v>-0.62952083755822752</v>
      </c>
      <c r="X26" s="14">
        <v>-5.6279999999999997E-2</v>
      </c>
      <c r="Y26">
        <v>-0.52924567753932139</v>
      </c>
      <c r="Z26">
        <v>0.62952083758116018</v>
      </c>
      <c r="AA26">
        <v>-5.6278245046653179E-2</v>
      </c>
    </row>
    <row r="27" spans="1:27" x14ac:dyDescent="0.3">
      <c r="A27" t="s">
        <v>34</v>
      </c>
      <c r="B27" s="9">
        <v>-0.92217686700000001</v>
      </c>
      <c r="C27" s="9">
        <v>-0.32415716200000005</v>
      </c>
      <c r="D27" s="9">
        <v>0.29385764700000006</v>
      </c>
      <c r="E27" s="9">
        <v>-0.23025800500000002</v>
      </c>
      <c r="F27" s="9">
        <v>-0.57098915500000003</v>
      </c>
      <c r="G27" s="9">
        <v>-1.10544262</v>
      </c>
      <c r="H27" s="9">
        <v>-5.0880301600000004E-2</v>
      </c>
      <c r="I27" s="9">
        <v>-0.31236048900000013</v>
      </c>
      <c r="J27" s="9">
        <v>-0.59453699899999979</v>
      </c>
      <c r="K27">
        <f>SUMXMY2(Таблица1[[#This Row],[X1]:[X9]],Таблица1[[#Totals],[X1]:[X9]])</f>
        <v>3.0965232306825028</v>
      </c>
      <c r="L27">
        <v>2</v>
      </c>
      <c r="M27" s="14">
        <v>2</v>
      </c>
      <c r="N27" s="14">
        <v>3</v>
      </c>
      <c r="O27">
        <v>1</v>
      </c>
      <c r="P27">
        <v>2</v>
      </c>
      <c r="Q27" s="19">
        <v>1</v>
      </c>
      <c r="R27" s="20">
        <v>2</v>
      </c>
      <c r="S27" s="20">
        <v>3</v>
      </c>
      <c r="T27">
        <v>2</v>
      </c>
      <c r="U27">
        <v>2</v>
      </c>
      <c r="V27" s="15">
        <v>0.68616272048187266</v>
      </c>
      <c r="W27" s="15">
        <v>0.72103710656344422</v>
      </c>
      <c r="X27" s="14">
        <v>0.27227000000000001</v>
      </c>
      <c r="Y27">
        <v>-0.68616272050358817</v>
      </c>
      <c r="Z27">
        <v>-0.72103710742685145</v>
      </c>
      <c r="AA27">
        <v>0.27226779469111889</v>
      </c>
    </row>
    <row r="28" spans="1:27" x14ac:dyDescent="0.3">
      <c r="A28" t="s">
        <v>35</v>
      </c>
      <c r="B28" s="9">
        <v>-0.23311808700000003</v>
      </c>
      <c r="C28" s="9">
        <v>0.23643606900000003</v>
      </c>
      <c r="D28" s="9">
        <v>1.0131433399999999E-2</v>
      </c>
      <c r="E28" s="9">
        <v>0.10942301500000001</v>
      </c>
      <c r="F28" s="9">
        <v>0.70935765400000006</v>
      </c>
      <c r="G28" s="9">
        <v>0.41285539500000007</v>
      </c>
      <c r="H28" s="9">
        <v>-0.113911123</v>
      </c>
      <c r="I28" s="9">
        <v>3.3264467799999999</v>
      </c>
      <c r="J28" s="9">
        <v>1.8437075200000002</v>
      </c>
      <c r="K28">
        <f>SUMXMY2(Таблица1[[#This Row],[X1]:[X9]],Таблица1[[#Totals],[X1]:[X9]])</f>
        <v>15.27344130185713</v>
      </c>
      <c r="L28">
        <v>6</v>
      </c>
      <c r="M28" s="14">
        <v>4</v>
      </c>
      <c r="N28" s="14">
        <v>2</v>
      </c>
      <c r="O28">
        <v>2</v>
      </c>
      <c r="P28">
        <v>3</v>
      </c>
      <c r="Q28" s="19">
        <v>3</v>
      </c>
      <c r="R28" s="20">
        <v>6</v>
      </c>
      <c r="S28" s="20">
        <v>6</v>
      </c>
      <c r="T28">
        <v>3</v>
      </c>
      <c r="U28">
        <v>6</v>
      </c>
      <c r="V28" s="15">
        <v>-1.3432750504171485</v>
      </c>
      <c r="W28" s="15">
        <v>0.76428383859404159</v>
      </c>
      <c r="X28" s="14">
        <v>-1.3005500000000001</v>
      </c>
      <c r="Y28">
        <v>1.3432750508580451</v>
      </c>
      <c r="Z28">
        <v>-0.76428383765118157</v>
      </c>
      <c r="AA28">
        <v>-1.3005536433620479</v>
      </c>
    </row>
    <row r="29" spans="1:27" x14ac:dyDescent="0.3">
      <c r="A29" t="s">
        <v>36</v>
      </c>
      <c r="B29" s="9">
        <v>0.30479711100000001</v>
      </c>
      <c r="C29" s="9">
        <v>-1.9201118799999999</v>
      </c>
      <c r="D29" s="9">
        <v>-0.76696392899999988</v>
      </c>
      <c r="E29" s="9">
        <v>-1.0098438199999999</v>
      </c>
      <c r="F29" s="9">
        <v>-0.29358819700000011</v>
      </c>
      <c r="G29" s="9">
        <v>1.38645314</v>
      </c>
      <c r="H29" s="9">
        <v>0.89458201999999987</v>
      </c>
      <c r="I29" s="9">
        <v>-0.41933017200000006</v>
      </c>
      <c r="J29" s="9">
        <v>-0.5713873639999999</v>
      </c>
      <c r="K29">
        <f>SUMXMY2(Таблица1[[#This Row],[X1]:[X9]],Таблица1[[#Totals],[X1]:[X9]])</f>
        <v>8.6987937612761126</v>
      </c>
      <c r="L29">
        <v>4</v>
      </c>
      <c r="M29" s="14">
        <v>6</v>
      </c>
      <c r="N29" s="14">
        <v>2</v>
      </c>
      <c r="O29">
        <v>3</v>
      </c>
      <c r="P29">
        <v>3</v>
      </c>
      <c r="Q29" s="19">
        <v>1</v>
      </c>
      <c r="R29" s="20">
        <v>3</v>
      </c>
      <c r="S29" s="20">
        <v>6</v>
      </c>
      <c r="T29">
        <v>6</v>
      </c>
      <c r="U29">
        <v>6</v>
      </c>
      <c r="V29" s="15">
        <v>0.72920958093201138</v>
      </c>
      <c r="W29" s="15">
        <v>-1.1898668441760378</v>
      </c>
      <c r="X29" s="14">
        <v>-1.1771400000000001</v>
      </c>
      <c r="Y29">
        <v>-0.72920958097645405</v>
      </c>
      <c r="Z29">
        <v>1.1898668439487221</v>
      </c>
      <c r="AA29">
        <v>-1.1771350937396119</v>
      </c>
    </row>
    <row r="30" spans="1:27" x14ac:dyDescent="0.3">
      <c r="A30" t="s">
        <v>37</v>
      </c>
      <c r="B30" s="9">
        <v>0.22176940000000003</v>
      </c>
      <c r="C30" s="9">
        <v>0.49741329500000003</v>
      </c>
      <c r="D30" s="9">
        <v>-0.20560247800000001</v>
      </c>
      <c r="E30" s="9">
        <v>0.26266816000000004</v>
      </c>
      <c r="F30" s="9">
        <v>-0.270744922</v>
      </c>
      <c r="G30" s="9">
        <v>-0.15237394300000001</v>
      </c>
      <c r="H30" s="9">
        <v>0.89458201999999987</v>
      </c>
      <c r="I30" s="9">
        <v>-0.41796724600000001</v>
      </c>
      <c r="J30" s="9">
        <v>-0.46170218700000004</v>
      </c>
      <c r="K30">
        <f>SUMXMY2(Таблица1[[#This Row],[X1]:[X9]],Таблица1[[#Totals],[X1]:[X9]])</f>
        <v>1.692531743943203</v>
      </c>
      <c r="L30">
        <v>4</v>
      </c>
      <c r="M30" s="14">
        <v>6</v>
      </c>
      <c r="N30" s="14">
        <v>6</v>
      </c>
      <c r="O30">
        <v>3</v>
      </c>
      <c r="P30">
        <v>2</v>
      </c>
      <c r="Q30" s="19">
        <v>1</v>
      </c>
      <c r="R30" s="20">
        <v>4</v>
      </c>
      <c r="S30" s="20">
        <v>2</v>
      </c>
      <c r="T30">
        <v>6</v>
      </c>
      <c r="U30">
        <v>5</v>
      </c>
      <c r="V30" s="15">
        <v>0.2197796140665107</v>
      </c>
      <c r="W30" s="15">
        <v>-0.41983389764272805</v>
      </c>
      <c r="X30" s="14">
        <v>0.77393000000000001</v>
      </c>
      <c r="Y30">
        <v>-0.21977961415398181</v>
      </c>
      <c r="Z30">
        <v>0.4198338974570161</v>
      </c>
      <c r="AA30">
        <v>0.77393141751771799</v>
      </c>
    </row>
    <row r="31" spans="1:27" x14ac:dyDescent="0.3">
      <c r="A31" t="s">
        <v>38</v>
      </c>
      <c r="B31" s="9">
        <v>-1.9931172399999999</v>
      </c>
      <c r="C31" s="9">
        <v>-1.1788691099999999</v>
      </c>
      <c r="D31" s="9">
        <v>3.2583058400000003E-2</v>
      </c>
      <c r="E31" s="9">
        <v>0.27180940800000003</v>
      </c>
      <c r="F31" s="9">
        <v>-0.52141541700000005</v>
      </c>
      <c r="G31" s="9">
        <v>-0.91351680999999996</v>
      </c>
      <c r="H31" s="9">
        <v>0.16972757299999999</v>
      </c>
      <c r="I31" s="9">
        <v>-0.13823100300000002</v>
      </c>
      <c r="J31" s="9">
        <v>0.70147512099999998</v>
      </c>
      <c r="K31">
        <f>SUMXMY2(Таблица1[[#This Row],[X1]:[X9]],Таблица1[[#Totals],[X1]:[X9]])</f>
        <v>7.0835603258814048</v>
      </c>
      <c r="L31">
        <v>2</v>
      </c>
      <c r="M31" s="14">
        <v>2</v>
      </c>
      <c r="N31" s="14">
        <v>3</v>
      </c>
      <c r="O31">
        <v>1</v>
      </c>
      <c r="P31">
        <v>2</v>
      </c>
      <c r="Q31" s="19">
        <v>1</v>
      </c>
      <c r="R31" s="20">
        <v>2</v>
      </c>
      <c r="S31" s="20">
        <v>3</v>
      </c>
      <c r="T31">
        <v>2</v>
      </c>
      <c r="U31">
        <v>2</v>
      </c>
      <c r="V31" s="15">
        <v>0.6291086649162374</v>
      </c>
      <c r="W31" s="15">
        <v>1.0126670525904331</v>
      </c>
      <c r="X31" s="14">
        <v>-0.19128000000000001</v>
      </c>
      <c r="Y31">
        <v>-0.62910866556592515</v>
      </c>
      <c r="Z31">
        <v>-1.0126670528235291</v>
      </c>
      <c r="AA31">
        <v>-0.19128016151068819</v>
      </c>
    </row>
    <row r="32" spans="1:27" x14ac:dyDescent="0.3">
      <c r="A32" t="s">
        <v>39</v>
      </c>
      <c r="B32" s="9">
        <v>-5.439779740000001E-2</v>
      </c>
      <c r="C32" s="9">
        <v>-0.67718230200000007</v>
      </c>
      <c r="D32" s="9">
        <v>-3.2788707799999997E-2</v>
      </c>
      <c r="E32" s="9">
        <v>0.54711406799999995</v>
      </c>
      <c r="F32" s="9">
        <v>-0.6962000370000001</v>
      </c>
      <c r="G32" s="9">
        <v>-0.44743066300000006</v>
      </c>
      <c r="H32" s="9">
        <v>1.02064366</v>
      </c>
      <c r="I32" s="9">
        <v>0.6473061160000001</v>
      </c>
      <c r="J32" s="9">
        <v>7.1697904500000013E-3</v>
      </c>
      <c r="K32">
        <f>SUMXMY2(Таблица1[[#This Row],[X1]:[X9]],Таблица1[[#Totals],[X1]:[X9]])</f>
        <v>2.9076026778085762</v>
      </c>
      <c r="L32">
        <v>4</v>
      </c>
      <c r="M32" s="14">
        <v>6</v>
      </c>
      <c r="N32" s="14">
        <v>3</v>
      </c>
      <c r="O32">
        <v>3</v>
      </c>
      <c r="P32">
        <v>2</v>
      </c>
      <c r="Q32" s="19">
        <v>1</v>
      </c>
      <c r="R32" s="20">
        <v>2</v>
      </c>
      <c r="S32" s="20">
        <v>2</v>
      </c>
      <c r="T32">
        <v>6</v>
      </c>
      <c r="U32">
        <v>5</v>
      </c>
      <c r="V32" s="15">
        <v>0.21844639996886506</v>
      </c>
      <c r="W32" s="15">
        <v>0.11566355192445231</v>
      </c>
      <c r="X32" s="14">
        <v>0.32483000000000006</v>
      </c>
      <c r="Y32">
        <v>-0.21844640004221749</v>
      </c>
      <c r="Z32">
        <v>-0.1156635506757505</v>
      </c>
      <c r="AA32">
        <v>0.32482673179504801</v>
      </c>
    </row>
    <row r="33" spans="1:27" x14ac:dyDescent="0.3">
      <c r="A33" t="s">
        <v>40</v>
      </c>
      <c r="B33" s="9">
        <v>2.0515562799999998</v>
      </c>
      <c r="C33" s="9">
        <v>1.4755782399999999</v>
      </c>
      <c r="D33" s="9">
        <v>2.7037598300000001</v>
      </c>
      <c r="E33" s="9">
        <v>2.3013400100000001</v>
      </c>
      <c r="F33" s="9">
        <v>0.78890897999999998</v>
      </c>
      <c r="G33" s="9">
        <v>0.4543237730000001</v>
      </c>
      <c r="H33" s="9">
        <v>-0.61815769500000006</v>
      </c>
      <c r="I33" s="9">
        <v>0.64875811400000016</v>
      </c>
      <c r="J33" s="9">
        <v>2.49777658</v>
      </c>
      <c r="K33">
        <f>SUMXMY2(Таблица1[[#This Row],[X1]:[X9]],Таблица1[[#Totals],[X1]:[X9]])</f>
        <v>26.863378711030926</v>
      </c>
      <c r="L33">
        <v>6</v>
      </c>
      <c r="M33" s="14">
        <v>4</v>
      </c>
      <c r="N33" s="14">
        <v>5</v>
      </c>
      <c r="O33">
        <v>2</v>
      </c>
      <c r="P33">
        <v>4</v>
      </c>
      <c r="Q33" s="19">
        <v>5</v>
      </c>
      <c r="R33" s="20">
        <v>6</v>
      </c>
      <c r="S33" s="20">
        <v>5</v>
      </c>
      <c r="T33">
        <v>3</v>
      </c>
      <c r="U33">
        <v>1</v>
      </c>
      <c r="V33" s="15">
        <v>-2.5802187479126815</v>
      </c>
      <c r="W33" s="15">
        <v>0.42341509461406562</v>
      </c>
      <c r="X33" s="14">
        <v>1.3342000000000001</v>
      </c>
      <c r="Y33">
        <v>2.5802187485169319</v>
      </c>
      <c r="Z33">
        <v>-0.42341509535384858</v>
      </c>
      <c r="AA33">
        <v>1.334204323019277</v>
      </c>
    </row>
    <row r="34" spans="1:27" x14ac:dyDescent="0.3">
      <c r="A34" t="s">
        <v>41</v>
      </c>
      <c r="B34" s="9">
        <v>-0.12076246100000002</v>
      </c>
      <c r="C34" s="9">
        <v>-0.23517829700000001</v>
      </c>
      <c r="D34" s="9">
        <v>1.0168424700000001</v>
      </c>
      <c r="E34" s="9">
        <v>0.46890438900000009</v>
      </c>
      <c r="F34" s="9">
        <v>-0.14977904900000003</v>
      </c>
      <c r="G34" s="9">
        <v>-1.0257050999999999</v>
      </c>
      <c r="H34" s="9">
        <v>4.3665930499999998E-2</v>
      </c>
      <c r="I34" s="9">
        <v>-0.52052446799999996</v>
      </c>
      <c r="J34" s="9">
        <v>-0.127869749</v>
      </c>
      <c r="K34">
        <f>SUMXMY2(Таблица1[[#This Row],[X1]:[X9]],Таблица1[[#Totals],[X1]:[X9]])</f>
        <v>2.6874401624115434</v>
      </c>
      <c r="L34">
        <v>2</v>
      </c>
      <c r="M34" s="14">
        <v>6</v>
      </c>
      <c r="N34" s="14">
        <v>3</v>
      </c>
      <c r="O34">
        <v>3</v>
      </c>
      <c r="P34">
        <v>2</v>
      </c>
      <c r="Q34" s="19">
        <v>1</v>
      </c>
      <c r="R34" s="20">
        <v>2</v>
      </c>
      <c r="S34" s="20">
        <v>2</v>
      </c>
      <c r="T34">
        <v>2</v>
      </c>
      <c r="U34">
        <v>5</v>
      </c>
      <c r="V34" s="15">
        <v>0.10134034268705497</v>
      </c>
      <c r="W34" s="15">
        <v>0.49765017664745337</v>
      </c>
      <c r="X34" s="14">
        <v>0.75067000000000017</v>
      </c>
      <c r="Y34">
        <v>-0.1013403433071737</v>
      </c>
      <c r="Z34">
        <v>-0.49765017727336031</v>
      </c>
      <c r="AA34">
        <v>0.75067314113090089</v>
      </c>
    </row>
    <row r="35" spans="1:27" x14ac:dyDescent="0.3">
      <c r="A35" t="s">
        <v>42</v>
      </c>
      <c r="B35" s="9">
        <v>1.52750231</v>
      </c>
      <c r="C35" s="9">
        <v>0.3297087010000001</v>
      </c>
      <c r="D35" s="9">
        <v>0.96790217599999995</v>
      </c>
      <c r="E35" s="9">
        <v>1.2195716999999999</v>
      </c>
      <c r="F35" s="9">
        <v>-7.6837770400000019E-2</v>
      </c>
      <c r="G35" s="9">
        <v>-0.32589588000000008</v>
      </c>
      <c r="H35" s="9">
        <v>-0.33451899800000012</v>
      </c>
      <c r="I35" s="9">
        <v>0.58390230199999993</v>
      </c>
      <c r="J35" s="9">
        <v>2.4658080400000002</v>
      </c>
      <c r="K35">
        <f>SUMXMY2(Таблица1[[#This Row],[X1]:[X9]],Таблица1[[#Totals],[X1]:[X9]])</f>
        <v>11.511327203660986</v>
      </c>
      <c r="L35">
        <v>6</v>
      </c>
      <c r="M35" s="14">
        <v>4</v>
      </c>
      <c r="N35" s="14">
        <v>5</v>
      </c>
      <c r="O35">
        <v>2</v>
      </c>
      <c r="P35">
        <v>4</v>
      </c>
      <c r="Q35" s="19">
        <v>5</v>
      </c>
      <c r="R35" s="20">
        <v>6</v>
      </c>
      <c r="S35" s="20">
        <v>5</v>
      </c>
      <c r="T35">
        <v>3</v>
      </c>
      <c r="U35">
        <v>1</v>
      </c>
      <c r="V35" s="15">
        <v>-1.4139965723905936</v>
      </c>
      <c r="W35" s="15">
        <v>0.51819220500020502</v>
      </c>
      <c r="X35" s="14">
        <v>0.55420000000000003</v>
      </c>
      <c r="Y35">
        <v>1.4139965708527329</v>
      </c>
      <c r="Z35">
        <v>-0.51819220446405656</v>
      </c>
      <c r="AA35">
        <v>0.55420364791969878</v>
      </c>
    </row>
    <row r="36" spans="1:27" x14ac:dyDescent="0.3">
      <c r="A36" t="s">
        <v>43</v>
      </c>
      <c r="B36" s="9">
        <v>0.41445178400000005</v>
      </c>
      <c r="C36" s="9">
        <v>5.1903114000000007E-2</v>
      </c>
      <c r="D36" s="9">
        <v>6.7712414900000004E-2</v>
      </c>
      <c r="E36" s="9">
        <v>0.83597702800000007</v>
      </c>
      <c r="F36" s="9">
        <v>-8.9696973400000019E-2</v>
      </c>
      <c r="G36" s="9">
        <v>-0.3146745070000001</v>
      </c>
      <c r="H36" s="9">
        <v>0.89458201999999987</v>
      </c>
      <c r="I36" s="9">
        <v>-0.46413247800000001</v>
      </c>
      <c r="J36" s="9">
        <v>0.10730114900000001</v>
      </c>
      <c r="K36">
        <f>SUMXMY2(Таблица1[[#This Row],[X1]:[X9]],Таблица1[[#Totals],[X1]:[X9]])</f>
        <v>2.0121818535188827</v>
      </c>
      <c r="L36">
        <v>4</v>
      </c>
      <c r="M36" s="14">
        <v>6</v>
      </c>
      <c r="N36" s="14">
        <v>6</v>
      </c>
      <c r="O36">
        <v>3</v>
      </c>
      <c r="P36">
        <v>2</v>
      </c>
      <c r="Q36" s="19">
        <v>1</v>
      </c>
      <c r="R36" s="20">
        <v>4</v>
      </c>
      <c r="S36" s="20">
        <v>2</v>
      </c>
      <c r="T36">
        <v>6</v>
      </c>
      <c r="U36">
        <v>5</v>
      </c>
      <c r="V36" s="15">
        <v>-2.2025016656985311E-2</v>
      </c>
      <c r="W36" s="15">
        <v>-0.36584610581524141</v>
      </c>
      <c r="X36" s="14">
        <v>0.8966400000000001</v>
      </c>
      <c r="Y36">
        <v>2.2025016753548499E-2</v>
      </c>
      <c r="Z36">
        <v>0.36584610567847381</v>
      </c>
      <c r="AA36">
        <v>0.89663539658502966</v>
      </c>
    </row>
    <row r="37" spans="1:27" x14ac:dyDescent="0.3">
      <c r="A37" t="s">
        <v>44</v>
      </c>
      <c r="B37" s="9">
        <v>-0.20545110100000002</v>
      </c>
      <c r="C37" s="9">
        <v>-0.54684608600000006</v>
      </c>
      <c r="D37" s="9">
        <v>-0.45476593799999998</v>
      </c>
      <c r="E37" s="9">
        <v>2.4371884400000002E-2</v>
      </c>
      <c r="F37" s="9">
        <v>-0.92349761400000008</v>
      </c>
      <c r="G37" s="9">
        <v>0.27347601700000007</v>
      </c>
      <c r="H37" s="9">
        <v>1.1782207200000001</v>
      </c>
      <c r="I37" s="9">
        <v>-0.15633962000000001</v>
      </c>
      <c r="J37" s="9">
        <v>-0.44792264200000004</v>
      </c>
      <c r="K37">
        <f>SUMXMY2(Таблица1[[#This Row],[X1]:[X9]],Таблица1[[#Totals],[X1]:[X9]])</f>
        <v>3.0895746536777802</v>
      </c>
      <c r="L37">
        <v>4</v>
      </c>
      <c r="M37" s="14">
        <v>6</v>
      </c>
      <c r="N37" s="14">
        <v>6</v>
      </c>
      <c r="O37">
        <v>3</v>
      </c>
      <c r="P37">
        <v>2</v>
      </c>
      <c r="Q37" s="19">
        <v>1</v>
      </c>
      <c r="R37" s="20">
        <v>3</v>
      </c>
      <c r="S37" s="20">
        <v>2</v>
      </c>
      <c r="T37">
        <v>6</v>
      </c>
      <c r="U37">
        <v>5</v>
      </c>
      <c r="V37" s="15">
        <v>0.60184560923670904</v>
      </c>
      <c r="W37" s="15">
        <v>-0.38523806380467435</v>
      </c>
      <c r="X37" s="14">
        <v>0.19909000000000002</v>
      </c>
      <c r="Y37">
        <v>-0.60184560876076465</v>
      </c>
      <c r="Z37">
        <v>0.38523806254464782</v>
      </c>
      <c r="AA37">
        <v>0.19908609768614319</v>
      </c>
    </row>
    <row r="38" spans="1:27" x14ac:dyDescent="0.3">
      <c r="A38" t="s">
        <v>45</v>
      </c>
      <c r="B38" s="9">
        <v>0.82307184500000008</v>
      </c>
      <c r="C38" s="9">
        <v>0.77311657599999994</v>
      </c>
      <c r="D38" s="9">
        <v>-7.9745892000000013E-2</v>
      </c>
      <c r="E38" s="9">
        <v>0.16530265299999999</v>
      </c>
      <c r="F38" s="9">
        <v>0.122408002</v>
      </c>
      <c r="G38" s="9">
        <v>-0.55280527200000018</v>
      </c>
      <c r="H38" s="9">
        <v>0.264273806</v>
      </c>
      <c r="I38" s="9">
        <v>-0.3740548620000001</v>
      </c>
      <c r="J38" s="9">
        <v>-0.80968162500000007</v>
      </c>
      <c r="K38">
        <f>SUMXMY2(Таблица1[[#This Row],[X1]:[X9]],Таблица1[[#Totals],[X1]:[X9]])</f>
        <v>2.4947602822292718</v>
      </c>
      <c r="L38">
        <v>4</v>
      </c>
      <c r="M38" s="14">
        <v>6</v>
      </c>
      <c r="N38" s="14">
        <v>6</v>
      </c>
      <c r="O38">
        <v>3</v>
      </c>
      <c r="P38">
        <v>2</v>
      </c>
      <c r="Q38" s="19">
        <v>1</v>
      </c>
      <c r="R38" s="20">
        <v>4</v>
      </c>
      <c r="S38" s="20">
        <v>2</v>
      </c>
      <c r="T38">
        <v>6</v>
      </c>
      <c r="U38">
        <v>5</v>
      </c>
      <c r="V38" s="15">
        <v>6.8562231769659976E-2</v>
      </c>
      <c r="W38" s="15">
        <v>-0.37574496260955614</v>
      </c>
      <c r="X38" s="14">
        <v>0.84131</v>
      </c>
      <c r="Y38">
        <v>-6.8562231950760888E-2</v>
      </c>
      <c r="Z38">
        <v>0.37574496221807202</v>
      </c>
      <c r="AA38">
        <v>0.84131017450921541</v>
      </c>
    </row>
    <row r="39" spans="1:27" x14ac:dyDescent="0.3">
      <c r="A39" t="s">
        <v>46</v>
      </c>
      <c r="B39" s="9">
        <v>-0.19336178800000001</v>
      </c>
      <c r="C39" s="9">
        <v>0.34340643000000004</v>
      </c>
      <c r="D39" s="9">
        <v>-0.37784964500000007</v>
      </c>
      <c r="E39" s="9">
        <v>0.45869398</v>
      </c>
      <c r="F39" s="9">
        <v>1.2368805199999999E-2</v>
      </c>
      <c r="G39" s="9">
        <v>-0.246623377</v>
      </c>
      <c r="H39" s="9">
        <v>0.32730462700000013</v>
      </c>
      <c r="I39" s="9">
        <v>-0.28838096500000016</v>
      </c>
      <c r="J39" s="9">
        <v>-0.176190019</v>
      </c>
      <c r="K39">
        <f>SUMXMY2(Таблица1[[#This Row],[X1]:[X9]],Таблица1[[#Totals],[X1]:[X9]])</f>
        <v>0.79079817890609083</v>
      </c>
      <c r="L39">
        <v>4</v>
      </c>
      <c r="M39" s="14">
        <v>6</v>
      </c>
      <c r="N39" s="14">
        <v>3</v>
      </c>
      <c r="O39">
        <v>3</v>
      </c>
      <c r="P39">
        <v>2</v>
      </c>
      <c r="Q39" s="19">
        <v>1</v>
      </c>
      <c r="R39" s="20">
        <v>4</v>
      </c>
      <c r="S39" s="20">
        <v>2</v>
      </c>
      <c r="T39">
        <v>6</v>
      </c>
      <c r="U39">
        <v>5</v>
      </c>
      <c r="V39" s="15">
        <v>0.15246195691273778</v>
      </c>
      <c r="W39" s="15">
        <v>-0.1452114193237789</v>
      </c>
      <c r="X39" s="14">
        <v>0.50770999999999999</v>
      </c>
      <c r="Y39">
        <v>-0.15246195691745071</v>
      </c>
      <c r="Z39">
        <v>0.1452114189740388</v>
      </c>
      <c r="AA39">
        <v>0.50770781563244349</v>
      </c>
    </row>
    <row r="40" spans="1:27" x14ac:dyDescent="0.3">
      <c r="A40" t="s">
        <v>47</v>
      </c>
      <c r="B40" s="9">
        <v>-0.43974516900000005</v>
      </c>
      <c r="C40" s="9">
        <v>-0.14694990400000005</v>
      </c>
      <c r="D40" s="9">
        <v>-0.56447435200000007</v>
      </c>
      <c r="E40" s="9">
        <v>-0.3332288570000001</v>
      </c>
      <c r="F40" s="9">
        <v>-7.9039712300000009E-2</v>
      </c>
      <c r="G40" s="9">
        <v>0.32313665900000005</v>
      </c>
      <c r="H40" s="9">
        <v>0.54791250199999997</v>
      </c>
      <c r="I40" s="9">
        <v>0.29907082900000009</v>
      </c>
      <c r="J40" s="9">
        <v>-0.30038964900000009</v>
      </c>
      <c r="K40">
        <f>SUMXMY2(Таблица1[[#This Row],[X1]:[X9]],Таблица1[[#Totals],[X1]:[X9]])</f>
        <v>1.2351928416018672</v>
      </c>
      <c r="L40">
        <v>4</v>
      </c>
      <c r="M40" s="14">
        <v>6</v>
      </c>
      <c r="N40" s="14">
        <v>6</v>
      </c>
      <c r="O40">
        <v>3</v>
      </c>
      <c r="P40">
        <v>2</v>
      </c>
      <c r="Q40" s="19">
        <v>1</v>
      </c>
      <c r="R40" s="20">
        <v>3</v>
      </c>
      <c r="S40" s="20">
        <v>2</v>
      </c>
      <c r="T40">
        <v>6</v>
      </c>
      <c r="U40">
        <v>5</v>
      </c>
      <c r="V40" s="15">
        <v>0.29853371547842722</v>
      </c>
      <c r="W40" s="15">
        <v>-0.25238516714871334</v>
      </c>
      <c r="X40" s="14">
        <v>-0.33175000000000004</v>
      </c>
      <c r="Y40">
        <v>-0.29853371558419473</v>
      </c>
      <c r="Z40">
        <v>0.25238516715836301</v>
      </c>
      <c r="AA40">
        <v>-0.33175151929156971</v>
      </c>
    </row>
    <row r="41" spans="1:27" x14ac:dyDescent="0.3">
      <c r="A41" t="s">
        <v>48</v>
      </c>
      <c r="B41" s="9">
        <v>-0.43967382200000005</v>
      </c>
      <c r="C41" s="9">
        <v>-0.25300841100000004</v>
      </c>
      <c r="D41" s="9">
        <v>-0.41404138100000004</v>
      </c>
      <c r="E41" s="9">
        <v>-0.33624574200000001</v>
      </c>
      <c r="F41" s="9">
        <v>-1.0394203399999999</v>
      </c>
      <c r="G41" s="9">
        <v>-0.81291631799999997</v>
      </c>
      <c r="H41" s="9">
        <v>1.14670531</v>
      </c>
      <c r="I41" s="9">
        <v>-0.46735945000000001</v>
      </c>
      <c r="J41" s="9">
        <v>-0.80435353399999998</v>
      </c>
      <c r="K41">
        <f>SUMXMY2(Таблица1[[#This Row],[X1]:[X9]],Таблица1[[#Totals],[X1]:[X9]])</f>
        <v>4.4633879047130822</v>
      </c>
      <c r="L41">
        <v>4</v>
      </c>
      <c r="M41" s="14">
        <v>2</v>
      </c>
      <c r="N41" s="14">
        <v>3</v>
      </c>
      <c r="O41">
        <v>3</v>
      </c>
      <c r="P41">
        <v>2</v>
      </c>
      <c r="Q41" s="19">
        <v>1</v>
      </c>
      <c r="R41" s="20">
        <v>3</v>
      </c>
      <c r="S41" s="20">
        <v>2</v>
      </c>
      <c r="T41">
        <v>2</v>
      </c>
      <c r="U41">
        <v>5</v>
      </c>
      <c r="V41" s="15">
        <v>0.97349830647248503</v>
      </c>
      <c r="W41" s="15">
        <v>-4.4552360345436887E-3</v>
      </c>
      <c r="X41" s="14">
        <v>0.55399000000000009</v>
      </c>
      <c r="Y41">
        <v>-0.9734983056536527</v>
      </c>
      <c r="Z41">
        <v>4.455235286015981E-3</v>
      </c>
      <c r="AA41">
        <v>0.5539943778636931</v>
      </c>
    </row>
    <row r="42" spans="1:27" x14ac:dyDescent="0.3">
      <c r="A42" t="s">
        <v>49</v>
      </c>
      <c r="B42" s="9">
        <v>-0.25338034200000004</v>
      </c>
      <c r="C42" s="9">
        <v>-0.28551124</v>
      </c>
      <c r="D42" s="9">
        <v>-0.60704036600000011</v>
      </c>
      <c r="E42" s="9">
        <v>0.19982298600000001</v>
      </c>
      <c r="F42" s="9">
        <v>-0.55054154</v>
      </c>
      <c r="G42" s="9">
        <v>-0.15581299900000004</v>
      </c>
      <c r="H42" s="9">
        <v>0.92609743100000008</v>
      </c>
      <c r="I42" s="9">
        <v>-0.52302812700000001</v>
      </c>
      <c r="J42" s="9">
        <v>-0.79976035300000003</v>
      </c>
      <c r="K42">
        <f>SUMXMY2(Таблица1[[#This Row],[X1]:[X9]],Таблица1[[#Totals],[X1]:[X9]])</f>
        <v>2.6523506711472504</v>
      </c>
      <c r="L42">
        <v>4</v>
      </c>
      <c r="M42" s="14">
        <v>6</v>
      </c>
      <c r="N42" s="14">
        <v>6</v>
      </c>
      <c r="O42">
        <v>3</v>
      </c>
      <c r="P42">
        <v>2</v>
      </c>
      <c r="Q42" s="19">
        <v>1</v>
      </c>
      <c r="R42" s="20">
        <v>3</v>
      </c>
      <c r="S42" s="20">
        <v>2</v>
      </c>
      <c r="T42">
        <v>6</v>
      </c>
      <c r="U42">
        <v>5</v>
      </c>
      <c r="V42" s="15">
        <v>0.70772231213251735</v>
      </c>
      <c r="W42" s="15">
        <v>-0.41712017606820895</v>
      </c>
      <c r="X42" s="14">
        <v>0.48502000000000006</v>
      </c>
      <c r="Y42">
        <v>-0.70772231204826841</v>
      </c>
      <c r="Z42">
        <v>0.41712017589914341</v>
      </c>
      <c r="AA42">
        <v>0.48502199366478421</v>
      </c>
    </row>
    <row r="43" spans="1:27" x14ac:dyDescent="0.3">
      <c r="A43" t="s">
        <v>50</v>
      </c>
      <c r="B43" s="9">
        <v>-0.76424257600000001</v>
      </c>
      <c r="C43" s="9">
        <v>0.24487212799999999</v>
      </c>
      <c r="D43" s="9">
        <v>-0.17521841700000004</v>
      </c>
      <c r="E43" s="9">
        <v>-0.37310642300000008</v>
      </c>
      <c r="F43" s="9">
        <v>0.27102737300000007</v>
      </c>
      <c r="G43" s="9">
        <v>0.23623633500000005</v>
      </c>
      <c r="H43" s="9">
        <v>0.32730462700000013</v>
      </c>
      <c r="I43" s="9">
        <v>-0.14860606900000001</v>
      </c>
      <c r="J43" s="9">
        <v>9.1500604599999993E-2</v>
      </c>
      <c r="K43">
        <f>SUMXMY2(Таблица1[[#This Row],[X1]:[X9]],Таблица1[[#Totals],[X1]:[X9]])</f>
        <v>1.0807868568844508</v>
      </c>
      <c r="L43">
        <v>4</v>
      </c>
      <c r="M43" s="14">
        <v>6</v>
      </c>
      <c r="N43" s="14">
        <v>6</v>
      </c>
      <c r="O43">
        <v>3</v>
      </c>
      <c r="P43">
        <v>2</v>
      </c>
      <c r="Q43" s="19">
        <v>1</v>
      </c>
      <c r="R43" s="20">
        <v>4</v>
      </c>
      <c r="S43" s="20">
        <v>2</v>
      </c>
      <c r="T43">
        <v>6</v>
      </c>
      <c r="U43">
        <v>5</v>
      </c>
      <c r="V43" s="15">
        <v>0.11931987071515326</v>
      </c>
      <c r="W43" s="15">
        <v>-7.4261715906932119E-2</v>
      </c>
      <c r="X43" s="14">
        <v>-0.21947000000000003</v>
      </c>
      <c r="Y43">
        <v>-0.1193198708007512</v>
      </c>
      <c r="Z43">
        <v>7.4261715901683234E-2</v>
      </c>
      <c r="AA43">
        <v>-0.2194678355592577</v>
      </c>
    </row>
    <row r="44" spans="1:27" x14ac:dyDescent="0.3">
      <c r="A44" t="s">
        <v>51</v>
      </c>
      <c r="B44" s="9">
        <v>1.0287326299999999</v>
      </c>
      <c r="C44" s="9">
        <v>0.31177645600000004</v>
      </c>
      <c r="D44" s="9">
        <v>0.32686224500000011</v>
      </c>
      <c r="E44" s="9">
        <v>0.57829011400000008</v>
      </c>
      <c r="F44" s="9">
        <v>1.45263919</v>
      </c>
      <c r="G44" s="9">
        <v>0.19980724100000002</v>
      </c>
      <c r="H44" s="9">
        <v>0.264273806</v>
      </c>
      <c r="I44" s="9">
        <v>-0.23160984600000001</v>
      </c>
      <c r="J44" s="9">
        <v>-0.184641473</v>
      </c>
      <c r="K44">
        <f>SUMXMY2(Таблица1[[#This Row],[X1]:[X9]],Таблица1[[#Totals],[X1]:[X9]])</f>
        <v>3.9044135542429164</v>
      </c>
      <c r="L44">
        <v>3</v>
      </c>
      <c r="M44" s="14">
        <v>3</v>
      </c>
      <c r="N44" s="14">
        <v>6</v>
      </c>
      <c r="O44">
        <v>5</v>
      </c>
      <c r="P44">
        <v>2</v>
      </c>
      <c r="Q44" s="19">
        <v>6</v>
      </c>
      <c r="R44" s="20">
        <v>5</v>
      </c>
      <c r="S44" s="20">
        <v>2</v>
      </c>
      <c r="T44">
        <v>1</v>
      </c>
      <c r="U44">
        <v>5</v>
      </c>
      <c r="V44" s="15">
        <v>-0.60456748791107517</v>
      </c>
      <c r="W44" s="15">
        <v>-0.87620693366592817</v>
      </c>
      <c r="X44" s="14">
        <v>0.37780000000000008</v>
      </c>
      <c r="Y44">
        <v>0.60456748640736535</v>
      </c>
      <c r="Z44">
        <v>0.87620693181979992</v>
      </c>
      <c r="AA44">
        <v>0.37780476827769138</v>
      </c>
    </row>
    <row r="45" spans="1:27" x14ac:dyDescent="0.3">
      <c r="A45" t="s">
        <v>52</v>
      </c>
      <c r="B45" s="9">
        <v>0.81818884400000003</v>
      </c>
      <c r="C45" s="9">
        <v>-1.5752472399999999</v>
      </c>
      <c r="D45" s="9">
        <v>-0.44286728500000005</v>
      </c>
      <c r="E45" s="9">
        <v>0.11413606300000001</v>
      </c>
      <c r="F45" s="9">
        <v>-0.68735178399999997</v>
      </c>
      <c r="G45" s="9">
        <v>-1.9735421600000004E-2</v>
      </c>
      <c r="H45" s="9">
        <v>1.3988285900000001</v>
      </c>
      <c r="I45" s="9">
        <v>-0.37134855800000005</v>
      </c>
      <c r="J45" s="9">
        <v>-0.67886781300000021</v>
      </c>
      <c r="K45">
        <f>SUMXMY2(Таблица1[[#This Row],[X1]:[X9]],Таблица1[[#Totals],[X1]:[X9]])</f>
        <v>6.3883199693775703</v>
      </c>
      <c r="L45">
        <v>4</v>
      </c>
      <c r="M45" s="14">
        <v>6</v>
      </c>
      <c r="N45" s="14">
        <v>6</v>
      </c>
      <c r="O45">
        <v>3</v>
      </c>
      <c r="P45">
        <v>2</v>
      </c>
      <c r="Q45" s="19">
        <v>1</v>
      </c>
      <c r="R45" s="20">
        <v>3</v>
      </c>
      <c r="S45" s="20">
        <v>2</v>
      </c>
      <c r="T45">
        <v>6</v>
      </c>
      <c r="U45">
        <v>5</v>
      </c>
      <c r="V45" s="15">
        <v>0.70206926528787028</v>
      </c>
      <c r="W45" s="15">
        <v>-0.86742330466498607</v>
      </c>
      <c r="X45" s="14">
        <v>0.17135</v>
      </c>
      <c r="Y45">
        <v>-0.70206926541654091</v>
      </c>
      <c r="Z45">
        <v>0.86742330550153945</v>
      </c>
      <c r="AA45">
        <v>0.17134856796383319</v>
      </c>
    </row>
    <row r="46" spans="1:27" x14ac:dyDescent="0.3">
      <c r="A46" t="s">
        <v>53</v>
      </c>
      <c r="B46" s="9">
        <v>-1.3132079299999999</v>
      </c>
      <c r="C46" s="9">
        <v>-0.91567818700000003</v>
      </c>
      <c r="D46" s="9">
        <v>-0.62056800200000006</v>
      </c>
      <c r="E46" s="9">
        <v>-1.34373392</v>
      </c>
      <c r="F46" s="9">
        <v>-0.98652477599999999</v>
      </c>
      <c r="G46" s="9">
        <v>-0.915733397</v>
      </c>
      <c r="H46" s="9">
        <v>-0.42906523000000002</v>
      </c>
      <c r="I46" s="9">
        <v>-0.56488370700000001</v>
      </c>
      <c r="J46" s="9">
        <v>-0.77587580800000011</v>
      </c>
      <c r="K46">
        <f>SUMXMY2(Таблица1[[#This Row],[X1]:[X9]],Таблица1[[#Totals],[X1]:[X9]])</f>
        <v>7.6706797344825199</v>
      </c>
      <c r="L46">
        <v>2</v>
      </c>
      <c r="M46" s="14">
        <v>2</v>
      </c>
      <c r="N46" s="14">
        <v>3</v>
      </c>
      <c r="O46">
        <v>1</v>
      </c>
      <c r="P46">
        <v>2</v>
      </c>
      <c r="Q46" s="19">
        <v>2</v>
      </c>
      <c r="R46" s="20">
        <v>2</v>
      </c>
      <c r="S46" s="20">
        <v>3</v>
      </c>
      <c r="T46">
        <v>2</v>
      </c>
      <c r="U46">
        <v>2</v>
      </c>
      <c r="V46" s="15">
        <v>1.3388297596221517</v>
      </c>
      <c r="W46" s="15">
        <v>0.70980689951529752</v>
      </c>
      <c r="X46" s="14">
        <v>-0.62221000000000004</v>
      </c>
      <c r="Y46">
        <v>-1.3388297591170779</v>
      </c>
      <c r="Z46">
        <v>-0.70980689993891255</v>
      </c>
      <c r="AA46">
        <v>-0.62220693887516165</v>
      </c>
    </row>
    <row r="47" spans="1:27" x14ac:dyDescent="0.3">
      <c r="A47" t="s">
        <v>54</v>
      </c>
      <c r="B47" s="9">
        <v>-0.94045776199999997</v>
      </c>
      <c r="C47" s="9">
        <v>-0.29632519900000009</v>
      </c>
      <c r="D47" s="9">
        <v>-0.16969404300000002</v>
      </c>
      <c r="E47" s="9">
        <v>-1.2688287</v>
      </c>
      <c r="F47" s="9">
        <v>0.62791673100000001</v>
      </c>
      <c r="G47" s="9">
        <v>2.9814616999999997</v>
      </c>
      <c r="H47" s="9">
        <v>-0.99634262299999998</v>
      </c>
      <c r="I47" s="9">
        <v>-0.50037915499999996</v>
      </c>
      <c r="J47" s="9">
        <v>-0.42458928000000007</v>
      </c>
      <c r="K47">
        <f>SUMXMY2(Таблица1[[#This Row],[X1]:[X9]],Таблица1[[#Totals],[X1]:[X9]])</f>
        <v>13.317739030526104</v>
      </c>
      <c r="L47">
        <v>3</v>
      </c>
      <c r="M47" s="14">
        <v>6</v>
      </c>
      <c r="N47" s="14">
        <v>2</v>
      </c>
      <c r="O47">
        <v>3</v>
      </c>
      <c r="P47">
        <v>3</v>
      </c>
      <c r="Q47" s="19">
        <v>6</v>
      </c>
      <c r="R47" s="20">
        <v>4</v>
      </c>
      <c r="S47" s="20">
        <v>6</v>
      </c>
      <c r="T47">
        <v>6</v>
      </c>
      <c r="U47">
        <v>6</v>
      </c>
      <c r="V47" s="15">
        <v>-2.3676222334544833E-2</v>
      </c>
      <c r="W47" s="15">
        <v>-0.75345327533556528</v>
      </c>
      <c r="X47" s="14">
        <v>-1.8238400000000001</v>
      </c>
      <c r="Y47">
        <v>2.367622332109871E-2</v>
      </c>
      <c r="Z47">
        <v>0.75345327594656941</v>
      </c>
      <c r="AA47">
        <v>-1.8238379777043521</v>
      </c>
    </row>
    <row r="48" spans="1:27" x14ac:dyDescent="0.3">
      <c r="A48" t="s">
        <v>55</v>
      </c>
      <c r="B48" s="9">
        <v>-0.38956912800000004</v>
      </c>
      <c r="C48" s="9">
        <v>-0.35449884100000006</v>
      </c>
      <c r="D48" s="9">
        <v>-0.77992496200000005</v>
      </c>
      <c r="E48" s="9">
        <v>-0.55372516300000008</v>
      </c>
      <c r="F48" s="9">
        <v>-5.6550631100000005E-2</v>
      </c>
      <c r="G48" s="9">
        <v>0.21123962700000001</v>
      </c>
      <c r="H48" s="9">
        <v>0.13821216300000003</v>
      </c>
      <c r="I48" s="9">
        <v>-0.14684848700000006</v>
      </c>
      <c r="J48" s="9">
        <v>6.0450697000000005E-2</v>
      </c>
      <c r="K48">
        <f>SUMXMY2(Таблица1[[#This Row],[X1]:[X9]],Таблица1[[#Totals],[X1]:[X9]])</f>
        <v>1.2844695569217346</v>
      </c>
      <c r="L48">
        <v>4</v>
      </c>
      <c r="M48" s="14">
        <v>6</v>
      </c>
      <c r="N48" s="14">
        <v>6</v>
      </c>
      <c r="O48">
        <v>3</v>
      </c>
      <c r="P48">
        <v>2</v>
      </c>
      <c r="Q48" s="19">
        <v>1</v>
      </c>
      <c r="R48" s="20">
        <v>3</v>
      </c>
      <c r="S48" s="20">
        <v>2</v>
      </c>
      <c r="T48">
        <v>6</v>
      </c>
      <c r="U48">
        <v>5</v>
      </c>
      <c r="V48" s="15">
        <v>0.38170628351566038</v>
      </c>
      <c r="W48" s="15">
        <v>-0.19907125772646839</v>
      </c>
      <c r="X48" s="14">
        <v>-0.53652999999999995</v>
      </c>
      <c r="Y48">
        <v>-0.38170628324752293</v>
      </c>
      <c r="Z48">
        <v>0.1990712574722007</v>
      </c>
      <c r="AA48">
        <v>-0.53652674044421589</v>
      </c>
    </row>
    <row r="49" spans="1:27" x14ac:dyDescent="0.3">
      <c r="A49" t="s">
        <v>56</v>
      </c>
      <c r="B49" s="9">
        <v>-1.18765589</v>
      </c>
      <c r="C49" s="9">
        <v>-0.74398972400000007</v>
      </c>
      <c r="D49" s="9">
        <v>-0.46723119299999999</v>
      </c>
      <c r="E49" s="9">
        <v>-1.4145259800000001</v>
      </c>
      <c r="F49" s="9">
        <v>-1.38173474</v>
      </c>
      <c r="G49" s="9">
        <v>-1.7202036999999999</v>
      </c>
      <c r="H49" s="9">
        <v>-2.6036285700000001</v>
      </c>
      <c r="I49" s="9">
        <v>-0.6227357560000002</v>
      </c>
      <c r="J49" s="9">
        <v>-0.98697843400000007</v>
      </c>
      <c r="K49">
        <f>SUMXMY2(Таблица1[[#This Row],[X1]:[X9]],Таблица1[[#Totals],[X1]:[X9]])</f>
        <v>17.192335601609809</v>
      </c>
      <c r="L49">
        <v>5</v>
      </c>
      <c r="M49" s="14">
        <v>1</v>
      </c>
      <c r="N49" s="14">
        <v>4</v>
      </c>
      <c r="O49">
        <v>1</v>
      </c>
      <c r="P49">
        <v>1</v>
      </c>
      <c r="Q49" s="19">
        <v>2</v>
      </c>
      <c r="R49" s="20">
        <v>1</v>
      </c>
      <c r="S49" s="20">
        <v>3</v>
      </c>
      <c r="T49">
        <v>4</v>
      </c>
      <c r="U49">
        <v>2</v>
      </c>
      <c r="V49" s="15">
        <v>1.379475248024848</v>
      </c>
      <c r="W49" s="15">
        <v>1.7617594133403933</v>
      </c>
      <c r="X49" s="14">
        <v>-0.71994000000000014</v>
      </c>
      <c r="Y49">
        <v>-1.379475249274277</v>
      </c>
      <c r="Z49">
        <v>-1.7617594144015061</v>
      </c>
      <c r="AA49">
        <v>-0.71993810506052758</v>
      </c>
    </row>
    <row r="50" spans="1:27" x14ac:dyDescent="0.3">
      <c r="A50" t="s">
        <v>57</v>
      </c>
      <c r="B50" s="9">
        <v>-2.8535049400000001</v>
      </c>
      <c r="C50" s="9">
        <v>-0.44721328999999999</v>
      </c>
      <c r="D50" s="9">
        <v>-0.35610627300000008</v>
      </c>
      <c r="E50" s="9">
        <v>-1.45027909E-2</v>
      </c>
      <c r="F50" s="9">
        <v>-1.57029318</v>
      </c>
      <c r="G50" s="9">
        <v>-1.6558668500000002</v>
      </c>
      <c r="H50" s="9">
        <v>-3.39151384</v>
      </c>
      <c r="I50" s="9">
        <v>-0.62155626600000002</v>
      </c>
      <c r="J50" s="9">
        <v>-1.01159789</v>
      </c>
      <c r="K50">
        <f>SUMXMY2(Таблица1[[#This Row],[X1]:[X9]],Таблица1[[#Totals],[X1]:[X9]])</f>
        <v>26.58925648529673</v>
      </c>
      <c r="L50">
        <v>5</v>
      </c>
      <c r="M50" s="14">
        <v>1</v>
      </c>
      <c r="N50" s="14">
        <v>4</v>
      </c>
      <c r="O50">
        <v>1</v>
      </c>
      <c r="P50">
        <v>1</v>
      </c>
      <c r="Q50" s="19">
        <v>2</v>
      </c>
      <c r="R50" s="20">
        <v>1</v>
      </c>
      <c r="S50" s="20">
        <v>3</v>
      </c>
      <c r="T50">
        <v>4</v>
      </c>
      <c r="U50">
        <v>2</v>
      </c>
      <c r="V50" s="15">
        <v>1.3857894029276039</v>
      </c>
      <c r="W50" s="15">
        <v>2.5562927896810286</v>
      </c>
      <c r="X50" s="14">
        <v>-0.27983000000000002</v>
      </c>
      <c r="Y50">
        <v>-1.385789403929661</v>
      </c>
      <c r="Z50">
        <v>-2.5562927925466479</v>
      </c>
      <c r="AA50">
        <v>-0.27982644601823309</v>
      </c>
    </row>
    <row r="51" spans="1:27" x14ac:dyDescent="0.3">
      <c r="A51" t="s">
        <v>58</v>
      </c>
      <c r="B51" s="9">
        <v>-0.53323226599999995</v>
      </c>
      <c r="C51" s="9">
        <v>0.18594950900000001</v>
      </c>
      <c r="D51" s="9">
        <v>-1.1198864799999999</v>
      </c>
      <c r="E51" s="9">
        <v>-7.4462597000000005E-2</v>
      </c>
      <c r="F51" s="9">
        <v>-0.5595826049999999</v>
      </c>
      <c r="G51" s="9">
        <v>0.12735865899999999</v>
      </c>
      <c r="H51" s="9">
        <v>-1.0593734400000001</v>
      </c>
      <c r="I51" s="9">
        <v>-0.59530314599999989</v>
      </c>
      <c r="J51" s="9">
        <v>-0.82235880600000011</v>
      </c>
      <c r="K51">
        <f>SUMXMY2(Таблица1[[#This Row],[X1]:[X9]],Таблица1[[#Totals],[X1]:[X9]])</f>
        <v>4.0608891223186276</v>
      </c>
      <c r="L51">
        <v>2</v>
      </c>
      <c r="M51" s="14">
        <v>2</v>
      </c>
      <c r="N51" s="14">
        <v>3</v>
      </c>
      <c r="O51">
        <v>3</v>
      </c>
      <c r="P51">
        <v>2</v>
      </c>
      <c r="Q51" s="19">
        <v>1</v>
      </c>
      <c r="R51" s="20">
        <v>2</v>
      </c>
      <c r="S51" s="20">
        <v>2</v>
      </c>
      <c r="T51">
        <v>2</v>
      </c>
      <c r="U51">
        <v>5</v>
      </c>
      <c r="V51" s="15">
        <v>0.66197554049876861</v>
      </c>
      <c r="W51" s="15">
        <v>0.10914495492356169</v>
      </c>
      <c r="X51" s="14">
        <v>-9.6700000000000008E-2</v>
      </c>
      <c r="Y51">
        <v>-0.66197553901057338</v>
      </c>
      <c r="Z51">
        <v>-0.10914495761534</v>
      </c>
      <c r="AA51">
        <v>-9.6698381364642608E-2</v>
      </c>
    </row>
    <row r="52" spans="1:27" x14ac:dyDescent="0.3">
      <c r="A52" t="s">
        <v>59</v>
      </c>
      <c r="B52" s="9">
        <v>-0.44279043199999996</v>
      </c>
      <c r="C52" s="9">
        <v>0.50498099299999999</v>
      </c>
      <c r="D52" s="9">
        <v>-0.91208500000000003</v>
      </c>
      <c r="E52" s="9">
        <v>-0.35569189800000001</v>
      </c>
      <c r="F52" s="9">
        <v>-0.40341701800000002</v>
      </c>
      <c r="G52" s="9">
        <v>0.95478153500000007</v>
      </c>
      <c r="H52" s="9">
        <v>0.64245873400000009</v>
      </c>
      <c r="I52" s="9">
        <v>0.31364500700000003</v>
      </c>
      <c r="J52" s="9">
        <v>-6.57699333E-2</v>
      </c>
      <c r="K52">
        <f>SUMXMY2(Таблица1[[#This Row],[X1]:[X9]],Таблица1[[#Totals],[X1]:[X9]])</f>
        <v>2.9992901125657054</v>
      </c>
      <c r="L52">
        <v>4</v>
      </c>
      <c r="M52" s="14">
        <v>6</v>
      </c>
      <c r="N52" s="14">
        <v>6</v>
      </c>
      <c r="O52">
        <v>3</v>
      </c>
      <c r="P52">
        <v>2</v>
      </c>
      <c r="Q52" s="19">
        <v>1</v>
      </c>
      <c r="R52" s="20">
        <v>4</v>
      </c>
      <c r="S52" s="20">
        <v>2</v>
      </c>
      <c r="T52">
        <v>6</v>
      </c>
      <c r="U52">
        <v>5</v>
      </c>
      <c r="V52" s="15">
        <v>0.17228094804350139</v>
      </c>
      <c r="W52" s="15">
        <v>-0.40594619163424273</v>
      </c>
      <c r="X52" s="14">
        <v>-0.28704000000000002</v>
      </c>
      <c r="Y52">
        <v>-0.17228094793969909</v>
      </c>
      <c r="Z52">
        <v>0.40594619181828051</v>
      </c>
      <c r="AA52">
        <v>-0.28703913009971987</v>
      </c>
    </row>
    <row r="53" spans="1:27" x14ac:dyDescent="0.3">
      <c r="A53" t="s">
        <v>60</v>
      </c>
      <c r="B53" s="9">
        <v>0.97396506799999993</v>
      </c>
      <c r="C53" s="9">
        <v>0.32229911900000002</v>
      </c>
      <c r="D53" s="9">
        <v>-7.5040701799999983E-3</v>
      </c>
      <c r="E53" s="9">
        <v>4.1042394900000001E-2</v>
      </c>
      <c r="F53" s="9">
        <v>0.31482333300000009</v>
      </c>
      <c r="G53" s="9">
        <v>1.85596239</v>
      </c>
      <c r="H53" s="9">
        <v>-0.33451899800000012</v>
      </c>
      <c r="I53" s="9">
        <v>1.30114291</v>
      </c>
      <c r="J53" s="9">
        <v>1.43914009</v>
      </c>
      <c r="K53">
        <f>SUMXMY2(Таблица1[[#This Row],[X1]:[X9]],Таблица1[[#Totals],[X1]:[X9]])</f>
        <v>8.473935618995025</v>
      </c>
      <c r="L53">
        <v>3</v>
      </c>
      <c r="M53" s="14">
        <v>4</v>
      </c>
      <c r="N53" s="14">
        <v>2</v>
      </c>
      <c r="O53">
        <v>2</v>
      </c>
      <c r="P53">
        <v>3</v>
      </c>
      <c r="Q53" s="19">
        <v>6</v>
      </c>
      <c r="R53" s="20">
        <v>5</v>
      </c>
      <c r="S53" s="20">
        <v>6</v>
      </c>
      <c r="T53">
        <v>3</v>
      </c>
      <c r="U53">
        <v>6</v>
      </c>
      <c r="V53" s="15">
        <v>-1.2306778161329746</v>
      </c>
      <c r="W53" s="15">
        <v>-0.36765226026747166</v>
      </c>
      <c r="X53" s="14">
        <v>-0.94254000000000004</v>
      </c>
      <c r="Y53">
        <v>1.230677814958848</v>
      </c>
      <c r="Z53">
        <v>0.36765226010274182</v>
      </c>
      <c r="AA53">
        <v>-0.94254356037534204</v>
      </c>
    </row>
    <row r="54" spans="1:27" x14ac:dyDescent="0.3">
      <c r="A54" t="s">
        <v>61</v>
      </c>
      <c r="B54" s="9">
        <v>-0.11698433799999999</v>
      </c>
      <c r="C54" s="9">
        <v>-0.282536238</v>
      </c>
      <c r="D54" s="9">
        <v>0.28245477200000008</v>
      </c>
      <c r="E54" s="9">
        <v>-0.33438101700000011</v>
      </c>
      <c r="F54" s="9">
        <v>-0.57076909100000006</v>
      </c>
      <c r="G54" s="9">
        <v>-0.855187841</v>
      </c>
      <c r="H54" s="9">
        <v>0.51639709099999997</v>
      </c>
      <c r="I54" s="9">
        <v>-0.55118884499999998</v>
      </c>
      <c r="J54" s="9">
        <v>-0.63183363300000017</v>
      </c>
      <c r="K54">
        <f>SUMXMY2(Таблица1[[#This Row],[X1]:[X9]],Таблица1[[#Totals],[X1]:[X9]])</f>
        <v>2.3119158610445889</v>
      </c>
      <c r="L54">
        <v>2</v>
      </c>
      <c r="M54" s="14">
        <v>2</v>
      </c>
      <c r="N54" s="14">
        <v>3</v>
      </c>
      <c r="O54">
        <v>3</v>
      </c>
      <c r="P54">
        <v>2</v>
      </c>
      <c r="Q54" s="19">
        <v>1</v>
      </c>
      <c r="R54" s="20">
        <v>2</v>
      </c>
      <c r="S54" s="20">
        <v>2</v>
      </c>
      <c r="T54">
        <v>2</v>
      </c>
      <c r="U54">
        <v>5</v>
      </c>
      <c r="V54" s="15">
        <v>0.60755944932562012</v>
      </c>
      <c r="W54" s="15">
        <v>0.16000025538132578</v>
      </c>
      <c r="X54" s="14">
        <v>0.46013999999999999</v>
      </c>
      <c r="Y54">
        <v>-0.60755944934287165</v>
      </c>
      <c r="Z54">
        <v>-0.160000254735816</v>
      </c>
      <c r="AA54">
        <v>0.46013544326210931</v>
      </c>
    </row>
    <row r="55" spans="1:27" x14ac:dyDescent="0.3">
      <c r="A55" t="s">
        <v>62</v>
      </c>
      <c r="B55" s="9">
        <v>-0.26468431400000003</v>
      </c>
      <c r="C55" s="9">
        <v>-1.1926907199999999</v>
      </c>
      <c r="D55" s="9">
        <v>-0.68976433500000001</v>
      </c>
      <c r="E55" s="9">
        <v>-0.28257761700000006</v>
      </c>
      <c r="F55" s="9">
        <v>4.217241020000001E-2</v>
      </c>
      <c r="G55" s="9">
        <v>-0.23545146300000003</v>
      </c>
      <c r="H55" s="9">
        <v>-5.0880301600000004E-2</v>
      </c>
      <c r="I55" s="9">
        <v>-0.27254711399999998</v>
      </c>
      <c r="J55" s="9">
        <v>-0.25262056100000008</v>
      </c>
      <c r="K55">
        <f>SUMXMY2(Таблица1[[#This Row],[X1]:[X9]],Таблица1[[#Totals],[X1]:[X9]])</f>
        <v>2.2460976731680287</v>
      </c>
      <c r="L55">
        <v>4</v>
      </c>
      <c r="M55" s="14">
        <v>6</v>
      </c>
      <c r="N55" s="14">
        <v>6</v>
      </c>
      <c r="O55">
        <v>3</v>
      </c>
      <c r="P55">
        <v>2</v>
      </c>
      <c r="Q55" s="19">
        <v>1</v>
      </c>
      <c r="R55" s="20">
        <v>3</v>
      </c>
      <c r="S55" s="20">
        <v>2</v>
      </c>
      <c r="T55">
        <v>6</v>
      </c>
      <c r="U55">
        <v>5</v>
      </c>
      <c r="V55" s="15">
        <v>0.59322546594692782</v>
      </c>
      <c r="W55" s="15">
        <v>-0.15913570758292309</v>
      </c>
      <c r="X55" s="14">
        <v>-0.54145999999999994</v>
      </c>
      <c r="Y55">
        <v>-0.59322546647240004</v>
      </c>
      <c r="Z55">
        <v>0.15913570774217881</v>
      </c>
      <c r="AA55">
        <v>-0.54145626771763167</v>
      </c>
    </row>
    <row r="56" spans="1:27" x14ac:dyDescent="0.3">
      <c r="A56" t="s">
        <v>63</v>
      </c>
      <c r="B56" s="9">
        <v>-0.26211293400000002</v>
      </c>
      <c r="C56" s="9">
        <v>0.68518193400000005</v>
      </c>
      <c r="D56" s="9">
        <v>-0.80917581700000019</v>
      </c>
      <c r="E56" s="9">
        <v>0.72744983400000018</v>
      </c>
      <c r="F56" s="9">
        <v>-0.79691066600000005</v>
      </c>
      <c r="G56" s="9">
        <v>-0.19903979000000002</v>
      </c>
      <c r="H56" s="9">
        <v>0.61094332300000009</v>
      </c>
      <c r="I56" s="9">
        <v>-0.29432025600000006</v>
      </c>
      <c r="J56" s="9">
        <v>-0.48044236800000006</v>
      </c>
      <c r="K56">
        <f>SUMXMY2(Таблица1[[#This Row],[X1]:[X9]],Таблица1[[#Totals],[X1]:[X9]])</f>
        <v>3.0875107102016521</v>
      </c>
      <c r="L56">
        <v>4</v>
      </c>
      <c r="M56" s="14">
        <v>6</v>
      </c>
      <c r="N56" s="14">
        <v>6</v>
      </c>
      <c r="O56">
        <v>3</v>
      </c>
      <c r="P56">
        <v>2</v>
      </c>
      <c r="Q56" s="19">
        <v>1</v>
      </c>
      <c r="R56" s="20">
        <v>3</v>
      </c>
      <c r="S56" s="20">
        <v>2</v>
      </c>
      <c r="T56">
        <v>6</v>
      </c>
      <c r="U56">
        <v>5</v>
      </c>
      <c r="V56" s="15">
        <v>0.4158546303678155</v>
      </c>
      <c r="W56" s="15">
        <v>-0.13975921919060655</v>
      </c>
      <c r="X56" s="14">
        <v>0.93606</v>
      </c>
      <c r="Y56">
        <v>-0.41585463042136972</v>
      </c>
      <c r="Z56">
        <v>0.13975921866384111</v>
      </c>
      <c r="AA56">
        <v>0.93605502173607946</v>
      </c>
    </row>
    <row r="57" spans="1:27" x14ac:dyDescent="0.3">
      <c r="A57" t="s">
        <v>64</v>
      </c>
      <c r="B57" s="9">
        <v>6.2921406799999996E-2</v>
      </c>
      <c r="C57" s="9">
        <v>1.1381975900000001</v>
      </c>
      <c r="D57" s="9">
        <v>-0.85400824200000014</v>
      </c>
      <c r="E57" s="9">
        <v>-4.6667007600000004E-2</v>
      </c>
      <c r="F57" s="9">
        <v>2.6879617100000002</v>
      </c>
      <c r="G57" s="9">
        <v>1.24135095</v>
      </c>
      <c r="H57" s="9">
        <v>-1.6581662500000001</v>
      </c>
      <c r="I57" s="9">
        <v>0.64716482600000014</v>
      </c>
      <c r="J57" s="9">
        <v>2.25066341</v>
      </c>
      <c r="K57">
        <f>SUMXMY2(Таблица1[[#This Row],[X1]:[X9]],Таблица1[[#Totals],[X1]:[X9]])</f>
        <v>19.030874488956794</v>
      </c>
      <c r="L57">
        <v>3</v>
      </c>
      <c r="M57" s="14">
        <v>4</v>
      </c>
      <c r="N57" s="14">
        <v>2</v>
      </c>
      <c r="O57">
        <v>2</v>
      </c>
      <c r="P57">
        <v>3</v>
      </c>
      <c r="Q57" s="19">
        <v>6</v>
      </c>
      <c r="R57" s="20">
        <v>5</v>
      </c>
      <c r="S57" s="20">
        <v>6</v>
      </c>
      <c r="T57">
        <v>3</v>
      </c>
      <c r="U57">
        <v>6</v>
      </c>
      <c r="V57" s="15">
        <v>-1.5725094495917393</v>
      </c>
      <c r="W57" s="15">
        <v>-0.32929224413091257</v>
      </c>
      <c r="X57" s="14">
        <v>-1.4413499999999999</v>
      </c>
      <c r="Y57">
        <v>1.5725094499314629</v>
      </c>
      <c r="Z57">
        <v>0.32929224464845208</v>
      </c>
      <c r="AA57">
        <v>-1.441346716195216</v>
      </c>
    </row>
    <row r="58" spans="1:27" x14ac:dyDescent="0.3">
      <c r="A58" t="s">
        <v>95</v>
      </c>
      <c r="B58" s="9">
        <v>0.93460436099999999</v>
      </c>
      <c r="C58" s="9">
        <v>2.2181587899999999</v>
      </c>
      <c r="D58" s="9">
        <v>0.96669814499999995</v>
      </c>
      <c r="E58" s="9">
        <v>-0.96811025999999989</v>
      </c>
      <c r="F58" s="9">
        <v>-1.4130196700000002</v>
      </c>
      <c r="G58" s="9">
        <v>-1.5805493500000001</v>
      </c>
      <c r="H58" s="9">
        <v>-0.77573474799999997</v>
      </c>
      <c r="I58" s="9">
        <v>-0.57157236599999994</v>
      </c>
      <c r="J58" s="9">
        <v>-0.75640071800000008</v>
      </c>
      <c r="K58">
        <f>SUMXMY2(Таблица1[[#This Row],[X1]:[X9]],Таблица1[[#Totals],[X1]:[X9]])</f>
        <v>13.660818758565908</v>
      </c>
      <c r="L58">
        <v>1</v>
      </c>
      <c r="M58" s="14">
        <v>2</v>
      </c>
      <c r="N58" s="14">
        <v>3</v>
      </c>
      <c r="O58">
        <v>1</v>
      </c>
      <c r="P58">
        <v>2</v>
      </c>
      <c r="Q58" s="19">
        <v>4</v>
      </c>
      <c r="R58" s="20">
        <v>2</v>
      </c>
      <c r="S58" s="20">
        <v>4</v>
      </c>
      <c r="T58">
        <v>2</v>
      </c>
      <c r="U58">
        <v>4</v>
      </c>
      <c r="V58" s="15">
        <v>0.13640940063924201</v>
      </c>
      <c r="W58" s="15">
        <v>1.0341680393477293</v>
      </c>
      <c r="X58" s="14">
        <v>1.3541799999999999</v>
      </c>
      <c r="Y58">
        <v>-0.13640940175191271</v>
      </c>
      <c r="Z58">
        <v>-1.0341680390797421</v>
      </c>
      <c r="AA58">
        <v>1.3541766465458449</v>
      </c>
    </row>
    <row r="59" spans="1:27" x14ac:dyDescent="0.3">
      <c r="A59" t="s">
        <v>66</v>
      </c>
      <c r="B59" s="9">
        <v>-1.6115280599999999</v>
      </c>
      <c r="C59" s="9">
        <v>-0.4088639770000001</v>
      </c>
      <c r="D59" s="9">
        <v>0.20865479300000001</v>
      </c>
      <c r="E59" s="9">
        <v>0.271648416</v>
      </c>
      <c r="F59" s="9">
        <v>-0.69374776100000002</v>
      </c>
      <c r="G59" s="9">
        <v>-0.32269028300000008</v>
      </c>
      <c r="H59" s="9">
        <v>-0.17694194500000004</v>
      </c>
      <c r="I59" s="9">
        <v>-0.26569534699999997</v>
      </c>
      <c r="J59" s="9">
        <v>0.40806268000000007</v>
      </c>
      <c r="K59">
        <f>SUMXMY2(Таблица1[[#This Row],[X1]:[X9]],Таблица1[[#Totals],[X1]:[X9]])</f>
        <v>3.7353547198695365</v>
      </c>
      <c r="L59">
        <v>2</v>
      </c>
      <c r="M59" s="14">
        <v>2</v>
      </c>
      <c r="N59" s="14">
        <v>3</v>
      </c>
      <c r="O59">
        <v>1</v>
      </c>
      <c r="P59">
        <v>2</v>
      </c>
      <c r="Q59" s="19">
        <v>1</v>
      </c>
      <c r="R59" s="20">
        <v>2</v>
      </c>
      <c r="S59" s="20">
        <v>3</v>
      </c>
      <c r="T59">
        <v>2</v>
      </c>
      <c r="U59">
        <v>2</v>
      </c>
      <c r="V59" s="15">
        <v>0.40203720848041935</v>
      </c>
      <c r="W59" s="15">
        <v>0.87805098378892055</v>
      </c>
      <c r="X59" s="14">
        <v>1.8960000000000005E-2</v>
      </c>
      <c r="Y59">
        <v>-0.40203720772198559</v>
      </c>
      <c r="Z59">
        <v>-0.87805098286159899</v>
      </c>
      <c r="AA59">
        <v>1.8955251052203591E-2</v>
      </c>
    </row>
    <row r="60" spans="1:27" x14ac:dyDescent="0.3">
      <c r="A60" t="s">
        <v>67</v>
      </c>
      <c r="B60" s="9">
        <v>1.62231137</v>
      </c>
      <c r="C60" s="9">
        <v>0.17973876800000002</v>
      </c>
      <c r="D60" s="9">
        <v>-0.97150743999999989</v>
      </c>
      <c r="E60" s="9">
        <v>-2.3234697099999999</v>
      </c>
      <c r="F60" s="9">
        <v>3.95902968</v>
      </c>
      <c r="G60" s="9">
        <v>3.2478882800000002</v>
      </c>
      <c r="H60" s="9">
        <v>-1.6581662500000001</v>
      </c>
      <c r="I60" s="9">
        <v>-0.56601150600000005</v>
      </c>
      <c r="J60" s="9">
        <v>-0.54970754600000005</v>
      </c>
      <c r="K60">
        <f>SUMXMY2(Таблица1[[#This Row],[X1]:[X9]],Таблица1[[#Totals],[X1]:[X9]])</f>
        <v>38.601295413548144</v>
      </c>
      <c r="L60">
        <v>3</v>
      </c>
      <c r="M60" s="14">
        <v>3</v>
      </c>
      <c r="N60" s="14">
        <v>2</v>
      </c>
      <c r="O60">
        <v>5</v>
      </c>
      <c r="P60">
        <v>3</v>
      </c>
      <c r="Q60" s="19">
        <v>6</v>
      </c>
      <c r="R60" s="20">
        <v>5</v>
      </c>
      <c r="S60" s="20">
        <v>6</v>
      </c>
      <c r="T60">
        <v>1</v>
      </c>
      <c r="U60">
        <v>6</v>
      </c>
      <c r="V60" s="15">
        <v>-0.95927885092093423</v>
      </c>
      <c r="W60" s="15">
        <v>-2.5413616705374751</v>
      </c>
      <c r="X60" s="14">
        <v>-2.79366</v>
      </c>
      <c r="Y60">
        <v>0.95927885084306919</v>
      </c>
      <c r="Z60">
        <v>2.5413616719375112</v>
      </c>
      <c r="AA60">
        <v>-2.7936577181317039</v>
      </c>
    </row>
    <row r="61" spans="1:27" x14ac:dyDescent="0.3">
      <c r="A61" t="s">
        <v>68</v>
      </c>
      <c r="B61" s="9">
        <v>-0.73668546500000009</v>
      </c>
      <c r="C61" s="9">
        <v>-0.81948913300000004</v>
      </c>
      <c r="D61" s="9">
        <v>-0.62694228000000007</v>
      </c>
      <c r="E61" s="9">
        <v>-0.59449065700000003</v>
      </c>
      <c r="F61" s="9">
        <v>1.0909697</v>
      </c>
      <c r="G61" s="9">
        <v>1.6602288600000001</v>
      </c>
      <c r="H61" s="9">
        <v>-0.14542653400000002</v>
      </c>
      <c r="I61" s="9">
        <v>0.28979185499999999</v>
      </c>
      <c r="J61" s="9">
        <v>0.13155314800000001</v>
      </c>
      <c r="K61">
        <f>SUMXMY2(Таблица1[[#This Row],[X1]:[X9]],Таблица1[[#Totals],[X1]:[X9]])</f>
        <v>6.0297528576979031</v>
      </c>
      <c r="L61">
        <v>3</v>
      </c>
      <c r="M61" s="14">
        <v>6</v>
      </c>
      <c r="N61" s="14">
        <v>2</v>
      </c>
      <c r="O61">
        <v>3</v>
      </c>
      <c r="P61">
        <v>3</v>
      </c>
      <c r="Q61" s="19">
        <v>6</v>
      </c>
      <c r="R61" s="20">
        <v>4</v>
      </c>
      <c r="S61" s="20">
        <v>6</v>
      </c>
      <c r="T61">
        <v>6</v>
      </c>
      <c r="U61">
        <v>6</v>
      </c>
      <c r="V61" s="15">
        <v>-7.9930993078728779E-2</v>
      </c>
      <c r="W61" s="15">
        <v>-0.69411798914208711</v>
      </c>
      <c r="X61" s="14">
        <v>-1.5448400000000002</v>
      </c>
      <c r="Y61">
        <v>7.9930992818420712E-2</v>
      </c>
      <c r="Z61">
        <v>0.69411798900999122</v>
      </c>
      <c r="AA61">
        <v>-1.544838501314618</v>
      </c>
    </row>
    <row r="62" spans="1:27" x14ac:dyDescent="0.3">
      <c r="A62" t="s">
        <v>69</v>
      </c>
      <c r="B62" s="9">
        <v>-0.47104627400000004</v>
      </c>
      <c r="C62" s="9">
        <v>-0.95172960000000018</v>
      </c>
      <c r="D62" s="9">
        <v>-8.9378134999999984E-2</v>
      </c>
      <c r="E62" s="9">
        <v>0.10832279300000001</v>
      </c>
      <c r="F62" s="9">
        <v>-0.56690706499999999</v>
      </c>
      <c r="G62" s="9">
        <v>-0.92177208099999997</v>
      </c>
      <c r="H62" s="9">
        <v>0.29578921600000002</v>
      </c>
      <c r="I62" s="9">
        <v>-0.44948366700000009</v>
      </c>
      <c r="J62" s="9">
        <v>-0.71689935700000018</v>
      </c>
      <c r="K62">
        <f>SUMXMY2(Таблица1[[#This Row],[X1]:[X9]],Таблица1[[#Totals],[X1]:[X9]])</f>
        <v>3.1219150077775693</v>
      </c>
      <c r="L62">
        <v>2</v>
      </c>
      <c r="M62" s="14">
        <v>2</v>
      </c>
      <c r="N62" s="14">
        <v>3</v>
      </c>
      <c r="O62">
        <v>3</v>
      </c>
      <c r="P62">
        <v>2</v>
      </c>
      <c r="Q62" s="19">
        <v>1</v>
      </c>
      <c r="R62" s="20">
        <v>2</v>
      </c>
      <c r="S62" s="20">
        <v>2</v>
      </c>
      <c r="T62">
        <v>2</v>
      </c>
      <c r="U62">
        <v>5</v>
      </c>
      <c r="V62" s="15">
        <v>0.80799960499145529</v>
      </c>
      <c r="W62" s="15">
        <v>0.23164083894306334</v>
      </c>
      <c r="X62" s="14">
        <v>0.28940000000000005</v>
      </c>
      <c r="Y62">
        <v>-0.80799960458266007</v>
      </c>
      <c r="Z62">
        <v>-0.23164083875079661</v>
      </c>
      <c r="AA62">
        <v>0.2894017938759218</v>
      </c>
    </row>
    <row r="63" spans="1:27" x14ac:dyDescent="0.3">
      <c r="A63" t="s">
        <v>70</v>
      </c>
      <c r="B63" s="9">
        <v>-0.53070624</v>
      </c>
      <c r="C63" s="9">
        <v>0.63192957300000019</v>
      </c>
      <c r="D63" s="9">
        <v>-0.38082430800000011</v>
      </c>
      <c r="E63" s="9">
        <v>-0.52987784500000001</v>
      </c>
      <c r="F63" s="9">
        <v>-0.37284518200000005</v>
      </c>
      <c r="G63" s="9">
        <v>-0.76011552099999991</v>
      </c>
      <c r="H63" s="9">
        <v>1.08367448</v>
      </c>
      <c r="I63" s="9">
        <v>-0.32285706400000008</v>
      </c>
      <c r="J63" s="9">
        <v>-0.558710182</v>
      </c>
      <c r="K63">
        <f>SUMXMY2(Таблица1[[#This Row],[X1]:[X9]],Таблица1[[#Totals],[X1]:[X9]])</f>
        <v>3.4143150477753843</v>
      </c>
      <c r="L63">
        <v>4</v>
      </c>
      <c r="M63" s="14">
        <v>6</v>
      </c>
      <c r="N63" s="14">
        <v>3</v>
      </c>
      <c r="O63">
        <v>3</v>
      </c>
      <c r="P63">
        <v>2</v>
      </c>
      <c r="Q63" s="19">
        <v>1</v>
      </c>
      <c r="R63" s="20">
        <v>3</v>
      </c>
      <c r="S63" s="20">
        <v>2</v>
      </c>
      <c r="T63">
        <v>6</v>
      </c>
      <c r="U63">
        <v>5</v>
      </c>
      <c r="V63" s="15">
        <v>0.61324021284652619</v>
      </c>
      <c r="W63" s="15">
        <v>-4.2414419672316656E-2</v>
      </c>
      <c r="X63" s="14">
        <v>0.54552999999999996</v>
      </c>
      <c r="Y63">
        <v>-0.61324021324098765</v>
      </c>
      <c r="Z63">
        <v>4.2414421071107697E-2</v>
      </c>
      <c r="AA63">
        <v>0.54552988992505203</v>
      </c>
    </row>
    <row r="64" spans="1:27" x14ac:dyDescent="0.3">
      <c r="A64" t="s">
        <v>71</v>
      </c>
      <c r="B64" s="9">
        <v>-0.75629931700000019</v>
      </c>
      <c r="C64" s="9">
        <v>0.13556522100000001</v>
      </c>
      <c r="D64" s="9">
        <v>-0.198024169</v>
      </c>
      <c r="E64" s="9">
        <v>0.58308845099999995</v>
      </c>
      <c r="F64" s="9">
        <v>-0.5507685160000001</v>
      </c>
      <c r="G64" s="9">
        <v>-0.61301893000000007</v>
      </c>
      <c r="H64" s="9">
        <v>0.67397414500000008</v>
      </c>
      <c r="I64" s="9">
        <v>-0.27440993200000002</v>
      </c>
      <c r="J64" s="9">
        <v>0.11850851199999998</v>
      </c>
      <c r="K64">
        <f>SUMXMY2(Таблица1[[#This Row],[X1]:[X9]],Таблица1[[#Totals],[X1]:[X9]])</f>
        <v>2.1922966927604475</v>
      </c>
      <c r="L64">
        <v>4</v>
      </c>
      <c r="M64" s="14">
        <v>6</v>
      </c>
      <c r="N64" s="14">
        <v>3</v>
      </c>
      <c r="O64">
        <v>3</v>
      </c>
      <c r="P64">
        <v>2</v>
      </c>
      <c r="Q64" s="19">
        <v>1</v>
      </c>
      <c r="R64" s="20">
        <v>2</v>
      </c>
      <c r="S64" s="20">
        <v>2</v>
      </c>
      <c r="T64">
        <v>2</v>
      </c>
      <c r="U64">
        <v>5</v>
      </c>
      <c r="V64" s="15">
        <v>0.35028904043352777</v>
      </c>
      <c r="W64" s="15">
        <v>0.27335653639178914</v>
      </c>
      <c r="X64" s="14">
        <v>0.69532000000000005</v>
      </c>
      <c r="Y64">
        <v>-0.35028904007497191</v>
      </c>
      <c r="Z64">
        <v>-0.27335653653074299</v>
      </c>
      <c r="AA64">
        <v>0.69531546028934976</v>
      </c>
    </row>
    <row r="65" spans="1:27" x14ac:dyDescent="0.3">
      <c r="A65" t="s">
        <v>72</v>
      </c>
      <c r="B65" s="9">
        <v>1.0484742600000001</v>
      </c>
      <c r="C65" s="9">
        <v>0.38018412000000007</v>
      </c>
      <c r="D65" s="9">
        <v>-0.61213978899999999</v>
      </c>
      <c r="E65" s="9">
        <v>-0.22823580800000001</v>
      </c>
      <c r="F65" s="9">
        <v>0.15007806500000001</v>
      </c>
      <c r="G65" s="9">
        <v>-0.26245284000000002</v>
      </c>
      <c r="H65" s="9">
        <v>0.61094332300000009</v>
      </c>
      <c r="I65" s="9">
        <v>-0.39807029600000005</v>
      </c>
      <c r="J65" s="9">
        <v>-0.55430072799999996</v>
      </c>
      <c r="K65">
        <f>SUMXMY2(Таблица1[[#This Row],[X1]:[X9]],Таблица1[[#Totals],[X1]:[X9]])</f>
        <v>2.6010108641600462</v>
      </c>
      <c r="L65">
        <v>4</v>
      </c>
      <c r="M65" s="14">
        <v>6</v>
      </c>
      <c r="N65" s="14">
        <v>6</v>
      </c>
      <c r="O65">
        <v>3</v>
      </c>
      <c r="P65">
        <v>2</v>
      </c>
      <c r="Q65" s="19">
        <v>1</v>
      </c>
      <c r="R65" s="20">
        <v>4</v>
      </c>
      <c r="S65" s="20">
        <v>2</v>
      </c>
      <c r="T65">
        <v>6</v>
      </c>
      <c r="U65">
        <v>5</v>
      </c>
      <c r="V65" s="15">
        <v>0.18247937432847422</v>
      </c>
      <c r="W65" s="15">
        <v>-0.7650707271381294</v>
      </c>
      <c r="X65" s="14">
        <v>0.42669000000000001</v>
      </c>
      <c r="Y65">
        <v>-0.1824793750549708</v>
      </c>
      <c r="Z65">
        <v>0.7650707258505085</v>
      </c>
      <c r="AA65">
        <v>0.42669490049145109</v>
      </c>
    </row>
    <row r="66" spans="1:27" x14ac:dyDescent="0.3">
      <c r="A66" t="s">
        <v>73</v>
      </c>
      <c r="B66" s="9">
        <v>2.35476296</v>
      </c>
      <c r="C66" s="9">
        <v>1.6399204200000002</v>
      </c>
      <c r="D66" s="9">
        <v>1.9888490999999999</v>
      </c>
      <c r="E66" s="9">
        <v>1.1251832399999999</v>
      </c>
      <c r="F66" s="9">
        <v>1.33339834</v>
      </c>
      <c r="G66" s="9">
        <v>1.20862541</v>
      </c>
      <c r="H66" s="9">
        <v>-0.27148817700000011</v>
      </c>
      <c r="I66" s="9">
        <v>-5.3325475899999995E-2</v>
      </c>
      <c r="J66" s="9">
        <v>1.8119227</v>
      </c>
      <c r="K66">
        <f>SUMXMY2(Таблица1[[#This Row],[X1]:[X9]],Таблица1[[#Totals],[X1]:[X9]])</f>
        <v>20.054145468744121</v>
      </c>
      <c r="L66">
        <v>6</v>
      </c>
      <c r="M66" s="14">
        <v>4</v>
      </c>
      <c r="N66" s="14">
        <v>5</v>
      </c>
      <c r="O66">
        <v>2</v>
      </c>
      <c r="P66">
        <v>4</v>
      </c>
      <c r="Q66" s="19">
        <v>5</v>
      </c>
      <c r="R66" s="20">
        <v>5</v>
      </c>
      <c r="S66" s="20">
        <v>5</v>
      </c>
      <c r="T66">
        <v>3</v>
      </c>
      <c r="U66">
        <v>1</v>
      </c>
      <c r="V66" s="15">
        <v>-2.2373291820601624</v>
      </c>
      <c r="W66" s="15">
        <v>-0.58057335547604527</v>
      </c>
      <c r="X66" s="14">
        <v>0.8115</v>
      </c>
      <c r="Y66">
        <v>2.2373291830678128</v>
      </c>
      <c r="Z66">
        <v>0.58057335618782113</v>
      </c>
      <c r="AA66">
        <v>0.81149984821256427</v>
      </c>
    </row>
    <row r="67" spans="1:27" x14ac:dyDescent="0.3">
      <c r="A67" t="s">
        <v>74</v>
      </c>
      <c r="B67" s="9">
        <v>0.22313352499999997</v>
      </c>
      <c r="C67" s="9">
        <v>-0.28116395</v>
      </c>
      <c r="D67" s="9">
        <v>0.33182001700000013</v>
      </c>
      <c r="E67" s="9">
        <v>-0.19597341000000001</v>
      </c>
      <c r="F67" s="9">
        <v>0.155652028</v>
      </c>
      <c r="G67" s="9">
        <v>0.13372494200000001</v>
      </c>
      <c r="H67" s="9">
        <v>0.39033544799999997</v>
      </c>
      <c r="I67" s="9">
        <v>0.18042213900000001</v>
      </c>
      <c r="J67" s="9">
        <v>0.119243421</v>
      </c>
      <c r="K67">
        <f>SUMXMY2(Таблица1[[#This Row],[X1]:[X9]],Таблица1[[#Totals],[X1]:[X9]])</f>
        <v>0.5185946554423545</v>
      </c>
      <c r="L67">
        <v>4</v>
      </c>
      <c r="M67" s="14">
        <v>6</v>
      </c>
      <c r="N67" s="14">
        <v>6</v>
      </c>
      <c r="O67">
        <v>3</v>
      </c>
      <c r="P67">
        <v>2</v>
      </c>
      <c r="Q67" s="19">
        <v>1</v>
      </c>
      <c r="R67" s="20">
        <v>4</v>
      </c>
      <c r="S67" s="20">
        <v>2</v>
      </c>
      <c r="T67">
        <v>6</v>
      </c>
      <c r="U67">
        <v>5</v>
      </c>
      <c r="V67" s="15">
        <v>-0.1255492128898236</v>
      </c>
      <c r="W67" s="15">
        <v>-0.15504599604652711</v>
      </c>
      <c r="X67" s="14">
        <v>-0.16086999999999999</v>
      </c>
      <c r="Y67">
        <v>0.12554921279166639</v>
      </c>
      <c r="Z67">
        <v>0.15504599648042811</v>
      </c>
      <c r="AA67">
        <v>-0.160873106082428</v>
      </c>
    </row>
    <row r="68" spans="1:27" x14ac:dyDescent="0.3">
      <c r="A68" t="s">
        <v>75</v>
      </c>
      <c r="B68" s="9">
        <v>0.82443216599999991</v>
      </c>
      <c r="C68" s="9">
        <v>0.3258006060000001</v>
      </c>
      <c r="D68" s="9">
        <v>-0.32133104300000004</v>
      </c>
      <c r="E68" s="9">
        <v>0.40908512300000005</v>
      </c>
      <c r="F68" s="9">
        <v>0.27459034700000001</v>
      </c>
      <c r="G68" s="9">
        <v>9.3459968200000007E-3</v>
      </c>
      <c r="H68" s="9">
        <v>0.80003578799999997</v>
      </c>
      <c r="I68" s="9">
        <v>-0.35277447100000009</v>
      </c>
      <c r="J68" s="9">
        <v>-0.59766036199999995</v>
      </c>
      <c r="K68">
        <f>SUMXMY2(Таблица1[[#This Row],[X1]:[X9]],Таблица1[[#Totals],[X1]:[X9]])</f>
        <v>2.2536309120538691</v>
      </c>
      <c r="L68">
        <v>4</v>
      </c>
      <c r="M68" s="14">
        <v>6</v>
      </c>
      <c r="N68" s="14">
        <v>6</v>
      </c>
      <c r="O68">
        <v>3</v>
      </c>
      <c r="P68">
        <v>2</v>
      </c>
      <c r="Q68" s="19">
        <v>1</v>
      </c>
      <c r="R68" s="20">
        <v>4</v>
      </c>
      <c r="S68" s="20">
        <v>2</v>
      </c>
      <c r="T68">
        <v>6</v>
      </c>
      <c r="U68">
        <v>5</v>
      </c>
      <c r="V68" s="15">
        <v>2.8764084966059034E-2</v>
      </c>
      <c r="W68" s="15">
        <v>-0.82824550799106911</v>
      </c>
      <c r="X68" s="14">
        <v>0.66929000000000016</v>
      </c>
      <c r="Y68">
        <v>-2.87640850769708E-2</v>
      </c>
      <c r="Z68">
        <v>0.82824550778276351</v>
      </c>
      <c r="AA68">
        <v>0.66929218177012517</v>
      </c>
    </row>
    <row r="69" spans="1:27" x14ac:dyDescent="0.3">
      <c r="A69" t="s">
        <v>76</v>
      </c>
      <c r="B69" s="9">
        <v>0.38126144000000001</v>
      </c>
      <c r="C69" s="9">
        <v>-0.214180763</v>
      </c>
      <c r="D69" s="9">
        <v>-0.6217012070000002</v>
      </c>
      <c r="E69" s="9">
        <v>-0.24976871500000003</v>
      </c>
      <c r="F69" s="9">
        <v>-0.79152308299999996</v>
      </c>
      <c r="G69" s="9">
        <v>-1.13888944</v>
      </c>
      <c r="H69" s="9">
        <v>-0.49209605199999995</v>
      </c>
      <c r="I69" s="9">
        <v>-0.46120620800000001</v>
      </c>
      <c r="J69" s="9">
        <v>-0.65241108700000006</v>
      </c>
      <c r="K69">
        <f>SUMXMY2(Таблица1[[#This Row],[X1]:[X9]],Таблица1[[#Totals],[X1]:[X9]])</f>
        <v>3.4442183511945212</v>
      </c>
      <c r="L69">
        <v>2</v>
      </c>
      <c r="M69" s="14">
        <v>2</v>
      </c>
      <c r="N69" s="14">
        <v>3</v>
      </c>
      <c r="O69">
        <v>3</v>
      </c>
      <c r="P69">
        <v>2</v>
      </c>
      <c r="Q69" s="19">
        <v>1</v>
      </c>
      <c r="R69" s="20">
        <v>2</v>
      </c>
      <c r="S69" s="20">
        <v>2</v>
      </c>
      <c r="T69">
        <v>2</v>
      </c>
      <c r="U69">
        <v>5</v>
      </c>
      <c r="V69" s="15">
        <v>0.69948933457515383</v>
      </c>
      <c r="W69" s="15">
        <v>0.29377115273695098</v>
      </c>
      <c r="X69" s="14">
        <v>0.31746000000000008</v>
      </c>
      <c r="Y69">
        <v>-0.69948933382786016</v>
      </c>
      <c r="Z69">
        <v>-0.29377115193219588</v>
      </c>
      <c r="AA69">
        <v>0.31746077768946868</v>
      </c>
    </row>
    <row r="70" spans="1:27" x14ac:dyDescent="0.3">
      <c r="A70" t="s">
        <v>77</v>
      </c>
      <c r="B70" s="9">
        <v>-0.7637194020000001</v>
      </c>
      <c r="C70" s="9">
        <v>-0.54164872900000005</v>
      </c>
      <c r="D70" s="9">
        <v>-0.33995810100000012</v>
      </c>
      <c r="E70" s="9">
        <v>0.11871847899999999</v>
      </c>
      <c r="F70" s="9">
        <v>-0.13488530200000001</v>
      </c>
      <c r="G70" s="9">
        <v>4.6214569800000001E-2</v>
      </c>
      <c r="H70" s="9">
        <v>1.0521590700000001</v>
      </c>
      <c r="I70" s="9">
        <v>-0.32388418500000016</v>
      </c>
      <c r="J70" s="9">
        <v>-0.43745018800000007</v>
      </c>
      <c r="K70">
        <f>SUMXMY2(Таблица1[[#This Row],[X1]:[X9]],Таблица1[[#Totals],[X1]:[X9]])</f>
        <v>2.4299484307076633</v>
      </c>
      <c r="L70">
        <v>4</v>
      </c>
      <c r="M70" s="14">
        <v>6</v>
      </c>
      <c r="N70" s="14">
        <v>6</v>
      </c>
      <c r="O70">
        <v>3</v>
      </c>
      <c r="P70">
        <v>2</v>
      </c>
      <c r="Q70" s="19">
        <v>1</v>
      </c>
      <c r="R70" s="20">
        <v>3</v>
      </c>
      <c r="S70" s="20">
        <v>2</v>
      </c>
      <c r="T70">
        <v>6</v>
      </c>
      <c r="U70">
        <v>5</v>
      </c>
      <c r="V70" s="15">
        <v>0.55990249564373884</v>
      </c>
      <c r="W70" s="15">
        <v>-0.34070504487574133</v>
      </c>
      <c r="X70" s="14">
        <v>0.12647</v>
      </c>
      <c r="Y70">
        <v>-0.55990249562730565</v>
      </c>
      <c r="Z70">
        <v>0.34070504607424518</v>
      </c>
      <c r="AA70">
        <v>0.12647406021775101</v>
      </c>
    </row>
    <row r="71" spans="1:27" x14ac:dyDescent="0.3">
      <c r="A71" t="s">
        <v>78</v>
      </c>
      <c r="B71" s="9">
        <v>0.63757026100000003</v>
      </c>
      <c r="C71" s="9">
        <v>-0.19547924200000003</v>
      </c>
      <c r="D71" s="9">
        <v>-0.3546897670000001</v>
      </c>
      <c r="E71" s="9">
        <v>0.35963832300000004</v>
      </c>
      <c r="F71" s="9">
        <v>-0.33798006300000016</v>
      </c>
      <c r="G71" s="9">
        <v>-0.3669258210000001</v>
      </c>
      <c r="H71" s="9">
        <v>1.2412515399999999</v>
      </c>
      <c r="I71" s="9">
        <v>-0.28756390300000007</v>
      </c>
      <c r="J71" s="9">
        <v>-0.40970737100000004</v>
      </c>
      <c r="K71">
        <f>SUMXMY2(Таблица1[[#This Row],[X1]:[X9]],Таблица1[[#Totals],[X1]:[X9]])</f>
        <v>2.7399761206156894</v>
      </c>
      <c r="L71">
        <v>4</v>
      </c>
      <c r="M71" s="14">
        <v>6</v>
      </c>
      <c r="N71" s="14">
        <v>6</v>
      </c>
      <c r="O71">
        <v>3</v>
      </c>
      <c r="P71">
        <v>2</v>
      </c>
      <c r="Q71" s="19">
        <v>1</v>
      </c>
      <c r="R71" s="20">
        <v>3</v>
      </c>
      <c r="S71" s="20">
        <v>2</v>
      </c>
      <c r="T71">
        <v>6</v>
      </c>
      <c r="U71">
        <v>5</v>
      </c>
      <c r="V71" s="15">
        <v>0.32193903194668982</v>
      </c>
      <c r="W71" s="15">
        <v>-0.60492275272989371</v>
      </c>
      <c r="X71" s="14">
        <v>0.70889000000000013</v>
      </c>
      <c r="Y71">
        <v>-0.32193903183068517</v>
      </c>
      <c r="Z71">
        <v>0.60492275188410172</v>
      </c>
      <c r="AA71">
        <v>0.70888572639332237</v>
      </c>
    </row>
    <row r="72" spans="1:27" x14ac:dyDescent="0.3">
      <c r="A72" t="s">
        <v>79</v>
      </c>
      <c r="B72" s="9">
        <v>0.42571561200000002</v>
      </c>
      <c r="C72" s="9">
        <v>0.47921096200000007</v>
      </c>
      <c r="D72" s="9">
        <v>-0.27139919600000001</v>
      </c>
      <c r="E72" s="9">
        <v>8.2808802799999984E-2</v>
      </c>
      <c r="F72" s="9">
        <v>9.9857805399999985E-2</v>
      </c>
      <c r="G72" s="9">
        <v>0.26592985100000005</v>
      </c>
      <c r="H72" s="9">
        <v>-0.36603440900000006</v>
      </c>
      <c r="I72" s="9">
        <v>9.7414251300000004E-2</v>
      </c>
      <c r="J72" s="9">
        <v>-1.3775117599999999E-2</v>
      </c>
      <c r="K72">
        <f>SUMXMY2(Таблица1[[#This Row],[X1]:[X9]],Таблица1[[#Totals],[X1]:[X9]])</f>
        <v>0.71574249520348421</v>
      </c>
      <c r="L72">
        <v>4</v>
      </c>
      <c r="M72" s="14">
        <v>6</v>
      </c>
      <c r="N72" s="14">
        <v>6</v>
      </c>
      <c r="O72">
        <v>3</v>
      </c>
      <c r="P72">
        <v>2</v>
      </c>
      <c r="Q72" s="19">
        <v>1</v>
      </c>
      <c r="R72" s="20">
        <v>4</v>
      </c>
      <c r="S72" s="20">
        <v>2</v>
      </c>
      <c r="T72">
        <v>6</v>
      </c>
      <c r="U72">
        <v>5</v>
      </c>
      <c r="V72" s="15">
        <v>-0.21605475948297792</v>
      </c>
      <c r="W72" s="15">
        <v>-0.14926049406660744</v>
      </c>
      <c r="X72" s="14">
        <v>2.1350000000000004E-2</v>
      </c>
      <c r="Y72">
        <v>0.21605475936379709</v>
      </c>
      <c r="Z72">
        <v>0.1492604940003556</v>
      </c>
      <c r="AA72">
        <v>2.1354875905725872E-2</v>
      </c>
    </row>
    <row r="73" spans="1:27" x14ac:dyDescent="0.3">
      <c r="A73" t="s">
        <v>80</v>
      </c>
      <c r="B73" s="9">
        <v>0.172554708</v>
      </c>
      <c r="C73" s="9">
        <v>-0.81231115399999998</v>
      </c>
      <c r="D73" s="9">
        <v>-0.23400342900000001</v>
      </c>
      <c r="E73" s="9">
        <v>0.87357703800000008</v>
      </c>
      <c r="F73" s="9">
        <v>-0.28540575900000004</v>
      </c>
      <c r="G73" s="9">
        <v>-0.85976360100000004</v>
      </c>
      <c r="H73" s="9">
        <v>1.3357977700000001</v>
      </c>
      <c r="I73" s="9">
        <v>-0.26676517999999999</v>
      </c>
      <c r="J73" s="9">
        <v>-0.44737146000000005</v>
      </c>
      <c r="K73">
        <f>SUMXMY2(Таблица1[[#This Row],[X1]:[X9]],Таблица1[[#Totals],[X1]:[X9]])</f>
        <v>4.3838294483975995</v>
      </c>
      <c r="L73">
        <v>4</v>
      </c>
      <c r="M73" s="14">
        <v>6</v>
      </c>
      <c r="N73" s="14">
        <v>6</v>
      </c>
      <c r="O73">
        <v>3</v>
      </c>
      <c r="P73">
        <v>2</v>
      </c>
      <c r="Q73" s="19">
        <v>1</v>
      </c>
      <c r="R73" s="20">
        <v>3</v>
      </c>
      <c r="S73" s="20">
        <v>2</v>
      </c>
      <c r="T73">
        <v>6</v>
      </c>
      <c r="U73">
        <v>5</v>
      </c>
      <c r="V73" s="15">
        <v>0.49689604861601644</v>
      </c>
      <c r="W73" s="15">
        <v>-0.36589584736090192</v>
      </c>
      <c r="X73" s="14">
        <v>0.84528000000000003</v>
      </c>
      <c r="Y73">
        <v>-0.49689604878409738</v>
      </c>
      <c r="Z73">
        <v>0.36589584717016271</v>
      </c>
      <c r="AA73">
        <v>0.84527622609044406</v>
      </c>
    </row>
    <row r="74" spans="1:27" x14ac:dyDescent="0.3">
      <c r="A74" t="s">
        <v>81</v>
      </c>
      <c r="B74" s="9">
        <v>-1.0209352</v>
      </c>
      <c r="C74" s="9">
        <v>-2.6227079099999999</v>
      </c>
      <c r="D74" s="9">
        <v>1.2302391400000001</v>
      </c>
      <c r="E74" s="9">
        <v>-5.8986192200000005</v>
      </c>
      <c r="F74" s="9">
        <v>-0.84598993200000017</v>
      </c>
      <c r="G74" s="9">
        <v>-0.98784038299999999</v>
      </c>
      <c r="H74" s="9">
        <v>-1.6266508400000002</v>
      </c>
      <c r="I74" s="9">
        <v>1.9100398900000002</v>
      </c>
      <c r="J74" s="9">
        <v>1.5846520799999999</v>
      </c>
      <c r="K74">
        <f>SUMXMY2(Таблица1[[#This Row],[X1]:[X9]],Таблица1[[#Totals],[X1]:[X9]])</f>
        <v>54.724997647035039</v>
      </c>
      <c r="L74">
        <v>5</v>
      </c>
      <c r="M74" s="14">
        <v>1</v>
      </c>
      <c r="N74" s="14">
        <v>4</v>
      </c>
      <c r="O74">
        <v>1</v>
      </c>
      <c r="P74">
        <v>1</v>
      </c>
      <c r="Q74" s="19">
        <v>2</v>
      </c>
      <c r="R74" s="20">
        <v>1</v>
      </c>
      <c r="S74" s="20">
        <v>1</v>
      </c>
      <c r="T74">
        <v>4</v>
      </c>
      <c r="U74">
        <v>3</v>
      </c>
      <c r="V74" s="15">
        <v>0.63180153946141748</v>
      </c>
      <c r="W74" s="15">
        <v>2.3517554663075915</v>
      </c>
      <c r="X74" s="14">
        <v>-4.3857600000000003</v>
      </c>
      <c r="Y74">
        <v>-0.6318015377804912</v>
      </c>
      <c r="Z74">
        <v>-2.3517554622798689</v>
      </c>
      <c r="AA74">
        <v>-4.3857639752753839</v>
      </c>
    </row>
    <row r="75" spans="1:27" x14ac:dyDescent="0.3">
      <c r="A75" t="s">
        <v>82</v>
      </c>
      <c r="B75" s="9">
        <v>-0.598221593</v>
      </c>
      <c r="C75" s="9">
        <v>0.31134999200000008</v>
      </c>
      <c r="D75" s="9">
        <v>-0.5127718710000001</v>
      </c>
      <c r="E75" s="9">
        <v>4.7046227100000004E-2</v>
      </c>
      <c r="F75" s="9">
        <v>7.0000976100000001E-2</v>
      </c>
      <c r="G75" s="9">
        <v>1.0663786900000001</v>
      </c>
      <c r="H75" s="9">
        <v>-0.113911123</v>
      </c>
      <c r="I75" s="9">
        <v>-0.24485043200000003</v>
      </c>
      <c r="J75" s="9">
        <v>-0.49844763999999997</v>
      </c>
      <c r="K75">
        <f>SUMXMY2(Таблица1[[#This Row],[X1]:[X9]],Таблица1[[#Totals],[X1]:[X9]])</f>
        <v>2.1833974057919243</v>
      </c>
      <c r="L75">
        <v>4</v>
      </c>
      <c r="M75" s="14">
        <v>6</v>
      </c>
      <c r="N75" s="14">
        <v>6</v>
      </c>
      <c r="O75">
        <v>3</v>
      </c>
      <c r="P75">
        <v>2</v>
      </c>
      <c r="Q75" s="19">
        <v>1</v>
      </c>
      <c r="R75" s="20">
        <v>4</v>
      </c>
      <c r="S75" s="20">
        <v>2</v>
      </c>
      <c r="T75">
        <v>6</v>
      </c>
      <c r="U75">
        <v>5</v>
      </c>
      <c r="V75" s="15">
        <v>0.14368079106932291</v>
      </c>
      <c r="W75" s="15">
        <v>-0.39396962821847381</v>
      </c>
      <c r="X75" s="14">
        <v>-0.20832000000000001</v>
      </c>
      <c r="Y75">
        <v>-0.1436807913308964</v>
      </c>
      <c r="Z75">
        <v>0.39396962756518927</v>
      </c>
      <c r="AA75">
        <v>-0.2083229511013413</v>
      </c>
    </row>
    <row r="76" spans="1:27" x14ac:dyDescent="0.3">
      <c r="A76" t="s">
        <v>83</v>
      </c>
      <c r="B76" s="9">
        <v>-0.20800714500000003</v>
      </c>
      <c r="C76" s="9">
        <v>-0.49918024</v>
      </c>
      <c r="D76" s="9">
        <v>-0.57361081700000016</v>
      </c>
      <c r="E76" s="9">
        <v>-3.08173479E-2</v>
      </c>
      <c r="F76" s="9">
        <v>-8.6666139400000022E-2</v>
      </c>
      <c r="G76" s="9">
        <v>-0.22393683000000003</v>
      </c>
      <c r="H76" s="9">
        <v>0.73700496600000009</v>
      </c>
      <c r="I76" s="9">
        <v>-0.52343393499999991</v>
      </c>
      <c r="J76" s="9">
        <v>-0.48485182200000004</v>
      </c>
      <c r="K76">
        <f>SUMXMY2(Таблица1[[#This Row],[X1]:[X9]],Таблица1[[#Totals],[X1]:[X9]])</f>
        <v>1.7323263798570183</v>
      </c>
      <c r="L76">
        <v>4</v>
      </c>
      <c r="M76" s="14">
        <v>6</v>
      </c>
      <c r="N76" s="14">
        <v>6</v>
      </c>
      <c r="O76">
        <v>3</v>
      </c>
      <c r="P76">
        <v>2</v>
      </c>
      <c r="Q76" s="19">
        <v>1</v>
      </c>
      <c r="R76" s="20">
        <v>3</v>
      </c>
      <c r="S76" s="20">
        <v>2</v>
      </c>
      <c r="T76">
        <v>6</v>
      </c>
      <c r="U76">
        <v>5</v>
      </c>
      <c r="V76" s="15">
        <v>0.58568096407677972</v>
      </c>
      <c r="W76" s="15">
        <v>-0.43020730845440625</v>
      </c>
      <c r="X76" s="14">
        <v>0.15267</v>
      </c>
      <c r="Y76">
        <v>-0.58568096407418302</v>
      </c>
      <c r="Z76">
        <v>0.43020730844016869</v>
      </c>
      <c r="AA76">
        <v>0.1526723374038958</v>
      </c>
    </row>
    <row r="77" spans="1:27" x14ac:dyDescent="0.3">
      <c r="A77" t="s">
        <v>84</v>
      </c>
      <c r="B77" s="9">
        <v>-0.14991403900000005</v>
      </c>
      <c r="C77" s="9">
        <v>0.92014637999999993</v>
      </c>
      <c r="D77" s="9">
        <v>0.64104334400000007</v>
      </c>
      <c r="E77" s="9">
        <v>0.71839269300000008</v>
      </c>
      <c r="F77" s="9">
        <v>0.63736289700000004</v>
      </c>
      <c r="G77" s="9">
        <v>0.17250658200000002</v>
      </c>
      <c r="H77" s="9">
        <v>0.29578921600000002</v>
      </c>
      <c r="I77" s="9">
        <v>-0.22175160199999999</v>
      </c>
      <c r="J77" s="9">
        <v>7.0923151000000018E-2</v>
      </c>
      <c r="K77">
        <f>SUMXMY2(Таблица1[[#This Row],[X1]:[X9]],Таблица1[[#Totals],[X1]:[X9]])</f>
        <v>2.3738533200848102</v>
      </c>
      <c r="L77">
        <v>4</v>
      </c>
      <c r="M77" s="14">
        <v>6</v>
      </c>
      <c r="N77" s="14">
        <v>5</v>
      </c>
      <c r="O77">
        <v>3</v>
      </c>
      <c r="P77">
        <v>4</v>
      </c>
      <c r="Q77" s="19">
        <v>1</v>
      </c>
      <c r="R77" s="20">
        <v>4</v>
      </c>
      <c r="S77" s="20">
        <v>2</v>
      </c>
      <c r="T77">
        <v>6</v>
      </c>
      <c r="U77">
        <v>5</v>
      </c>
      <c r="V77" s="15">
        <v>-0.48797777702315354</v>
      </c>
      <c r="W77" s="15">
        <v>-0.14222240425138605</v>
      </c>
      <c r="X77" s="14">
        <v>0.70089000000000012</v>
      </c>
      <c r="Y77">
        <v>0.48797777687014349</v>
      </c>
      <c r="Z77">
        <v>0.1422224041163305</v>
      </c>
      <c r="AA77">
        <v>0.70088763926250319</v>
      </c>
    </row>
    <row r="78" spans="1:27" x14ac:dyDescent="0.3">
      <c r="A78" t="s">
        <v>97</v>
      </c>
      <c r="B78" s="9">
        <v>-0.99096566099999994</v>
      </c>
      <c r="C78" s="9">
        <v>0.86075175900000012</v>
      </c>
      <c r="D78" s="9">
        <v>1.54073733</v>
      </c>
      <c r="E78" s="9">
        <v>0.59283869499999997</v>
      </c>
      <c r="F78" s="9">
        <v>-0.52208569900000001</v>
      </c>
      <c r="G78" s="9">
        <v>-0.30451590900000008</v>
      </c>
      <c r="H78" s="9">
        <v>-2.1624128200000001</v>
      </c>
      <c r="I78" s="9">
        <v>2.34359312</v>
      </c>
      <c r="J78" s="9">
        <v>2.22053214</v>
      </c>
      <c r="K78">
        <f>SUMXMY2(Таблица1[[#This Row],[X1]:[X9]],Таблица1[[#Totals],[X1]:[X9]])</f>
        <v>19.912760087978185</v>
      </c>
      <c r="L78">
        <v>6</v>
      </c>
      <c r="M78" s="14">
        <v>5</v>
      </c>
      <c r="N78" s="14">
        <v>1</v>
      </c>
      <c r="O78">
        <v>6</v>
      </c>
      <c r="P78">
        <v>5</v>
      </c>
      <c r="Q78" s="19">
        <v>3</v>
      </c>
      <c r="R78" s="20">
        <v>6</v>
      </c>
      <c r="S78" s="20">
        <v>1</v>
      </c>
      <c r="T78">
        <v>5</v>
      </c>
      <c r="U78">
        <v>3</v>
      </c>
      <c r="V78" s="15">
        <v>-1.4148085833011856</v>
      </c>
      <c r="W78" s="15">
        <v>2.4985401912110023</v>
      </c>
      <c r="X78" s="14">
        <v>-0.54561000000000004</v>
      </c>
      <c r="Y78">
        <v>1.4148085833705411</v>
      </c>
      <c r="Z78">
        <v>-2.4985401899583062</v>
      </c>
      <c r="AA78">
        <v>-0.54560820301359358</v>
      </c>
    </row>
    <row r="79" spans="1:27" x14ac:dyDescent="0.3">
      <c r="A79" t="s">
        <v>86</v>
      </c>
      <c r="B79" s="9">
        <v>-0.34299117500000004</v>
      </c>
      <c r="C79" s="9">
        <v>-0.57594361200000022</v>
      </c>
      <c r="D79" s="9">
        <v>-0.42926882400000005</v>
      </c>
      <c r="E79" s="9">
        <v>0.64410573000000015</v>
      </c>
      <c r="F79" s="9">
        <v>0.29735216600000008</v>
      </c>
      <c r="G79" s="9">
        <v>0.50862790099999999</v>
      </c>
      <c r="H79" s="9">
        <v>0.45336627000000007</v>
      </c>
      <c r="I79" s="9">
        <v>-4.2492083899999998E-2</v>
      </c>
      <c r="J79" s="9">
        <v>0.21955850800000001</v>
      </c>
      <c r="K79">
        <f>SUMXMY2(Таблица1[[#This Row],[X1]:[X9]],Таблица1[[#Totals],[X1]:[X9]])</f>
        <v>1.6511710477854342</v>
      </c>
      <c r="L79">
        <v>4</v>
      </c>
      <c r="M79" s="14">
        <v>6</v>
      </c>
      <c r="N79" s="14">
        <v>6</v>
      </c>
      <c r="O79">
        <v>3</v>
      </c>
      <c r="P79">
        <v>2</v>
      </c>
      <c r="Q79" s="19">
        <v>1</v>
      </c>
      <c r="R79" s="20">
        <v>4</v>
      </c>
      <c r="S79" s="20">
        <v>2</v>
      </c>
      <c r="T79">
        <v>6</v>
      </c>
      <c r="U79">
        <v>5</v>
      </c>
      <c r="V79" s="15">
        <v>1.4650386889718162E-2</v>
      </c>
      <c r="W79" s="15">
        <v>-0.42125869533732829</v>
      </c>
      <c r="X79" s="14">
        <v>-0.10869000000000002</v>
      </c>
      <c r="Y79">
        <v>-1.4650386910456999E-2</v>
      </c>
      <c r="Z79">
        <v>0.42125869547946487</v>
      </c>
      <c r="AA79">
        <v>-0.1086932979217885</v>
      </c>
    </row>
    <row r="80" spans="1:27" x14ac:dyDescent="0.3">
      <c r="A80" t="s">
        <v>87</v>
      </c>
      <c r="B80" s="9">
        <v>-1.7575788300000001</v>
      </c>
      <c r="C80" s="9">
        <v>-1.6832970999999999</v>
      </c>
      <c r="D80" s="9">
        <v>-0.57318586500000002</v>
      </c>
      <c r="E80" s="9">
        <v>-1.42653337</v>
      </c>
      <c r="F80" s="9">
        <v>-1.53464344</v>
      </c>
      <c r="G80" s="9">
        <v>-1.8263156999999999</v>
      </c>
      <c r="H80" s="9">
        <v>-2.6036285700000001</v>
      </c>
      <c r="I80" s="9">
        <v>-0.58878871499999996</v>
      </c>
      <c r="J80" s="9">
        <v>-0.89548225699999995</v>
      </c>
      <c r="K80">
        <f>SUMXMY2(Таблица1[[#This Row],[X1]:[X9]],Таблица1[[#Totals],[X1]:[X9]])</f>
        <v>21.904113841087241</v>
      </c>
      <c r="L80">
        <v>5</v>
      </c>
      <c r="M80" s="14">
        <v>1</v>
      </c>
      <c r="N80" s="14">
        <v>4</v>
      </c>
      <c r="O80">
        <v>1</v>
      </c>
      <c r="P80">
        <v>1</v>
      </c>
      <c r="Q80" s="19">
        <v>2</v>
      </c>
      <c r="R80" s="20">
        <v>1</v>
      </c>
      <c r="S80" s="20">
        <v>3</v>
      </c>
      <c r="T80">
        <v>4</v>
      </c>
      <c r="U80">
        <v>2</v>
      </c>
      <c r="V80" s="15">
        <v>1.6919256628502437</v>
      </c>
      <c r="W80" s="15">
        <v>1.9592452385831045</v>
      </c>
      <c r="X80" s="14">
        <v>-1.10758</v>
      </c>
      <c r="Y80">
        <v>-1.691925663631715</v>
      </c>
      <c r="Z80">
        <v>-1.959245238148001</v>
      </c>
      <c r="AA80">
        <v>-1.107576147389995</v>
      </c>
    </row>
    <row r="81" spans="1:27" x14ac:dyDescent="0.3">
      <c r="A81" t="s">
        <v>88</v>
      </c>
      <c r="B81" s="9">
        <v>9.2687475199999994E-2</v>
      </c>
      <c r="C81" s="9">
        <v>0.25575546999999998</v>
      </c>
      <c r="D81" s="9">
        <v>-0.81689577600000018</v>
      </c>
      <c r="E81" s="9">
        <v>1.9111984600000007E-2</v>
      </c>
      <c r="F81" s="9">
        <v>-0.30626142500000003</v>
      </c>
      <c r="G81" s="9">
        <v>-0.50308236099999981</v>
      </c>
      <c r="H81" s="9">
        <v>0.29578921600000002</v>
      </c>
      <c r="I81" s="9">
        <v>-0.54447528099999998</v>
      </c>
      <c r="J81" s="9">
        <v>-0.55907763700000013</v>
      </c>
      <c r="K81">
        <f>SUMXMY2(Таблица1[[#This Row],[X1]:[X9]],Таблица1[[#Totals],[X1]:[X9]])</f>
        <v>1.7850861236990707</v>
      </c>
      <c r="L81">
        <v>4</v>
      </c>
      <c r="M81" s="14">
        <v>6</v>
      </c>
      <c r="N81" s="14">
        <v>6</v>
      </c>
      <c r="O81">
        <v>3</v>
      </c>
      <c r="P81">
        <v>2</v>
      </c>
      <c r="Q81" s="19">
        <v>1</v>
      </c>
      <c r="R81" s="20">
        <v>3</v>
      </c>
      <c r="S81" s="20">
        <v>2</v>
      </c>
      <c r="T81">
        <v>6</v>
      </c>
      <c r="U81">
        <v>5</v>
      </c>
      <c r="V81" s="15">
        <v>0.52326189948184654</v>
      </c>
      <c r="W81" s="15">
        <v>-0.25912883818420557</v>
      </c>
      <c r="X81" s="14">
        <v>0.47838000000000008</v>
      </c>
      <c r="Y81">
        <v>-0.52326189948530966</v>
      </c>
      <c r="Z81">
        <v>0.25912883799613451</v>
      </c>
      <c r="AA81">
        <v>0.47837650557219757</v>
      </c>
    </row>
    <row r="82" spans="1:27" x14ac:dyDescent="0.3">
      <c r="A82" t="s">
        <v>89</v>
      </c>
      <c r="B82" s="9">
        <v>3.2253782599999998</v>
      </c>
      <c r="C82" s="9">
        <v>2.4286692599999999</v>
      </c>
      <c r="D82" s="9">
        <v>4.0265642499999998</v>
      </c>
      <c r="E82" s="9">
        <v>2.0999318699999998</v>
      </c>
      <c r="F82" s="9">
        <v>2.7305341400000001</v>
      </c>
      <c r="G82" s="9">
        <v>1.9660084100000002</v>
      </c>
      <c r="H82" s="9">
        <v>-1.2799813200000001</v>
      </c>
      <c r="I82" s="9">
        <v>0.89123670399999988</v>
      </c>
      <c r="J82" s="9">
        <v>3.15276428</v>
      </c>
      <c r="K82">
        <f>SUMXMY2(Таблица1[[#This Row],[X1]:[X9]],Таблица1[[#Totals],[X1]:[X9]])</f>
        <v>60.618016216394231</v>
      </c>
      <c r="L82">
        <v>6</v>
      </c>
      <c r="M82" s="14">
        <v>4</v>
      </c>
      <c r="N82" s="14">
        <v>5</v>
      </c>
      <c r="O82">
        <v>2</v>
      </c>
      <c r="P82">
        <v>4</v>
      </c>
      <c r="Q82" s="19">
        <v>5</v>
      </c>
      <c r="R82" s="20">
        <v>6</v>
      </c>
      <c r="S82" s="20">
        <v>5</v>
      </c>
      <c r="T82">
        <v>3</v>
      </c>
      <c r="U82">
        <v>1</v>
      </c>
      <c r="V82" s="15">
        <v>-4.1115007842625717</v>
      </c>
      <c r="W82" s="15">
        <v>-0.24187771337113789</v>
      </c>
      <c r="X82" s="14">
        <v>0.82147000000000003</v>
      </c>
      <c r="Y82">
        <v>4.1115007824022021</v>
      </c>
      <c r="Z82">
        <v>0.2418777132847047</v>
      </c>
      <c r="AA82">
        <v>0.82146703265409893</v>
      </c>
    </row>
    <row r="83" spans="1:27" x14ac:dyDescent="0.3">
      <c r="A83" t="s">
        <v>96</v>
      </c>
      <c r="B83" s="9">
        <v>-0.76251859299999991</v>
      </c>
      <c r="C83" s="9">
        <v>1.19695215</v>
      </c>
      <c r="D83" s="9">
        <v>4.0539736499999997</v>
      </c>
      <c r="E83" s="9">
        <v>1.2783910700000001</v>
      </c>
      <c r="F83" s="9">
        <v>0.77750535300000001</v>
      </c>
      <c r="G83" s="9">
        <v>0.14368976899999999</v>
      </c>
      <c r="H83" s="9">
        <v>-2.6666593900000004</v>
      </c>
      <c r="I83" s="9">
        <v>6.41815391</v>
      </c>
      <c r="J83" s="9">
        <v>4.0364924100000001</v>
      </c>
      <c r="K83">
        <f>SUMXMY2(Таблица1[[#This Row],[X1]:[X9]],Таблица1[[#Totals],[X1]:[X9]])</f>
        <v>85.305319353169338</v>
      </c>
      <c r="L83">
        <v>6</v>
      </c>
      <c r="M83" s="14">
        <v>5</v>
      </c>
      <c r="N83" s="14">
        <v>1</v>
      </c>
      <c r="O83">
        <v>4</v>
      </c>
      <c r="P83">
        <v>5</v>
      </c>
      <c r="Q83" s="19">
        <v>3</v>
      </c>
      <c r="R83" s="20">
        <v>6</v>
      </c>
      <c r="S83" s="20">
        <v>1</v>
      </c>
      <c r="T83">
        <v>5</v>
      </c>
      <c r="U83">
        <v>3</v>
      </c>
      <c r="V83" s="15">
        <v>-3.7764268267355394</v>
      </c>
      <c r="W83" s="15">
        <v>3.8251823596980756</v>
      </c>
      <c r="X83" s="14">
        <v>-1.5214599999999998</v>
      </c>
      <c r="Y83">
        <v>3.7764268286863429</v>
      </c>
      <c r="Z83">
        <v>-3.825182359204625</v>
      </c>
      <c r="AA83">
        <v>-1.5214628620092161</v>
      </c>
    </row>
    <row r="84" spans="1:27" x14ac:dyDescent="0.3">
      <c r="A84" t="s">
        <v>91</v>
      </c>
      <c r="B84" s="9">
        <v>0.59396453699999996</v>
      </c>
      <c r="C84" s="9">
        <v>0.74815724900000002</v>
      </c>
      <c r="D84" s="9">
        <v>-0.224866964</v>
      </c>
      <c r="E84" s="9">
        <v>0.56323429999999997</v>
      </c>
      <c r="F84" s="9">
        <v>1.8699596600000001</v>
      </c>
      <c r="G84" s="9">
        <v>-0.47012819200000006</v>
      </c>
      <c r="H84" s="9">
        <v>0.86306660899999998</v>
      </c>
      <c r="I84" s="9">
        <v>-0.33210344200000003</v>
      </c>
      <c r="J84" s="9">
        <v>5.8245969799999998E-2</v>
      </c>
      <c r="K84">
        <f>SUMXMY2(Таблица1[[#This Row],[X1]:[X9]],Таблица1[[#Totals],[X1]:[X9]])</f>
        <v>5.8566700764834829</v>
      </c>
      <c r="L84">
        <v>3</v>
      </c>
      <c r="M84" s="14">
        <v>3</v>
      </c>
      <c r="N84" s="14">
        <v>6</v>
      </c>
      <c r="O84">
        <v>5</v>
      </c>
      <c r="P84">
        <v>2</v>
      </c>
      <c r="Q84" s="19">
        <v>1</v>
      </c>
      <c r="R84" s="20">
        <v>5</v>
      </c>
      <c r="S84" s="20">
        <v>2</v>
      </c>
      <c r="T84">
        <v>1</v>
      </c>
      <c r="U84">
        <v>5</v>
      </c>
      <c r="V84" s="15">
        <v>-0.46187482478405267</v>
      </c>
      <c r="W84" s="15">
        <v>-0.93966850590160356</v>
      </c>
      <c r="X84" s="14">
        <v>0.63271000000000011</v>
      </c>
      <c r="Y84">
        <v>0.4618748254488223</v>
      </c>
      <c r="Z84">
        <v>0.93966850659678636</v>
      </c>
      <c r="AA84">
        <v>0.63270906928047754</v>
      </c>
    </row>
    <row r="85" spans="1:27" x14ac:dyDescent="0.3">
      <c r="B85">
        <f>SUBTOTAL(101,Таблица1[X1])</f>
        <v>2.3253008220397776E-10</v>
      </c>
      <c r="C85">
        <f>SUBTOTAL(101,Таблица1[X2])</f>
        <v>5.3012061942334332E-11</v>
      </c>
      <c r="D85">
        <f>SUBTOTAL(101,Таблица1[X3])</f>
        <v>-8.7710868688566077E-11</v>
      </c>
      <c r="E85">
        <f>SUBTOTAL(101,Таблица1[X4])</f>
        <v>-6.8674699126878377E-11</v>
      </c>
      <c r="F85">
        <f>SUBTOTAL(101,Таблица1[X5])</f>
        <v>-9.2771092013263328E-11</v>
      </c>
      <c r="G85">
        <f>SUBTOTAL(101,Таблица1[X6])</f>
        <v>1.8216866636318212E-10</v>
      </c>
      <c r="H85">
        <f>SUBTOTAL(101,Таблица1[X7])</f>
        <v>-2.6506016926177095E-11</v>
      </c>
      <c r="I85">
        <f>SUBTOTAL(101,Таблица1[X8])</f>
        <v>-1.3373495951883233E-10</v>
      </c>
      <c r="J85">
        <f>SUBTOTAL(101,Таблица1[X9])</f>
        <v>9.8192782302085522E-11</v>
      </c>
      <c r="K85">
        <f>SUBTOTAL(109,Таблица1[Расстояние])</f>
        <v>737.999999830874</v>
      </c>
      <c r="L85">
        <f>SUBTOTAL(103,Таблица1[Метод Уорда])</f>
        <v>83</v>
      </c>
      <c r="M85">
        <f>SUBTOTAL(103,Таблица1[МГК Уорд2])</f>
        <v>83</v>
      </c>
      <c r="N85">
        <f>SUBTOTAL(103,Таблица1[МГК Уорд3])</f>
        <v>83</v>
      </c>
      <c r="Q85">
        <f>SUBTOTAL(103,Таблица1[К-средних])</f>
        <v>83</v>
      </c>
      <c r="R85">
        <f>SUBTOTAL(103,Таблица1[МГК К-средних2])</f>
        <v>83</v>
      </c>
      <c r="S85">
        <f>SUBTOTAL(103,Таблица1[МГК К-средних3])</f>
        <v>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8" sqref="C28"/>
    </sheetView>
  </sheetViews>
  <sheetFormatPr defaultRowHeight="14.4" x14ac:dyDescent="0.3"/>
  <cols>
    <col min="1" max="1" width="11.6640625" customWidth="1"/>
  </cols>
  <sheetData>
    <row r="1" spans="1:6" ht="15.6" x14ac:dyDescent="0.3">
      <c r="A1" s="10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3">
      <c r="A2" s="11">
        <v>3.293889963775031</v>
      </c>
      <c r="B2">
        <f>-(83-1/6*(2*9+5))*LN(PRODUCT(A2:A10))</f>
        <v>365.21120996749664</v>
      </c>
      <c r="C2">
        <f>CHIINV(1-E2/2,F2*(F2-1)/2)</f>
        <v>21.335881560799049</v>
      </c>
      <c r="D2">
        <f>CHIINV(E2/2,F2*(F2-1)/2)</f>
        <v>54.437293631813226</v>
      </c>
      <c r="E2">
        <v>0.05</v>
      </c>
      <c r="F2">
        <v>9</v>
      </c>
    </row>
    <row r="3" spans="1:6" x14ac:dyDescent="0.3">
      <c r="A3" s="11">
        <v>1.929528782647391</v>
      </c>
    </row>
    <row r="4" spans="1:6" x14ac:dyDescent="0.3">
      <c r="A4" s="11">
        <v>1.5451414691359915</v>
      </c>
    </row>
    <row r="5" spans="1:6" x14ac:dyDescent="0.3">
      <c r="A5" s="11">
        <v>0.79685447551690991</v>
      </c>
    </row>
    <row r="6" spans="1:6" x14ac:dyDescent="0.3">
      <c r="A6" s="11">
        <v>0.49500251945381024</v>
      </c>
    </row>
    <row r="7" spans="1:6" x14ac:dyDescent="0.3">
      <c r="A7" s="11">
        <v>0.33645128428440241</v>
      </c>
    </row>
    <row r="8" spans="1:6" x14ac:dyDescent="0.3">
      <c r="A8" s="11">
        <v>0.24573931404282748</v>
      </c>
    </row>
    <row r="9" spans="1:6" x14ac:dyDescent="0.3">
      <c r="A9" s="11">
        <v>0.20964545521805741</v>
      </c>
    </row>
    <row r="10" spans="1:6" x14ac:dyDescent="0.3">
      <c r="A10" s="11">
        <v>0.14774673592558019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G7" sqref="G7"/>
    </sheetView>
  </sheetViews>
  <sheetFormatPr defaultRowHeight="14.4" x14ac:dyDescent="0.3"/>
  <cols>
    <col min="2" max="2" width="11.6640625" customWidth="1"/>
    <col min="3" max="3" width="12" customWidth="1"/>
    <col min="4" max="4" width="11" customWidth="1"/>
  </cols>
  <sheetData>
    <row r="1" spans="2:4" x14ac:dyDescent="0.3">
      <c r="B1" s="13" t="s">
        <v>107</v>
      </c>
      <c r="C1">
        <f>NORMSINV((1+0.95)/2)</f>
        <v>1.9599639845400536</v>
      </c>
    </row>
    <row r="3" spans="2:4" ht="15.6" x14ac:dyDescent="0.3">
      <c r="B3" t="s">
        <v>105</v>
      </c>
      <c r="C3" s="10" t="s">
        <v>99</v>
      </c>
      <c r="D3" t="s">
        <v>106</v>
      </c>
    </row>
    <row r="4" spans="2:4" x14ac:dyDescent="0.3">
      <c r="B4" s="12">
        <f>C4/(1+$C$1*SQRT(2/82))</f>
        <v>2.5219376027949125</v>
      </c>
      <c r="C4" s="11">
        <v>3.293889963775031</v>
      </c>
      <c r="D4" s="12">
        <f>C4/(1-$C$1*SQRT(2/82))</f>
        <v>4.7468885797564768</v>
      </c>
    </row>
    <row r="5" spans="2:4" x14ac:dyDescent="0.3">
      <c r="B5" s="12">
        <f t="shared" ref="B5:B12" si="0">C5/(1+$C$1*SQRT(2/82))</f>
        <v>1.4773265792572481</v>
      </c>
      <c r="C5" s="11">
        <v>1.929528782647391</v>
      </c>
      <c r="D5" s="12">
        <f t="shared" ref="D5:D12" si="1">C5/(1-$C$1*SQRT(2/82))</f>
        <v>2.7806812745387401</v>
      </c>
    </row>
    <row r="6" spans="2:4" x14ac:dyDescent="0.3">
      <c r="B6" s="12">
        <f t="shared" si="0"/>
        <v>1.183023845819634</v>
      </c>
      <c r="C6" s="11">
        <v>1.5451414691359915</v>
      </c>
      <c r="D6" s="12">
        <f t="shared" si="1"/>
        <v>2.2267332772536808</v>
      </c>
    </row>
    <row r="7" spans="2:4" x14ac:dyDescent="0.3">
      <c r="B7" s="12">
        <f t="shared" si="0"/>
        <v>0.61010455354080795</v>
      </c>
      <c r="C7" s="11">
        <v>0.79685447551690991</v>
      </c>
      <c r="D7" s="12">
        <f t="shared" si="1"/>
        <v>1.1483624077180625</v>
      </c>
    </row>
    <row r="8" spans="2:4" x14ac:dyDescent="0.3">
      <c r="B8" s="12">
        <f t="shared" si="0"/>
        <v>0.37899428366394766</v>
      </c>
      <c r="C8" s="11">
        <v>0.49500251945381024</v>
      </c>
      <c r="D8" s="12">
        <f t="shared" si="1"/>
        <v>0.71335771151657645</v>
      </c>
    </row>
    <row r="9" spans="2:4" x14ac:dyDescent="0.3">
      <c r="B9" s="12">
        <f t="shared" si="0"/>
        <v>0.25760093830609448</v>
      </c>
      <c r="C9" s="11">
        <v>0.33645128428440241</v>
      </c>
      <c r="D9" s="12">
        <f t="shared" si="1"/>
        <v>0.48486645776826243</v>
      </c>
    </row>
    <row r="10" spans="2:4" x14ac:dyDescent="0.3">
      <c r="B10" s="12">
        <f t="shared" si="0"/>
        <v>0.18814812376408882</v>
      </c>
      <c r="C10" s="11">
        <v>0.24573931404282748</v>
      </c>
      <c r="D10" s="12">
        <f t="shared" si="1"/>
        <v>0.35413968173065496</v>
      </c>
    </row>
    <row r="11" spans="2:4" x14ac:dyDescent="0.3">
      <c r="B11" s="12">
        <f t="shared" si="0"/>
        <v>0.16051318124893696</v>
      </c>
      <c r="C11" s="11">
        <v>0.20964545521805741</v>
      </c>
      <c r="D11" s="12">
        <f t="shared" si="1"/>
        <v>0.30212412318470916</v>
      </c>
    </row>
    <row r="12" spans="2:4" x14ac:dyDescent="0.3">
      <c r="B12" s="12">
        <f t="shared" si="0"/>
        <v>0.11312097644995266</v>
      </c>
      <c r="C12" s="11">
        <v>0.14774673592558019</v>
      </c>
      <c r="D12" s="12">
        <f t="shared" si="1"/>
        <v>0.21292068076786946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Графики</vt:lpstr>
      <vt:lpstr>Функционал качества</vt:lpstr>
      <vt:lpstr>Лист2</vt:lpstr>
      <vt:lpstr>Кластеризация</vt:lpstr>
      <vt:lpstr>Соб. числа (гипотеза)</vt:lpstr>
      <vt:lpstr>Соб. числа (дов. интервал)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2022-10-05T15:55:01Z</dcterms:created>
  <dcterms:modified xsi:type="dcterms:W3CDTF">2022-11-24T11:09:28Z</dcterms:modified>
  <cp:category/>
  <cp:contentStatus/>
</cp:coreProperties>
</file>