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\Desktop\"/>
    </mc:Choice>
  </mc:AlternateContent>
  <xr:revisionPtr revIDLastSave="0" documentId="13_ncr:1_{2B9A18D1-FE00-4198-B0F3-ABE436F69251}" xr6:coauthVersionLast="47" xr6:coauthVersionMax="47" xr10:uidLastSave="{00000000-0000-0000-0000-000000000000}"/>
  <bookViews>
    <workbookView xWindow="-110" yWindow="-110" windowWidth="25820" windowHeight="14020" xr2:uid="{E47DF992-2F39-4385-BA06-A1BA91A415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1" i="1" l="1"/>
  <c r="G39" i="1" a="1"/>
  <c r="G39" i="1" s="1"/>
  <c r="B38" i="1" l="1"/>
  <c r="D37" i="1" a="1"/>
  <c r="D37" i="1" s="1"/>
  <c r="C37" i="1"/>
  <c r="B37" i="1"/>
  <c r="B6" i="1"/>
  <c r="B30" i="1"/>
  <c r="B31" i="1"/>
  <c r="D27" i="1"/>
  <c r="D26" i="1"/>
  <c r="B46" i="1" l="1"/>
  <c r="F44" i="1"/>
  <c r="F43" i="1"/>
  <c r="F26" i="1"/>
  <c r="D44" i="1"/>
  <c r="D43" i="1"/>
  <c r="B44" i="1"/>
  <c r="B43" i="1"/>
  <c r="B27" i="1"/>
  <c r="B26" i="1"/>
  <c r="D12" i="1"/>
  <c r="D11" i="1"/>
  <c r="F11" i="1"/>
  <c r="B12" i="1"/>
  <c r="B11" i="1"/>
  <c r="J36" i="1"/>
  <c r="B40" i="1" s="1"/>
  <c r="J35" i="1"/>
  <c r="B48" i="1" s="1"/>
  <c r="B29" i="1"/>
  <c r="I3" i="1"/>
  <c r="I2" i="1"/>
  <c r="E4" i="1" s="1"/>
  <c r="F27" i="1" l="1"/>
  <c r="F12" i="1"/>
  <c r="D39" i="1" a="1"/>
  <c r="D39" i="1" s="1"/>
  <c r="F39" i="1" s="1"/>
  <c r="D40" i="1" a="1"/>
  <c r="D40" i="1" s="1"/>
  <c r="F40" i="1" s="1"/>
  <c r="E6" i="1" a="1"/>
  <c r="E6" i="1" s="1"/>
  <c r="H4" i="1" s="1"/>
  <c r="B39" i="1"/>
  <c r="E5" i="1"/>
  <c r="E7" i="1" a="1"/>
  <c r="E7" i="1" s="1"/>
  <c r="H5" i="1" s="1"/>
  <c r="B47" i="1" l="1"/>
  <c r="B14" i="1"/>
  <c r="B15" i="1" s="1"/>
  <c r="B4" i="1" l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<sst xmlns="http://schemas.openxmlformats.org/spreadsheetml/2006/main" count="81" uniqueCount="42">
  <si>
    <t>Контролёр А</t>
  </si>
  <si>
    <t>Контролёр В</t>
  </si>
  <si>
    <t>n =</t>
  </si>
  <si>
    <t>alpha =</t>
  </si>
  <si>
    <t>H0:</t>
  </si>
  <si>
    <t>a1 = a2</t>
  </si>
  <si>
    <t>a1 != a2</t>
  </si>
  <si>
    <t>x1 ср =</t>
  </si>
  <si>
    <t>x2 ср =</t>
  </si>
  <si>
    <t>степ свободы =</t>
  </si>
  <si>
    <t>s1^2 =</t>
  </si>
  <si>
    <t>s2^2 =</t>
  </si>
  <si>
    <t>Dв1 =</t>
  </si>
  <si>
    <t>Dв2 =</t>
  </si>
  <si>
    <t xml:space="preserve">n = </t>
  </si>
  <si>
    <t xml:space="preserve">s^2 = </t>
  </si>
  <si>
    <t xml:space="preserve">t расч = </t>
  </si>
  <si>
    <t xml:space="preserve">t табл = </t>
  </si>
  <si>
    <t xml:space="preserve"> отвергаем нулевую гипотезу. Различия в скорости работы контролеров статистически значимы.</t>
  </si>
  <si>
    <t>H':</t>
  </si>
  <si>
    <t>скорость работы контролёров не совпадают или различны</t>
  </si>
  <si>
    <t>Тип</t>
  </si>
  <si>
    <t>А</t>
  </si>
  <si>
    <t>В</t>
  </si>
  <si>
    <t>y-</t>
  </si>
  <si>
    <t>s^2</t>
  </si>
  <si>
    <t>n</t>
  </si>
  <si>
    <t>a1 =a2</t>
  </si>
  <si>
    <t>t расч &gt; t табл</t>
  </si>
  <si>
    <t>отвергаем нулевую гипотезу. Различия в прочности мешков статистически значимы. Мешки типа B прочнее мешков типа A.</t>
  </si>
  <si>
    <t>A</t>
  </si>
  <si>
    <t>B</t>
  </si>
  <si>
    <t>t расч &lt; t табл</t>
  </si>
  <si>
    <t xml:space="preserve">Дисперсии неизвестны =&gt; критерий Фишера, определяем однородность </t>
  </si>
  <si>
    <t>S max =</t>
  </si>
  <si>
    <t>S min =</t>
  </si>
  <si>
    <t>f1 =</t>
  </si>
  <si>
    <t>f2 =</t>
  </si>
  <si>
    <t xml:space="preserve">F расч = </t>
  </si>
  <si>
    <t xml:space="preserve">F табл = </t>
  </si>
  <si>
    <t>F расч &lt; F табл значит сигмы однородны</t>
  </si>
  <si>
    <t>принимаем нулевую гипотезу.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</si>
</sst>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3" xfId="0" applyBorder="1"/>
    <xf numFmtId="0" fontId="0" fillId="0" borderId="1" xfId="0" applyFill="1" applyBorder="1"/>
    <xf numFmtId="0" fontId="1" fillId="3" borderId="2" xfId="0" applyFont="1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0" xfId="0" applyBorder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EEC3C-B0FC-4996-83AB-BE6D4B565A44}">
  <dimension ref="A1:K51"/>
  <sheetViews>
    <sheetView tabSelected="1" topLeftCell="A31" zoomScale="115" zoomScaleNormal="115" workbookViewId="0">
      <selection activeCell="A52" sqref="A52"/>
    </sheetView>
  </sheetViews>
  <sheetFormatPr defaultRowHeight="14.5" x14ac:dyDescent="0.35"/>
  <cols>
    <col min="1" max="1" width="13.36328125" customWidth="1"/>
  </cols>
  <sheetData>
    <row r="1" spans="1:11" x14ac:dyDescent="0.35">
      <c r="A1" s="14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35">
      <c r="A2" s="6" t="s">
        <v>0</v>
      </c>
      <c r="B2" s="6">
        <v>14</v>
      </c>
      <c r="C2" s="6">
        <v>14</v>
      </c>
      <c r="D2" s="6">
        <v>16</v>
      </c>
      <c r="E2" s="6">
        <v>15</v>
      </c>
      <c r="F2" s="6">
        <v>14</v>
      </c>
      <c r="G2" s="6">
        <v>16</v>
      </c>
      <c r="H2" t="s">
        <v>14</v>
      </c>
      <c r="I2">
        <f>COUNT(B2:G2)</f>
        <v>6</v>
      </c>
    </row>
    <row r="3" spans="1:11" x14ac:dyDescent="0.35">
      <c r="A3" s="1" t="s">
        <v>1</v>
      </c>
      <c r="B3" s="1">
        <v>11</v>
      </c>
      <c r="C3" s="1">
        <v>14</v>
      </c>
      <c r="D3" s="1">
        <v>11</v>
      </c>
      <c r="E3" s="1">
        <v>13</v>
      </c>
      <c r="F3" s="1">
        <v>14</v>
      </c>
      <c r="G3" s="1">
        <v>11</v>
      </c>
      <c r="H3" t="s">
        <v>14</v>
      </c>
      <c r="I3">
        <f>COUNT(B3:G3)</f>
        <v>6</v>
      </c>
    </row>
    <row r="4" spans="1:11" x14ac:dyDescent="0.35">
      <c r="A4" t="s">
        <v>2</v>
      </c>
      <c r="B4">
        <f>COUNT(B2:G3)</f>
        <v>12</v>
      </c>
      <c r="D4" t="s">
        <v>7</v>
      </c>
      <c r="E4">
        <f>(SUM(B2:G2)/I2)</f>
        <v>14.833333333333334</v>
      </c>
      <c r="G4" t="s">
        <v>10</v>
      </c>
      <c r="H4">
        <f>(I2*E6)/(I2-1)</f>
        <v>0.96666666666661738</v>
      </c>
    </row>
    <row r="5" spans="1:11" x14ac:dyDescent="0.35">
      <c r="A5" t="s">
        <v>3</v>
      </c>
      <c r="B5">
        <v>0.05</v>
      </c>
      <c r="D5" t="s">
        <v>8</v>
      </c>
      <c r="E5">
        <f>(SUM(B3:G3)/I3)</f>
        <v>12.333333333333334</v>
      </c>
      <c r="G5" t="s">
        <v>11</v>
      </c>
      <c r="H5">
        <f>(I3*E7)/(I3-1)</f>
        <v>2.2666666666666631</v>
      </c>
    </row>
    <row r="6" spans="1:11" x14ac:dyDescent="0.35">
      <c r="A6" t="s">
        <v>9</v>
      </c>
      <c r="B6">
        <f>I2+I3-2</f>
        <v>10</v>
      </c>
      <c r="D6" t="s">
        <v>12</v>
      </c>
      <c r="E6" cm="1">
        <f t="array" ref="E6">(1/I2)*SUM(POWER(B2:G2,2))-POWER(E4,2)</f>
        <v>0.8055555555555145</v>
      </c>
    </row>
    <row r="7" spans="1:11" x14ac:dyDescent="0.35">
      <c r="A7" s="2" t="s">
        <v>4</v>
      </c>
      <c r="B7" s="2" t="s">
        <v>5</v>
      </c>
      <c r="D7" t="s">
        <v>13</v>
      </c>
      <c r="E7" cm="1">
        <f t="array" ref="E7">(1/I3)*SUM(POWER(B3:G3,2))-POWER(E5,2)</f>
        <v>1.8888888888888857</v>
      </c>
    </row>
    <row r="8" spans="1:11" x14ac:dyDescent="0.35">
      <c r="A8" s="2" t="s">
        <v>19</v>
      </c>
      <c r="B8" s="2" t="s">
        <v>6</v>
      </c>
    </row>
    <row r="10" spans="1:11" x14ac:dyDescent="0.35">
      <c r="A10" s="12" t="s">
        <v>33</v>
      </c>
      <c r="B10" s="12"/>
      <c r="C10" s="12"/>
      <c r="D10" s="12"/>
      <c r="E10" s="12"/>
      <c r="F10" s="12"/>
      <c r="G10" s="12"/>
    </row>
    <row r="11" spans="1:11" x14ac:dyDescent="0.35">
      <c r="A11" t="s">
        <v>34</v>
      </c>
      <c r="B11">
        <f>MAX(H4:H5)</f>
        <v>2.2666666666666631</v>
      </c>
      <c r="C11" t="s">
        <v>36</v>
      </c>
      <c r="D11">
        <f>I2-1</f>
        <v>5</v>
      </c>
      <c r="E11" t="s">
        <v>38</v>
      </c>
      <c r="F11">
        <f>B11/B12</f>
        <v>2.3448275862070123</v>
      </c>
    </row>
    <row r="12" spans="1:11" x14ac:dyDescent="0.35">
      <c r="A12" t="s">
        <v>35</v>
      </c>
      <c r="B12">
        <f>MIN(H4:H5)</f>
        <v>0.96666666666661738</v>
      </c>
      <c r="C12" t="s">
        <v>37</v>
      </c>
      <c r="D12">
        <f>I3-1</f>
        <v>5</v>
      </c>
      <c r="E12" t="s">
        <v>39</v>
      </c>
      <c r="F12">
        <f>_xlfn.F.INV.RT(B5/2,D11,D12)</f>
        <v>7.1463818287328316</v>
      </c>
    </row>
    <row r="13" spans="1:11" x14ac:dyDescent="0.35">
      <c r="A13" s="13" t="s">
        <v>40</v>
      </c>
      <c r="B13" s="13"/>
      <c r="C13" s="13"/>
      <c r="D13" s="13"/>
    </row>
    <row r="14" spans="1:11" x14ac:dyDescent="0.35">
      <c r="A14" s="1" t="s">
        <v>15</v>
      </c>
      <c r="B14" s="1">
        <f>((I2-1)*H4+(I3-1)*H5)/(I2+I3-2)</f>
        <v>1.6166666666666401</v>
      </c>
    </row>
    <row r="15" spans="1:11" x14ac:dyDescent="0.35">
      <c r="A15" s="1" t="s">
        <v>16</v>
      </c>
      <c r="B15" s="1">
        <f>(ABS(E4-E5))/(SQRT(B14*(1/I2+1/I3)))</f>
        <v>3.4055745688987766</v>
      </c>
    </row>
    <row r="16" spans="1:11" x14ac:dyDescent="0.35">
      <c r="A16" s="1" t="s">
        <v>17</v>
      </c>
      <c r="B16" s="1">
        <f>_xlfn.T.INV.2T(B5,B4-2)</f>
        <v>2.2281388519862744</v>
      </c>
      <c r="D16" t="s">
        <v>20</v>
      </c>
    </row>
    <row r="17" spans="1:11" x14ac:dyDescent="0.35">
      <c r="A17" s="5" t="s">
        <v>28</v>
      </c>
      <c r="B17" t="s">
        <v>18</v>
      </c>
    </row>
    <row r="18" spans="1:11" x14ac:dyDescent="0.35">
      <c r="A18" s="14">
        <v>2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x14ac:dyDescent="0.35">
      <c r="A19" s="7" t="s">
        <v>21</v>
      </c>
      <c r="B19" s="1" t="s">
        <v>24</v>
      </c>
      <c r="C19" s="1" t="s">
        <v>25</v>
      </c>
      <c r="D19" s="1" t="s">
        <v>26</v>
      </c>
    </row>
    <row r="20" spans="1:11" x14ac:dyDescent="0.35">
      <c r="A20" s="7" t="s">
        <v>22</v>
      </c>
      <c r="B20" s="1">
        <v>75.5</v>
      </c>
      <c r="C20" s="1">
        <v>83.17</v>
      </c>
      <c r="D20" s="1">
        <v>15</v>
      </c>
    </row>
    <row r="21" spans="1:11" x14ac:dyDescent="0.35">
      <c r="A21" s="7" t="s">
        <v>23</v>
      </c>
      <c r="B21" s="1">
        <v>89.3</v>
      </c>
      <c r="C21" s="1">
        <v>128.19999999999999</v>
      </c>
      <c r="D21" s="1">
        <v>20</v>
      </c>
    </row>
    <row r="22" spans="1:11" x14ac:dyDescent="0.35">
      <c r="A22" s="4" t="s">
        <v>4</v>
      </c>
      <c r="B22" s="4" t="s">
        <v>27</v>
      </c>
    </row>
    <row r="23" spans="1:11" x14ac:dyDescent="0.35">
      <c r="A23" s="4" t="s">
        <v>19</v>
      </c>
      <c r="B23" s="4" t="s">
        <v>6</v>
      </c>
    </row>
    <row r="25" spans="1:11" x14ac:dyDescent="0.35">
      <c r="A25" s="12" t="s">
        <v>33</v>
      </c>
      <c r="B25" s="12"/>
      <c r="C25" s="12"/>
      <c r="D25" s="12"/>
      <c r="E25" s="12"/>
      <c r="F25" s="12"/>
      <c r="G25" s="12"/>
    </row>
    <row r="26" spans="1:11" x14ac:dyDescent="0.35">
      <c r="A26" t="s">
        <v>34</v>
      </c>
      <c r="B26">
        <f>MAX(C20:C21)</f>
        <v>128.19999999999999</v>
      </c>
      <c r="C26" t="s">
        <v>36</v>
      </c>
      <c r="D26">
        <f>D21-1</f>
        <v>19</v>
      </c>
      <c r="E26" t="s">
        <v>38</v>
      </c>
      <c r="F26">
        <f>B26/B27</f>
        <v>1.5414211855236262</v>
      </c>
    </row>
    <row r="27" spans="1:11" x14ac:dyDescent="0.35">
      <c r="A27" t="s">
        <v>35</v>
      </c>
      <c r="B27">
        <f>MIN(C20:C21)</f>
        <v>83.17</v>
      </c>
      <c r="C27" t="s">
        <v>37</v>
      </c>
      <c r="D27">
        <f>D20-1</f>
        <v>14</v>
      </c>
      <c r="E27" t="s">
        <v>39</v>
      </c>
      <c r="F27">
        <f>_xlfn.F.INV.RT(B5/2,D26,D27)</f>
        <v>2.8607215359970652</v>
      </c>
    </row>
    <row r="28" spans="1:11" x14ac:dyDescent="0.35">
      <c r="A28" s="13" t="s">
        <v>40</v>
      </c>
      <c r="B28" s="13"/>
      <c r="C28" s="13"/>
      <c r="D28" s="13"/>
    </row>
    <row r="29" spans="1:11" x14ac:dyDescent="0.35">
      <c r="A29" s="1" t="s">
        <v>15</v>
      </c>
      <c r="B29" s="1">
        <f>((D20-1)*C20+(D21-1)*C21)/(D20+D21-2)</f>
        <v>109.09636363636363</v>
      </c>
    </row>
    <row r="30" spans="1:11" x14ac:dyDescent="0.35">
      <c r="A30" s="1" t="s">
        <v>16</v>
      </c>
      <c r="B30" s="1">
        <f>(ABS(B20-B21)/(SQRT(B29*(1/D20+1/D21))))</f>
        <v>3.8681254810833092</v>
      </c>
    </row>
    <row r="31" spans="1:11" x14ac:dyDescent="0.35">
      <c r="A31" s="1" t="s">
        <v>17</v>
      </c>
      <c r="B31" s="1">
        <f>_xlfn.T.INV.2T(B5,D20+D21-2)</f>
        <v>2.0345152974493397</v>
      </c>
    </row>
    <row r="32" spans="1:11" x14ac:dyDescent="0.35">
      <c r="A32" s="10"/>
      <c r="B32" s="11"/>
    </row>
    <row r="33" spans="1:11" x14ac:dyDescent="0.35">
      <c r="A33" s="3" t="s">
        <v>28</v>
      </c>
      <c r="B33" t="s">
        <v>29</v>
      </c>
    </row>
    <row r="34" spans="1:11" x14ac:dyDescent="0.35">
      <c r="A34" s="14">
        <v>3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x14ac:dyDescent="0.35">
      <c r="A35" s="9" t="s">
        <v>30</v>
      </c>
      <c r="B35" s="6">
        <v>1.38</v>
      </c>
      <c r="C35" s="6">
        <v>9.69</v>
      </c>
      <c r="D35" s="6">
        <v>0.39</v>
      </c>
      <c r="E35" s="6">
        <v>1.42</v>
      </c>
      <c r="F35" s="6">
        <v>0.95</v>
      </c>
      <c r="G35" s="6">
        <v>5.94</v>
      </c>
      <c r="H35" s="6">
        <v>0.59</v>
      </c>
      <c r="I35" t="s">
        <v>14</v>
      </c>
      <c r="J35">
        <f>COUNT(B35:H35)</f>
        <v>7</v>
      </c>
    </row>
    <row r="36" spans="1:11" x14ac:dyDescent="0.35">
      <c r="A36" s="7" t="s">
        <v>31</v>
      </c>
      <c r="B36" s="1">
        <v>1.42</v>
      </c>
      <c r="C36" s="1">
        <v>10.37</v>
      </c>
      <c r="D36" s="1">
        <v>0.39</v>
      </c>
      <c r="E36" s="1">
        <v>1.46</v>
      </c>
      <c r="F36" s="1">
        <v>0.93</v>
      </c>
      <c r="G36" s="1">
        <v>6.15</v>
      </c>
      <c r="H36" s="1">
        <v>0.61</v>
      </c>
      <c r="I36" t="s">
        <v>14</v>
      </c>
      <c r="J36">
        <f>COUNT(B36:H36)</f>
        <v>7</v>
      </c>
    </row>
    <row r="37" spans="1:11" x14ac:dyDescent="0.35">
      <c r="B37">
        <f>B35-B36</f>
        <v>-4.0000000000000036E-2</v>
      </c>
      <c r="C37">
        <f>C35-C36</f>
        <v>-0.67999999999999972</v>
      </c>
      <c r="D37" cm="1">
        <f t="array" ref="D37:H37">D35:H35-D36:H36</f>
        <v>0</v>
      </c>
      <c r="E37">
        <v>-4.0000000000000036E-2</v>
      </c>
      <c r="F37">
        <v>1.9999999999999907E-2</v>
      </c>
      <c r="G37">
        <v>-0.20999999999999996</v>
      </c>
      <c r="H37">
        <v>-2.0000000000000018E-2</v>
      </c>
    </row>
    <row r="38" spans="1:11" x14ac:dyDescent="0.35">
      <c r="B38">
        <f>SUM(B37:H37)/7</f>
        <v>-0.13857142857142854</v>
      </c>
    </row>
    <row r="39" spans="1:11" x14ac:dyDescent="0.35">
      <c r="A39" s="1" t="s">
        <v>7</v>
      </c>
      <c r="B39" s="1">
        <f>SUM(B35:H35)/J35</f>
        <v>2.9085714285714284</v>
      </c>
      <c r="C39" s="1" t="s">
        <v>12</v>
      </c>
      <c r="D39" s="1" cm="1">
        <f t="array" ref="D39">(1/J35)*SUM(POWER(B35:H35,2)-POWER(B39,2))</f>
        <v>10.754955102040816</v>
      </c>
      <c r="E39" s="1" t="s">
        <v>10</v>
      </c>
      <c r="F39" s="1">
        <f>(J35*D39)/(J35-1)</f>
        <v>12.547447619047619</v>
      </c>
      <c r="G39" cm="1">
        <f t="array" ref="G39">SUM(POWER(B37:H37-B38,2))</f>
        <v>0.37608571428571386</v>
      </c>
    </row>
    <row r="40" spans="1:11" x14ac:dyDescent="0.35">
      <c r="A40" s="1" t="s">
        <v>8</v>
      </c>
      <c r="B40" s="1">
        <f>SUM(B36:H36)/J36</f>
        <v>3.0471428571428567</v>
      </c>
      <c r="C40" s="1" t="s">
        <v>13</v>
      </c>
      <c r="D40" s="1" cm="1">
        <f t="array" ref="D40">(1/J36)*SUM(POWER(B36:H36,2)-POWER(B40,2))</f>
        <v>12.271563265306124</v>
      </c>
      <c r="E40" s="1" t="s">
        <v>11</v>
      </c>
      <c r="F40" s="1">
        <f>(J36*D40)/(J36-1)</f>
        <v>14.316823809523811</v>
      </c>
      <c r="I40" s="2" t="s">
        <v>4</v>
      </c>
      <c r="J40" s="2" t="s">
        <v>5</v>
      </c>
    </row>
    <row r="41" spans="1:11" x14ac:dyDescent="0.35">
      <c r="I41" s="8" t="s">
        <v>19</v>
      </c>
      <c r="J41" s="8" t="s">
        <v>6</v>
      </c>
    </row>
    <row r="42" spans="1:11" x14ac:dyDescent="0.35">
      <c r="A42" s="12" t="s">
        <v>33</v>
      </c>
      <c r="B42" s="12"/>
      <c r="C42" s="12"/>
      <c r="D42" s="12"/>
      <c r="E42" s="12"/>
      <c r="F42" s="12"/>
      <c r="G42" s="12"/>
    </row>
    <row r="43" spans="1:11" x14ac:dyDescent="0.35">
      <c r="A43" t="s">
        <v>34</v>
      </c>
      <c r="B43">
        <f>MAX(F39:F40)</f>
        <v>14.316823809523811</v>
      </c>
      <c r="C43" t="s">
        <v>36</v>
      </c>
      <c r="D43">
        <f>J35-1</f>
        <v>6</v>
      </c>
      <c r="E43" t="s">
        <v>38</v>
      </c>
      <c r="F43">
        <f>B43/B44</f>
        <v>1.1410148298041265</v>
      </c>
    </row>
    <row r="44" spans="1:11" x14ac:dyDescent="0.35">
      <c r="A44" t="s">
        <v>35</v>
      </c>
      <c r="B44">
        <f>MIN(F39:F40)</f>
        <v>12.547447619047619</v>
      </c>
      <c r="C44" t="s">
        <v>37</v>
      </c>
      <c r="D44">
        <f>J36-1</f>
        <v>6</v>
      </c>
      <c r="E44" t="s">
        <v>39</v>
      </c>
      <c r="F44">
        <f>_xlfn.F.INV.RT(B5/2,D43,D44)</f>
        <v>5.819756578960777</v>
      </c>
    </row>
    <row r="45" spans="1:11" x14ac:dyDescent="0.35">
      <c r="A45" s="13" t="s">
        <v>40</v>
      </c>
      <c r="B45" s="13"/>
      <c r="C45" s="13"/>
      <c r="D45" s="13"/>
    </row>
    <row r="46" spans="1:11" x14ac:dyDescent="0.35">
      <c r="A46" s="1" t="s">
        <v>15</v>
      </c>
      <c r="B46" s="1">
        <f>((J35-1)*F39+(J36-1)*F40)/(J35+J36-2)</f>
        <v>13.432135714285716</v>
      </c>
    </row>
    <row r="47" spans="1:11" x14ac:dyDescent="0.35">
      <c r="A47" s="1" t="s">
        <v>16</v>
      </c>
      <c r="B47" s="1">
        <f>(ABS(B39-B40))/(SQRT(B46*(1/J35+1/J36)))</f>
        <v>7.0735134044024317E-2</v>
      </c>
    </row>
    <row r="48" spans="1:11" x14ac:dyDescent="0.35">
      <c r="A48" s="1" t="s">
        <v>17</v>
      </c>
      <c r="B48" s="1">
        <f>_xlfn.T.INV.2T(B5,J35+J36-2)</f>
        <v>2.1788128296672284</v>
      </c>
    </row>
    <row r="49" spans="1:2" x14ac:dyDescent="0.35">
      <c r="A49" s="3" t="s">
        <v>32</v>
      </c>
      <c r="B49" t="s">
        <v>41</v>
      </c>
    </row>
    <row r="51" spans="1:2" x14ac:dyDescent="0.35">
      <c r="A51">
        <f>_xlfn.T.INV.2T(B5,7-1)</f>
        <v>2.4469118511449697</v>
      </c>
    </row>
  </sheetData>
  <mergeCells count="9">
    <mergeCell ref="A1:K1"/>
    <mergeCell ref="A18:K18"/>
    <mergeCell ref="A25:G25"/>
    <mergeCell ref="A34:K34"/>
    <mergeCell ref="A42:G42"/>
    <mergeCell ref="A13:D13"/>
    <mergeCell ref="A28:D28"/>
    <mergeCell ref="A45:D45"/>
    <mergeCell ref="A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</cp:lastModifiedBy>
  <dcterms:created xsi:type="dcterms:W3CDTF">2024-12-06T14:37:11Z</dcterms:created>
  <dcterms:modified xsi:type="dcterms:W3CDTF">2024-12-11T12:30:52Z</dcterms:modified>
</cp:coreProperties>
</file>